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definedNames>
    <definedName name="_xlnm._FilterDatabase" localSheetId="4" hidden="1">dbP!$D$1:$AC$302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7" l="1"/>
  <c r="S13" i="7"/>
  <c r="B21" i="7"/>
  <c r="B22" i="7" s="1"/>
  <c r="B20" i="7"/>
  <c r="B17" i="7"/>
  <c r="V17" i="7"/>
  <c r="B583" i="7"/>
  <c r="B584" i="7" s="1"/>
  <c r="B585" i="7" s="1"/>
  <c r="B582" i="7"/>
  <c r="B580" i="7"/>
  <c r="L107" i="6"/>
  <c r="J107" i="6"/>
  <c r="K107" i="6" s="1"/>
  <c r="V51" i="7"/>
  <c r="V50" i="7"/>
  <c r="T191" i="6"/>
  <c r="R191" i="6"/>
  <c r="S191" i="6" s="1"/>
  <c r="T190" i="6"/>
  <c r="R190" i="6"/>
  <c r="S190" i="6" s="1"/>
  <c r="P190" i="6"/>
  <c r="O190" i="6"/>
  <c r="N190" i="6"/>
  <c r="H109" i="6"/>
  <c r="B70" i="7"/>
  <c r="G109" i="6"/>
  <c r="F109" i="6"/>
  <c r="L109" i="6"/>
  <c r="L113" i="6"/>
  <c r="L112" i="6"/>
  <c r="L111" i="6"/>
  <c r="J101" i="6"/>
  <c r="K101" i="6" s="1"/>
  <c r="J102" i="6"/>
  <c r="B102" i="6" s="1"/>
  <c r="J103" i="6"/>
  <c r="B103" i="6" s="1"/>
  <c r="K103" i="6"/>
  <c r="J104" i="6"/>
  <c r="B104" i="6" s="1"/>
  <c r="J105" i="6"/>
  <c r="K105" i="6" s="1"/>
  <c r="J106" i="6"/>
  <c r="J108" i="6"/>
  <c r="K108" i="6" s="1"/>
  <c r="J110" i="6"/>
  <c r="B110" i="6" s="1"/>
  <c r="J111" i="6"/>
  <c r="B111" i="6" s="1"/>
  <c r="J112" i="6"/>
  <c r="B112" i="6" s="1"/>
  <c r="J113" i="6"/>
  <c r="K113" i="6" s="1"/>
  <c r="J114" i="6"/>
  <c r="K114" i="6" s="1"/>
  <c r="J115" i="6"/>
  <c r="K115" i="6"/>
  <c r="J116" i="6"/>
  <c r="K116" i="6" s="1"/>
  <c r="B101" i="6"/>
  <c r="B105" i="6"/>
  <c r="B106" i="6"/>
  <c r="B113" i="6"/>
  <c r="B114" i="6"/>
  <c r="B115" i="6"/>
  <c r="B117" i="6"/>
  <c r="E113" i="6"/>
  <c r="E112" i="6"/>
  <c r="B118" i="6"/>
  <c r="B73" i="7"/>
  <c r="B74" i="7" s="1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235" i="2" s="1"/>
  <c r="W150" i="6"/>
  <c r="W149" i="6"/>
  <c r="W148" i="6"/>
  <c r="H580" i="7"/>
  <c r="I580" i="7"/>
  <c r="J580" i="7"/>
  <c r="H70" i="7"/>
  <c r="I70" i="7" s="1"/>
  <c r="F70" i="7"/>
  <c r="B23" i="7" l="1"/>
  <c r="B586" i="7"/>
  <c r="B107" i="6"/>
  <c r="J109" i="6"/>
  <c r="K109" i="6" s="1"/>
  <c r="K106" i="6"/>
  <c r="B116" i="6"/>
  <c r="B108" i="6"/>
  <c r="K112" i="6"/>
  <c r="K104" i="6"/>
  <c r="K111" i="6"/>
  <c r="K110" i="6"/>
  <c r="K102" i="6"/>
  <c r="Z149" i="6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653" i="2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593" i="2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AA592" i="2"/>
  <c r="AA591" i="2"/>
  <c r="AA590" i="2"/>
  <c r="AA589" i="2"/>
  <c r="AA588" i="2"/>
  <c r="AA587" i="2"/>
  <c r="AA586" i="2"/>
  <c r="AA585" i="2"/>
  <c r="AA584" i="2"/>
  <c r="AA583" i="2"/>
  <c r="AA582" i="2"/>
  <c r="AA581" i="2"/>
  <c r="AA580" i="2"/>
  <c r="AA579" i="2"/>
  <c r="AA578" i="2"/>
  <c r="AA577" i="2"/>
  <c r="AA576" i="2"/>
  <c r="AA575" i="2"/>
  <c r="AA574" i="2"/>
  <c r="AA573" i="2"/>
  <c r="AA572" i="2"/>
  <c r="AA571" i="2"/>
  <c r="AA570" i="2"/>
  <c r="AA569" i="2"/>
  <c r="AA568" i="2"/>
  <c r="AA567" i="2"/>
  <c r="AA566" i="2"/>
  <c r="AA565" i="2"/>
  <c r="AA564" i="2"/>
  <c r="AA563" i="2"/>
  <c r="AA562" i="2"/>
  <c r="AA561" i="2"/>
  <c r="AA560" i="2"/>
  <c r="AA559" i="2"/>
  <c r="AA558" i="2"/>
  <c r="AA557" i="2"/>
  <c r="AA556" i="2"/>
  <c r="AA555" i="2"/>
  <c r="AA554" i="2"/>
  <c r="AA553" i="2"/>
  <c r="AA552" i="2"/>
  <c r="AA551" i="2"/>
  <c r="AA550" i="2"/>
  <c r="AA549" i="2"/>
  <c r="AA548" i="2"/>
  <c r="AA547" i="2"/>
  <c r="AA546" i="2"/>
  <c r="AA545" i="2"/>
  <c r="AA544" i="2"/>
  <c r="AA543" i="2"/>
  <c r="AA542" i="2"/>
  <c r="AA541" i="2"/>
  <c r="AA540" i="2"/>
  <c r="AA539" i="2"/>
  <c r="AA538" i="2"/>
  <c r="AA537" i="2"/>
  <c r="AA536" i="2"/>
  <c r="AA535" i="2"/>
  <c r="D535" i="2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A534" i="2"/>
  <c r="D534" i="2"/>
  <c r="B533" i="2"/>
  <c r="AA533" i="2"/>
  <c r="AB151" i="6"/>
  <c r="Z151" i="6"/>
  <c r="X147" i="6"/>
  <c r="Z147" i="6"/>
  <c r="AB150" i="6"/>
  <c r="Z150" i="6"/>
  <c r="AA150" i="6" s="1"/>
  <c r="X150" i="6"/>
  <c r="AB149" i="6"/>
  <c r="X149" i="6"/>
  <c r="AB148" i="6"/>
  <c r="Z148" i="6"/>
  <c r="X148" i="6"/>
  <c r="U149" i="6"/>
  <c r="U150" i="6"/>
  <c r="U148" i="6"/>
  <c r="V150" i="6"/>
  <c r="V149" i="6"/>
  <c r="V148" i="6"/>
  <c r="T189" i="6"/>
  <c r="R189" i="6"/>
  <c r="S189" i="6" s="1"/>
  <c r="V66" i="7"/>
  <c r="V65" i="7"/>
  <c r="V64" i="7"/>
  <c r="F104" i="6"/>
  <c r="F103" i="6"/>
  <c r="F102" i="6"/>
  <c r="E102" i="6"/>
  <c r="E103" i="6"/>
  <c r="E104" i="6"/>
  <c r="J100" i="6"/>
  <c r="K100" i="6" s="1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612" i="7"/>
  <c r="H17" i="7"/>
  <c r="I17" i="7" s="1"/>
  <c r="J17" i="7"/>
  <c r="J70" i="7"/>
  <c r="B26" i="7" l="1"/>
  <c r="B24" i="7"/>
  <c r="B25" i="7" s="1"/>
  <c r="B588" i="7"/>
  <c r="B589" i="7" s="1"/>
  <c r="B587" i="7"/>
  <c r="B613" i="7"/>
  <c r="B614" i="7" s="1"/>
  <c r="B109" i="6"/>
  <c r="B100" i="6"/>
  <c r="AA151" i="6"/>
  <c r="AA148" i="6"/>
  <c r="AA149" i="6"/>
  <c r="B189" i="6"/>
  <c r="V41" i="7"/>
  <c r="S41" i="7"/>
  <c r="S36" i="7"/>
  <c r="V36" i="7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495" i="2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S171" i="6" s="1"/>
  <c r="O188" i="6"/>
  <c r="O187" i="6"/>
  <c r="O186" i="6"/>
  <c r="O185" i="6"/>
  <c r="O184" i="6"/>
  <c r="O183" i="6"/>
  <c r="O182" i="6"/>
  <c r="R182" i="6" s="1"/>
  <c r="O181" i="6"/>
  <c r="R181" i="6" s="1"/>
  <c r="O180" i="6"/>
  <c r="O179" i="6"/>
  <c r="O178" i="6"/>
  <c r="O177" i="6"/>
  <c r="O176" i="6"/>
  <c r="O175" i="6"/>
  <c r="O174" i="6"/>
  <c r="R174" i="6" s="1"/>
  <c r="O173" i="6"/>
  <c r="R173" i="6" s="1"/>
  <c r="O172" i="6"/>
  <c r="O170" i="6"/>
  <c r="O169" i="6"/>
  <c r="O168" i="6"/>
  <c r="O167" i="6"/>
  <c r="O166" i="6"/>
  <c r="R166" i="6" s="1"/>
  <c r="O165" i="6"/>
  <c r="O164" i="6"/>
  <c r="R164" i="6" s="1"/>
  <c r="O163" i="6"/>
  <c r="O162" i="6"/>
  <c r="O161" i="6"/>
  <c r="O159" i="6"/>
  <c r="O158" i="6"/>
  <c r="O157" i="6"/>
  <c r="O156" i="6"/>
  <c r="R156" i="6" s="1"/>
  <c r="O155" i="6"/>
  <c r="O154" i="6"/>
  <c r="O153" i="6"/>
  <c r="O152" i="6"/>
  <c r="O151" i="6"/>
  <c r="O150" i="6"/>
  <c r="O149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2" i="6"/>
  <c r="G211" i="6"/>
  <c r="G210" i="6"/>
  <c r="G209" i="6"/>
  <c r="G208" i="6"/>
  <c r="G207" i="6"/>
  <c r="G206" i="6"/>
  <c r="G205" i="6"/>
  <c r="G204" i="6"/>
  <c r="G203" i="6"/>
  <c r="G201" i="6"/>
  <c r="G200" i="6"/>
  <c r="G199" i="6"/>
  <c r="G198" i="6"/>
  <c r="G197" i="6"/>
  <c r="G196" i="6"/>
  <c r="G195" i="6"/>
  <c r="G194" i="6"/>
  <c r="G193" i="6"/>
  <c r="G192" i="6"/>
  <c r="G191" i="6"/>
  <c r="B462" i="2" s="1"/>
  <c r="R157" i="6"/>
  <c r="R158" i="6"/>
  <c r="R159" i="6"/>
  <c r="R160" i="6"/>
  <c r="R161" i="6"/>
  <c r="R162" i="6"/>
  <c r="R163" i="6"/>
  <c r="R165" i="6"/>
  <c r="R167" i="6"/>
  <c r="R168" i="6"/>
  <c r="R169" i="6"/>
  <c r="R170" i="6"/>
  <c r="R172" i="6"/>
  <c r="R175" i="6"/>
  <c r="R176" i="6"/>
  <c r="R177" i="6"/>
  <c r="R178" i="6"/>
  <c r="R179" i="6"/>
  <c r="R180" i="6"/>
  <c r="R183" i="6"/>
  <c r="R184" i="6"/>
  <c r="R185" i="6"/>
  <c r="R186" i="6"/>
  <c r="R187" i="6"/>
  <c r="R188" i="6"/>
  <c r="R147" i="6"/>
  <c r="R148" i="6"/>
  <c r="R149" i="6"/>
  <c r="R150" i="6"/>
  <c r="R151" i="6"/>
  <c r="R152" i="6"/>
  <c r="R153" i="6"/>
  <c r="R154" i="6"/>
  <c r="R155" i="6"/>
  <c r="N160" i="6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1" i="7"/>
  <c r="B42" i="7" s="1"/>
  <c r="B43" i="7" s="1"/>
  <c r="B44" i="7" s="1"/>
  <c r="B36" i="7"/>
  <c r="B604" i="7"/>
  <c r="B599" i="7"/>
  <c r="B600" i="7" s="1"/>
  <c r="B601" i="7" s="1"/>
  <c r="L240" i="6"/>
  <c r="L239" i="6"/>
  <c r="L238" i="6"/>
  <c r="L235" i="6"/>
  <c r="L236" i="6"/>
  <c r="L234" i="6"/>
  <c r="E239" i="6"/>
  <c r="E240" i="6"/>
  <c r="E238" i="6"/>
  <c r="F240" i="6"/>
  <c r="F239" i="6"/>
  <c r="F238" i="6"/>
  <c r="B430" i="2"/>
  <c r="F236" i="6"/>
  <c r="F235" i="6"/>
  <c r="F234" i="6"/>
  <c r="E235" i="6"/>
  <c r="E236" i="6"/>
  <c r="E234" i="6"/>
  <c r="D457" i="2"/>
  <c r="Y464" i="2"/>
  <c r="Y468" i="2" s="1"/>
  <c r="Y463" i="2"/>
  <c r="Y467" i="2" s="1"/>
  <c r="Y462" i="2"/>
  <c r="Y466" i="2" s="1"/>
  <c r="Y461" i="2"/>
  <c r="Y465" i="2" s="1"/>
  <c r="B117" i="7"/>
  <c r="B118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F202" i="6"/>
  <c r="J189" i="6"/>
  <c r="F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H230" i="6"/>
  <c r="F230" i="6"/>
  <c r="H229" i="6"/>
  <c r="F229" i="6"/>
  <c r="H228" i="6"/>
  <c r="F228" i="6"/>
  <c r="H227" i="6"/>
  <c r="F227" i="6"/>
  <c r="H226" i="6"/>
  <c r="F226" i="6"/>
  <c r="H225" i="6"/>
  <c r="F225" i="6"/>
  <c r="H224" i="6"/>
  <c r="F224" i="6"/>
  <c r="H223" i="6"/>
  <c r="F223" i="6"/>
  <c r="H222" i="6"/>
  <c r="F222" i="6"/>
  <c r="H221" i="6"/>
  <c r="F221" i="6"/>
  <c r="H220" i="6"/>
  <c r="F220" i="6"/>
  <c r="H219" i="6"/>
  <c r="F219" i="6"/>
  <c r="H218" i="6"/>
  <c r="F218" i="6"/>
  <c r="H217" i="6"/>
  <c r="F217" i="6"/>
  <c r="H216" i="6"/>
  <c r="F216" i="6"/>
  <c r="H215" i="6"/>
  <c r="F215" i="6"/>
  <c r="H214" i="6"/>
  <c r="F214" i="6"/>
  <c r="H213" i="6"/>
  <c r="H212" i="6"/>
  <c r="F212" i="6"/>
  <c r="H211" i="6"/>
  <c r="F211" i="6"/>
  <c r="H210" i="6"/>
  <c r="F210" i="6"/>
  <c r="H209" i="6"/>
  <c r="F209" i="6"/>
  <c r="H208" i="6"/>
  <c r="F208" i="6"/>
  <c r="H207" i="6"/>
  <c r="F207" i="6"/>
  <c r="H206" i="6"/>
  <c r="F206" i="6"/>
  <c r="H205" i="6"/>
  <c r="F205" i="6"/>
  <c r="H204" i="6"/>
  <c r="F204" i="6"/>
  <c r="H203" i="6"/>
  <c r="F203" i="6"/>
  <c r="H202" i="6"/>
  <c r="H201" i="6"/>
  <c r="F201" i="6"/>
  <c r="H200" i="6"/>
  <c r="F200" i="6"/>
  <c r="H199" i="6"/>
  <c r="F199" i="6"/>
  <c r="H198" i="6"/>
  <c r="F198" i="6"/>
  <c r="H197" i="6"/>
  <c r="F197" i="6"/>
  <c r="H196" i="6"/>
  <c r="F196" i="6"/>
  <c r="H195" i="6"/>
  <c r="F195" i="6"/>
  <c r="H194" i="6"/>
  <c r="F194" i="6"/>
  <c r="H193" i="6"/>
  <c r="F193" i="6"/>
  <c r="H192" i="6"/>
  <c r="F192" i="6"/>
  <c r="H191" i="6"/>
  <c r="F191" i="6"/>
  <c r="H190" i="6"/>
  <c r="H189" i="6"/>
  <c r="Y430" i="2"/>
  <c r="Y434" i="2" s="1"/>
  <c r="Y429" i="2"/>
  <c r="Y428" i="2"/>
  <c r="Y432" i="2" s="1"/>
  <c r="Y427" i="2"/>
  <c r="Y431" i="2" s="1"/>
  <c r="Y426" i="2"/>
  <c r="Y425" i="2"/>
  <c r="Y424" i="2"/>
  <c r="Y423" i="2"/>
  <c r="D456" i="2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20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461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J117" i="6"/>
  <c r="J118" i="6"/>
  <c r="J119" i="6"/>
  <c r="B119" i="6" s="1"/>
  <c r="J120" i="6"/>
  <c r="J121" i="6"/>
  <c r="J122" i="6"/>
  <c r="J123" i="6"/>
  <c r="J124" i="6"/>
  <c r="J125" i="6"/>
  <c r="J126" i="6"/>
  <c r="J127" i="6"/>
  <c r="B127" i="6" s="1"/>
  <c r="K127" i="6"/>
  <c r="J128" i="6"/>
  <c r="J129" i="6"/>
  <c r="J130" i="6"/>
  <c r="J131" i="6"/>
  <c r="B131" i="6" s="1"/>
  <c r="K131" i="6"/>
  <c r="J132" i="6"/>
  <c r="J133" i="6"/>
  <c r="J134" i="6"/>
  <c r="J135" i="6"/>
  <c r="B135" i="6" s="1"/>
  <c r="K135" i="6"/>
  <c r="J136" i="6"/>
  <c r="J137" i="6"/>
  <c r="J138" i="6"/>
  <c r="J139" i="6"/>
  <c r="B139" i="6" s="1"/>
  <c r="J140" i="6"/>
  <c r="J141" i="6"/>
  <c r="J142" i="6"/>
  <c r="J143" i="6"/>
  <c r="J144" i="6"/>
  <c r="J145" i="6"/>
  <c r="J146" i="6"/>
  <c r="J147" i="6"/>
  <c r="B147" i="6" s="1"/>
  <c r="J148" i="6"/>
  <c r="B148" i="6" s="1"/>
  <c r="J149" i="6"/>
  <c r="B149" i="6" s="1"/>
  <c r="J150" i="6"/>
  <c r="B150" i="6" s="1"/>
  <c r="J151" i="6"/>
  <c r="B151" i="6" s="1"/>
  <c r="J152" i="6"/>
  <c r="B152" i="6" s="1"/>
  <c r="J153" i="6"/>
  <c r="B153" i="6" s="1"/>
  <c r="J154" i="6"/>
  <c r="B154" i="6" s="1"/>
  <c r="J155" i="6"/>
  <c r="B155" i="6" s="1"/>
  <c r="J156" i="6"/>
  <c r="B156" i="6" s="1"/>
  <c r="J157" i="6"/>
  <c r="B157" i="6" s="1"/>
  <c r="J158" i="6"/>
  <c r="B158" i="6" s="1"/>
  <c r="J159" i="6"/>
  <c r="B159" i="6" s="1"/>
  <c r="J160" i="6"/>
  <c r="B160" i="6" s="1"/>
  <c r="J161" i="6"/>
  <c r="B161" i="6" s="1"/>
  <c r="J162" i="6"/>
  <c r="B162" i="6" s="1"/>
  <c r="J163" i="6"/>
  <c r="B163" i="6" s="1"/>
  <c r="J164" i="6"/>
  <c r="B164" i="6" s="1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I614" i="7"/>
  <c r="H614" i="7"/>
  <c r="J614" i="7" s="1"/>
  <c r="BE70" i="7"/>
  <c r="AF70" i="7"/>
  <c r="BB70" i="7"/>
  <c r="AK70" i="7"/>
  <c r="BD70" i="7"/>
  <c r="AI70" i="7"/>
  <c r="AN70" i="7"/>
  <c r="W70" i="7"/>
  <c r="AS70" i="7"/>
  <c r="AH70" i="7"/>
  <c r="AU70" i="7"/>
  <c r="AD70" i="7"/>
  <c r="AE70" i="7"/>
  <c r="BA70" i="7"/>
  <c r="AA70" i="7"/>
  <c r="Y70" i="7"/>
  <c r="V70" i="7"/>
  <c r="BC70" i="7"/>
  <c r="AX70" i="7"/>
  <c r="AY70" i="7"/>
  <c r="AP70" i="7"/>
  <c r="AR70" i="7"/>
  <c r="AQ70" i="7"/>
  <c r="AG70" i="7"/>
  <c r="AB70" i="7"/>
  <c r="AL70" i="7"/>
  <c r="AV70" i="7"/>
  <c r="Z70" i="7"/>
  <c r="AM70" i="7"/>
  <c r="AC70" i="7"/>
  <c r="AJ70" i="7"/>
  <c r="AW70" i="7"/>
  <c r="X70" i="7"/>
  <c r="AT70" i="7"/>
  <c r="AZ70" i="7"/>
  <c r="AO70" i="7"/>
  <c r="H604" i="7"/>
  <c r="H73" i="7"/>
  <c r="I604" i="7"/>
  <c r="I73" i="7"/>
  <c r="H41" i="7"/>
  <c r="H36" i="7"/>
  <c r="V613" i="7" l="1"/>
  <c r="W50" i="7" s="1"/>
  <c r="W613" i="7" s="1"/>
  <c r="X50" i="7" s="1"/>
  <c r="X613" i="7" s="1"/>
  <c r="Y50" i="7" s="1"/>
  <c r="Y613" i="7" s="1"/>
  <c r="Z50" i="7" s="1"/>
  <c r="Z613" i="7" s="1"/>
  <c r="AA50" i="7" s="1"/>
  <c r="AA613" i="7" s="1"/>
  <c r="AB50" i="7" s="1"/>
  <c r="AB613" i="7" s="1"/>
  <c r="AC50" i="7" s="1"/>
  <c r="AC613" i="7" s="1"/>
  <c r="AD50" i="7" s="1"/>
  <c r="AD613" i="7" s="1"/>
  <c r="AE50" i="7" s="1"/>
  <c r="AE613" i="7" s="1"/>
  <c r="AF50" i="7" s="1"/>
  <c r="AF613" i="7" s="1"/>
  <c r="AG50" i="7" s="1"/>
  <c r="AG613" i="7" s="1"/>
  <c r="AH50" i="7" s="1"/>
  <c r="AH613" i="7" s="1"/>
  <c r="AI50" i="7" s="1"/>
  <c r="AI613" i="7" s="1"/>
  <c r="AJ50" i="7" s="1"/>
  <c r="AJ613" i="7" s="1"/>
  <c r="AK50" i="7" s="1"/>
  <c r="AK613" i="7" s="1"/>
  <c r="AL50" i="7" s="1"/>
  <c r="AL613" i="7" s="1"/>
  <c r="AM50" i="7" s="1"/>
  <c r="AM613" i="7" s="1"/>
  <c r="AN50" i="7" s="1"/>
  <c r="AN613" i="7" s="1"/>
  <c r="AO50" i="7" s="1"/>
  <c r="AO613" i="7" s="1"/>
  <c r="AP50" i="7" s="1"/>
  <c r="AP613" i="7" s="1"/>
  <c r="AQ50" i="7" s="1"/>
  <c r="AQ613" i="7" s="1"/>
  <c r="AR50" i="7" s="1"/>
  <c r="AR613" i="7" s="1"/>
  <c r="AS50" i="7" s="1"/>
  <c r="AS613" i="7" s="1"/>
  <c r="AT50" i="7" s="1"/>
  <c r="AT613" i="7" s="1"/>
  <c r="AU50" i="7" s="1"/>
  <c r="AU613" i="7" s="1"/>
  <c r="AV50" i="7" s="1"/>
  <c r="AV613" i="7" s="1"/>
  <c r="AW50" i="7" s="1"/>
  <c r="AW613" i="7" s="1"/>
  <c r="AX50" i="7" s="1"/>
  <c r="AX613" i="7" s="1"/>
  <c r="AY50" i="7" s="1"/>
  <c r="AY613" i="7" s="1"/>
  <c r="AZ50" i="7" s="1"/>
  <c r="AZ613" i="7" s="1"/>
  <c r="BA50" i="7" s="1"/>
  <c r="BA613" i="7" s="1"/>
  <c r="BB50" i="7" s="1"/>
  <c r="BB613" i="7" s="1"/>
  <c r="BC50" i="7" s="1"/>
  <c r="BC613" i="7" s="1"/>
  <c r="BD50" i="7" s="1"/>
  <c r="BD613" i="7" s="1"/>
  <c r="BE50" i="7" s="1"/>
  <c r="BE613" i="7" s="1"/>
  <c r="K141" i="6"/>
  <c r="B141" i="6"/>
  <c r="K128" i="6"/>
  <c r="B128" i="6"/>
  <c r="K121" i="6"/>
  <c r="B121" i="6"/>
  <c r="K140" i="6"/>
  <c r="B140" i="6"/>
  <c r="K134" i="6"/>
  <c r="B134" i="6"/>
  <c r="K120" i="6"/>
  <c r="B120" i="6"/>
  <c r="K139" i="6"/>
  <c r="K133" i="6"/>
  <c r="B133" i="6"/>
  <c r="K119" i="6"/>
  <c r="K145" i="6"/>
  <c r="B145" i="6"/>
  <c r="K138" i="6"/>
  <c r="B138" i="6"/>
  <c r="K125" i="6"/>
  <c r="B125" i="6"/>
  <c r="K118" i="6"/>
  <c r="K175" i="6"/>
  <c r="K146" i="6"/>
  <c r="B146" i="6"/>
  <c r="K144" i="6"/>
  <c r="B144" i="6"/>
  <c r="K137" i="6"/>
  <c r="B137" i="6"/>
  <c r="K124" i="6"/>
  <c r="B124" i="6"/>
  <c r="K117" i="6"/>
  <c r="K143" i="6"/>
  <c r="B143" i="6"/>
  <c r="K136" i="6"/>
  <c r="B136" i="6"/>
  <c r="K130" i="6"/>
  <c r="B130" i="6"/>
  <c r="K123" i="6"/>
  <c r="B123" i="6"/>
  <c r="K132" i="6"/>
  <c r="B132" i="6"/>
  <c r="K126" i="6"/>
  <c r="B126" i="6"/>
  <c r="K142" i="6"/>
  <c r="B142" i="6"/>
  <c r="K129" i="6"/>
  <c r="B129" i="6"/>
  <c r="K122" i="6"/>
  <c r="B122" i="6"/>
  <c r="K183" i="6"/>
  <c r="K187" i="6"/>
  <c r="B605" i="7"/>
  <c r="B606" i="7" s="1"/>
  <c r="B607" i="7" s="1"/>
  <c r="B37" i="7"/>
  <c r="B38" i="7" s="1"/>
  <c r="B39" i="7" s="1"/>
  <c r="S164" i="6"/>
  <c r="S181" i="6"/>
  <c r="S173" i="6"/>
  <c r="S156" i="6"/>
  <c r="S163" i="6"/>
  <c r="S166" i="6"/>
  <c r="S159" i="6"/>
  <c r="S167" i="6"/>
  <c r="S154" i="6"/>
  <c r="S175" i="6"/>
  <c r="S174" i="6"/>
  <c r="S183" i="6"/>
  <c r="S182" i="6"/>
  <c r="S155" i="6"/>
  <c r="S149" i="6"/>
  <c r="S184" i="6"/>
  <c r="S178" i="6"/>
  <c r="S165" i="6"/>
  <c r="S148" i="6"/>
  <c r="S177" i="6"/>
  <c r="S158" i="6"/>
  <c r="S157" i="6"/>
  <c r="S153" i="6"/>
  <c r="S188" i="6"/>
  <c r="S169" i="6"/>
  <c r="S151" i="6"/>
  <c r="S180" i="6"/>
  <c r="S161" i="6"/>
  <c r="S170" i="6"/>
  <c r="S152" i="6"/>
  <c r="S168" i="6"/>
  <c r="S186" i="6"/>
  <c r="S179" i="6"/>
  <c r="S160" i="6"/>
  <c r="S147" i="6"/>
  <c r="S176" i="6"/>
  <c r="S187" i="6"/>
  <c r="S162" i="6"/>
  <c r="S150" i="6"/>
  <c r="S185" i="6"/>
  <c r="S172" i="6"/>
  <c r="B463" i="2"/>
  <c r="B602" i="7"/>
  <c r="B119" i="7"/>
  <c r="B120" i="7" s="1"/>
  <c r="B464" i="2"/>
  <c r="B423" i="2"/>
  <c r="B421" i="2"/>
  <c r="B460" i="2"/>
  <c r="B459" i="2"/>
  <c r="Y469" i="2"/>
  <c r="B465" i="2"/>
  <c r="Y470" i="2"/>
  <c r="B466" i="2"/>
  <c r="Y471" i="2"/>
  <c r="B467" i="2"/>
  <c r="Y472" i="2"/>
  <c r="B468" i="2"/>
  <c r="K159" i="6"/>
  <c r="K189" i="6"/>
  <c r="B422" i="2"/>
  <c r="B425" i="2"/>
  <c r="B420" i="2"/>
  <c r="B428" i="2"/>
  <c r="B418" i="2"/>
  <c r="B419" i="2"/>
  <c r="B426" i="2"/>
  <c r="B429" i="2"/>
  <c r="B424" i="2"/>
  <c r="B431" i="2"/>
  <c r="Y435" i="2"/>
  <c r="B432" i="2"/>
  <c r="Y436" i="2"/>
  <c r="Y438" i="2"/>
  <c r="B434" i="2"/>
  <c r="B427" i="2"/>
  <c r="Y433" i="2"/>
  <c r="K182" i="6"/>
  <c r="K151" i="6"/>
  <c r="K167" i="6"/>
  <c r="K188" i="6"/>
  <c r="K181" i="6"/>
  <c r="K150" i="6"/>
  <c r="K155" i="6"/>
  <c r="K179" i="6"/>
  <c r="K156" i="6"/>
  <c r="K163" i="6"/>
  <c r="K168" i="6"/>
  <c r="K169" i="6"/>
  <c r="K162" i="6"/>
  <c r="K149" i="6"/>
  <c r="K180" i="6"/>
  <c r="K174" i="6"/>
  <c r="K161" i="6"/>
  <c r="K186" i="6"/>
  <c r="K173" i="6"/>
  <c r="K154" i="6"/>
  <c r="K147" i="6"/>
  <c r="K166" i="6"/>
  <c r="K153" i="6"/>
  <c r="K172" i="6"/>
  <c r="K184" i="6"/>
  <c r="K178" i="6"/>
  <c r="K165" i="6"/>
  <c r="K152" i="6"/>
  <c r="K185" i="6"/>
  <c r="K177" i="6"/>
  <c r="K164" i="6"/>
  <c r="K158" i="6"/>
  <c r="K176" i="6"/>
  <c r="K170" i="6"/>
  <c r="K157" i="6"/>
  <c r="F101" i="6"/>
  <c r="F100" i="6"/>
  <c r="F99" i="6"/>
  <c r="F98" i="6"/>
  <c r="J98" i="6"/>
  <c r="J99" i="6"/>
  <c r="F97" i="6"/>
  <c r="E97" i="6"/>
  <c r="E98" i="6"/>
  <c r="E99" i="6"/>
  <c r="E100" i="6"/>
  <c r="E101" i="6"/>
  <c r="B15" i="7"/>
  <c r="B578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87" i="6"/>
  <c r="R89" i="6"/>
  <c r="R91" i="6"/>
  <c r="R95" i="6"/>
  <c r="R96" i="6"/>
  <c r="R97" i="6"/>
  <c r="R99" i="6"/>
  <c r="R100" i="6"/>
  <c r="R103" i="6"/>
  <c r="R104" i="6"/>
  <c r="R106" i="6"/>
  <c r="R108" i="6"/>
  <c r="R109" i="6"/>
  <c r="R113" i="6"/>
  <c r="R117" i="6"/>
  <c r="R121" i="6"/>
  <c r="R124" i="6"/>
  <c r="R125" i="6"/>
  <c r="R130" i="6"/>
  <c r="R131" i="6"/>
  <c r="R132" i="6"/>
  <c r="R135" i="6"/>
  <c r="R140" i="6"/>
  <c r="R141" i="6"/>
  <c r="R143" i="6"/>
  <c r="R146" i="6"/>
  <c r="O145" i="6"/>
  <c r="R145" i="6" s="1"/>
  <c r="O144" i="6"/>
  <c r="R144" i="6" s="1"/>
  <c r="O143" i="6"/>
  <c r="O142" i="6"/>
  <c r="R142" i="6" s="1"/>
  <c r="O141" i="6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O131" i="6"/>
  <c r="O130" i="6"/>
  <c r="O129" i="6"/>
  <c r="R129" i="6" s="1"/>
  <c r="O128" i="6"/>
  <c r="R128" i="6" s="1"/>
  <c r="O127" i="6"/>
  <c r="R127" i="6" s="1"/>
  <c r="O126" i="6"/>
  <c r="R126" i="6" s="1"/>
  <c r="O125" i="6"/>
  <c r="O123" i="6"/>
  <c r="R123" i="6" s="1"/>
  <c r="O122" i="6"/>
  <c r="R122" i="6" s="1"/>
  <c r="O121" i="6"/>
  <c r="O120" i="6"/>
  <c r="R120" i="6" s="1"/>
  <c r="O119" i="6"/>
  <c r="R119" i="6" s="1"/>
  <c r="O118" i="6"/>
  <c r="R118" i="6" s="1"/>
  <c r="O117" i="6"/>
  <c r="O116" i="6"/>
  <c r="R116" i="6" s="1"/>
  <c r="O115" i="6"/>
  <c r="R115" i="6" s="1"/>
  <c r="O114" i="6"/>
  <c r="R114" i="6" s="1"/>
  <c r="O113" i="6"/>
  <c r="O112" i="6"/>
  <c r="R112" i="6" s="1"/>
  <c r="O111" i="6"/>
  <c r="R111" i="6" s="1"/>
  <c r="O110" i="6"/>
  <c r="R110" i="6" s="1"/>
  <c r="O109" i="6"/>
  <c r="O108" i="6"/>
  <c r="O107" i="6"/>
  <c r="R107" i="6" s="1"/>
  <c r="O105" i="6"/>
  <c r="R105" i="6" s="1"/>
  <c r="O104" i="6"/>
  <c r="O103" i="6"/>
  <c r="O102" i="6"/>
  <c r="R102" i="6" s="1"/>
  <c r="O101" i="6"/>
  <c r="R101" i="6" s="1"/>
  <c r="O100" i="6"/>
  <c r="O99" i="6"/>
  <c r="O98" i="6"/>
  <c r="R98" i="6" s="1"/>
  <c r="O97" i="6"/>
  <c r="O96" i="6"/>
  <c r="O94" i="6"/>
  <c r="R94" i="6" s="1"/>
  <c r="O93" i="6"/>
  <c r="R93" i="6" s="1"/>
  <c r="O92" i="6"/>
  <c r="R92" i="6" s="1"/>
  <c r="O91" i="6"/>
  <c r="O90" i="6"/>
  <c r="R90" i="6" s="1"/>
  <c r="O89" i="6"/>
  <c r="O88" i="6"/>
  <c r="R88" i="6" s="1"/>
  <c r="O87" i="6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83" i="6"/>
  <c r="AC2" i="2"/>
  <c r="J73" i="7"/>
  <c r="F117" i="7"/>
  <c r="I41" i="7"/>
  <c r="J604" i="7"/>
  <c r="I36" i="7"/>
  <c r="H117" i="7"/>
  <c r="H599" i="7"/>
  <c r="I599" i="7"/>
  <c r="J599" i="7" s="1"/>
  <c r="B2" i="6" l="1"/>
  <c r="B121" i="7"/>
  <c r="B122" i="7" s="1"/>
  <c r="Y476" i="2"/>
  <c r="B472" i="2"/>
  <c r="Y475" i="2"/>
  <c r="B471" i="2"/>
  <c r="Y474" i="2"/>
  <c r="B470" i="2"/>
  <c r="Y473" i="2"/>
  <c r="B469" i="2"/>
  <c r="B75" i="7"/>
  <c r="B433" i="2"/>
  <c r="Y437" i="2"/>
  <c r="Y442" i="2"/>
  <c r="B438" i="2"/>
  <c r="Y440" i="2"/>
  <c r="B436" i="2"/>
  <c r="Y439" i="2"/>
  <c r="B435" i="2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I605" i="7"/>
  <c r="H606" i="7"/>
  <c r="I117" i="7"/>
  <c r="J41" i="7"/>
  <c r="I74" i="7"/>
  <c r="J117" i="7"/>
  <c r="H605" i="7"/>
  <c r="J36" i="7"/>
  <c r="H74" i="7"/>
  <c r="I606" i="7"/>
  <c r="I75" i="7"/>
  <c r="Y477" i="2" l="1"/>
  <c r="B473" i="2"/>
  <c r="Y478" i="2"/>
  <c r="B474" i="2"/>
  <c r="Y479" i="2"/>
  <c r="B475" i="2"/>
  <c r="Y480" i="2"/>
  <c r="B476" i="2"/>
  <c r="B123" i="7"/>
  <c r="B76" i="7"/>
  <c r="B439" i="2"/>
  <c r="Y443" i="2"/>
  <c r="B440" i="2"/>
  <c r="Y444" i="2"/>
  <c r="Y446" i="2"/>
  <c r="B442" i="2"/>
  <c r="B437" i="2"/>
  <c r="Y441" i="2"/>
  <c r="B2" i="3"/>
  <c r="S24" i="7"/>
  <c r="S20" i="7"/>
  <c r="B19" i="7"/>
  <c r="B592" i="7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B49" i="7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424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J74" i="7"/>
  <c r="I76" i="7"/>
  <c r="H75" i="7"/>
  <c r="H15" i="7"/>
  <c r="J75" i="7"/>
  <c r="H582" i="7"/>
  <c r="H578" i="7"/>
  <c r="I607" i="7"/>
  <c r="J76" i="7"/>
  <c r="H607" i="7"/>
  <c r="J605" i="7"/>
  <c r="J606" i="7"/>
  <c r="H49" i="7"/>
  <c r="H612" i="7"/>
  <c r="H76" i="7"/>
  <c r="B50" i="7" l="1"/>
  <c r="B51" i="7" s="1"/>
  <c r="B593" i="7"/>
  <c r="Y484" i="2"/>
  <c r="B480" i="2"/>
  <c r="Y483" i="2"/>
  <c r="B479" i="2"/>
  <c r="Y482" i="2"/>
  <c r="B478" i="2"/>
  <c r="Y481" i="2"/>
  <c r="B477" i="2"/>
  <c r="B124" i="7"/>
  <c r="B77" i="7"/>
  <c r="B78" i="7" s="1"/>
  <c r="Y450" i="2"/>
  <c r="B446" i="2"/>
  <c r="B441" i="2"/>
  <c r="Y445" i="2"/>
  <c r="B444" i="2"/>
  <c r="Y448" i="2"/>
  <c r="Y447" i="2"/>
  <c r="B443" i="2"/>
  <c r="D37" i="2"/>
  <c r="D320" i="2"/>
  <c r="D378" i="2" s="1"/>
  <c r="Y25" i="2"/>
  <c r="AA314" i="2"/>
  <c r="AA372" i="2" s="1"/>
  <c r="K90" i="6"/>
  <c r="K89" i="6"/>
  <c r="K11" i="6"/>
  <c r="K81" i="6"/>
  <c r="B425" i="7"/>
  <c r="B426" i="7" s="1"/>
  <c r="D238" i="2"/>
  <c r="D236" i="2"/>
  <c r="D237" i="2"/>
  <c r="D239" i="2"/>
  <c r="K16" i="6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5" i="6"/>
  <c r="K23" i="6"/>
  <c r="K31" i="6"/>
  <c r="K39" i="6"/>
  <c r="K47" i="6"/>
  <c r="K55" i="6"/>
  <c r="K63" i="6"/>
  <c r="K71" i="6"/>
  <c r="K79" i="6"/>
  <c r="S19" i="7"/>
  <c r="D302" i="2"/>
  <c r="D301" i="2"/>
  <c r="D300" i="2"/>
  <c r="D299" i="2"/>
  <c r="D78" i="2"/>
  <c r="D136" i="2" s="1"/>
  <c r="AA83" i="2"/>
  <c r="AA141" i="2" s="1"/>
  <c r="AA72" i="2"/>
  <c r="AA130" i="2" s="1"/>
  <c r="D95" i="2"/>
  <c r="D153" i="2" s="1"/>
  <c r="S53" i="7"/>
  <c r="S47" i="7" s="1"/>
  <c r="S11" i="7" s="1"/>
  <c r="S29" i="7"/>
  <c r="H610" i="7"/>
  <c r="H576" i="7"/>
  <c r="B616" i="7"/>
  <c r="B617" i="7" s="1"/>
  <c r="B53" i="7"/>
  <c r="B29" i="7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I51" i="7"/>
  <c r="H51" i="7"/>
  <c r="J51" i="7" s="1"/>
  <c r="D424" i="7"/>
  <c r="D425" i="7"/>
  <c r="I582" i="7"/>
  <c r="I15" i="7"/>
  <c r="J607" i="7"/>
  <c r="H19" i="7"/>
  <c r="H592" i="7"/>
  <c r="D426" i="7"/>
  <c r="H29" i="7"/>
  <c r="I612" i="7"/>
  <c r="I578" i="7"/>
  <c r="J578" i="7" s="1"/>
  <c r="I49" i="7"/>
  <c r="J78" i="7"/>
  <c r="B30" i="7" l="1"/>
  <c r="B31" i="7" s="1"/>
  <c r="Y486" i="2"/>
  <c r="B482" i="2"/>
  <c r="Y485" i="2"/>
  <c r="B481" i="2"/>
  <c r="Y487" i="2"/>
  <c r="B483" i="2"/>
  <c r="Y488" i="2"/>
  <c r="B484" i="2"/>
  <c r="B125" i="7"/>
  <c r="B79" i="7"/>
  <c r="B80" i="7" s="1"/>
  <c r="B447" i="2"/>
  <c r="Y451" i="2"/>
  <c r="B448" i="2"/>
  <c r="Y452" i="2"/>
  <c r="B445" i="2"/>
  <c r="Y449" i="2"/>
  <c r="B450" i="2"/>
  <c r="Y454" i="2"/>
  <c r="D54" i="2"/>
  <c r="D337" i="2"/>
  <c r="D395" i="2" s="1"/>
  <c r="Y36" i="2"/>
  <c r="AA325" i="2"/>
  <c r="AA383" i="2" s="1"/>
  <c r="B427" i="7"/>
  <c r="B594" i="7"/>
  <c r="B54" i="7"/>
  <c r="B55" i="7" s="1"/>
  <c r="B56" i="7" s="1"/>
  <c r="B618" i="7"/>
  <c r="B619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AA305" i="2" s="1"/>
  <c r="AA363" i="2" s="1"/>
  <c r="Y4" i="2"/>
  <c r="AA304" i="2" s="1"/>
  <c r="AA362" i="2" s="1"/>
  <c r="D4" i="2"/>
  <c r="J49" i="7"/>
  <c r="I29" i="7"/>
  <c r="J77" i="7"/>
  <c r="J80" i="7"/>
  <c r="J15" i="7"/>
  <c r="I77" i="7"/>
  <c r="J582" i="7"/>
  <c r="I80" i="7"/>
  <c r="H78" i="7"/>
  <c r="I79" i="7"/>
  <c r="H80" i="7"/>
  <c r="H77" i="7"/>
  <c r="I592" i="7"/>
  <c r="H616" i="7"/>
  <c r="I78" i="7"/>
  <c r="J79" i="7"/>
  <c r="H79" i="7"/>
  <c r="I19" i="7"/>
  <c r="D427" i="7"/>
  <c r="J612" i="7"/>
  <c r="B595" i="7" l="1"/>
  <c r="B596" i="7" s="1"/>
  <c r="B597" i="7" s="1"/>
  <c r="Y492" i="2"/>
  <c r="B492" i="2" s="1"/>
  <c r="B488" i="2"/>
  <c r="Y491" i="2"/>
  <c r="B491" i="2" s="1"/>
  <c r="B487" i="2"/>
  <c r="Y489" i="2"/>
  <c r="B485" i="2"/>
  <c r="Y490" i="2"/>
  <c r="B486" i="2"/>
  <c r="B126" i="7"/>
  <c r="B458" i="2"/>
  <c r="B454" i="2"/>
  <c r="Y456" i="2"/>
  <c r="B456" i="2" s="1"/>
  <c r="B452" i="2"/>
  <c r="B449" i="2"/>
  <c r="Y453" i="2"/>
  <c r="Y455" i="2"/>
  <c r="B455" i="2" s="1"/>
  <c r="B451" i="2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81" i="7"/>
  <c r="B428" i="7"/>
  <c r="B32" i="7"/>
  <c r="B57" i="7"/>
  <c r="B620" i="7"/>
  <c r="Y15" i="2"/>
  <c r="AA315" i="2" s="1"/>
  <c r="AA373" i="2" s="1"/>
  <c r="AA62" i="2"/>
  <c r="AA120" i="2" s="1"/>
  <c r="AA63" i="2"/>
  <c r="AA121" i="2" s="1"/>
  <c r="Y6" i="2"/>
  <c r="AA306" i="2" s="1"/>
  <c r="AA364" i="2" s="1"/>
  <c r="Y16" i="2"/>
  <c r="AA316" i="2" s="1"/>
  <c r="AA374" i="2" s="1"/>
  <c r="D5" i="2"/>
  <c r="D21" i="2"/>
  <c r="Y7" i="2"/>
  <c r="AA307" i="2" s="1"/>
  <c r="AA365" i="2" s="1"/>
  <c r="I616" i="7"/>
  <c r="J616" i="7" s="1"/>
  <c r="I588" i="7"/>
  <c r="J19" i="7"/>
  <c r="I593" i="7"/>
  <c r="H81" i="7"/>
  <c r="H588" i="7"/>
  <c r="J588" i="7" s="1"/>
  <c r="J592" i="7"/>
  <c r="I81" i="7"/>
  <c r="J29" i="7"/>
  <c r="J81" i="7"/>
  <c r="H593" i="7"/>
  <c r="D428" i="7"/>
  <c r="B33" i="7" l="1"/>
  <c r="Y494" i="2"/>
  <c r="B494" i="2" s="1"/>
  <c r="B490" i="2"/>
  <c r="Y493" i="2"/>
  <c r="B493" i="2" s="1"/>
  <c r="B489" i="2"/>
  <c r="B127" i="7"/>
  <c r="B128" i="7" s="1"/>
  <c r="B129" i="7" s="1"/>
  <c r="B453" i="2"/>
  <c r="B457" i="2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82" i="7"/>
  <c r="B83" i="7" s="1"/>
  <c r="B58" i="7"/>
  <c r="B621" i="7"/>
  <c r="Y9" i="2"/>
  <c r="B429" i="7"/>
  <c r="Y27" i="2"/>
  <c r="AA327" i="2" s="1"/>
  <c r="AA385" i="2" s="1"/>
  <c r="AA74" i="2"/>
  <c r="AA132" i="2" s="1"/>
  <c r="Y17" i="2"/>
  <c r="AA317" i="2" s="1"/>
  <c r="AA375" i="2" s="1"/>
  <c r="AA64" i="2"/>
  <c r="AA122" i="2" s="1"/>
  <c r="AA65" i="2"/>
  <c r="AA123" i="2" s="1"/>
  <c r="Y26" i="2"/>
  <c r="AA326" i="2" s="1"/>
  <c r="AA384" i="2" s="1"/>
  <c r="AA73" i="2"/>
  <c r="AA131" i="2" s="1"/>
  <c r="D38" i="2"/>
  <c r="D338" i="2" s="1"/>
  <c r="D396" i="2" s="1"/>
  <c r="Y8" i="2"/>
  <c r="AA308" i="2" s="1"/>
  <c r="AA366" i="2" s="1"/>
  <c r="Y18" i="2"/>
  <c r="AA318" i="2" s="1"/>
  <c r="AA376" i="2" s="1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61" i="7"/>
  <c r="B229" i="7"/>
  <c r="S70" i="7"/>
  <c r="H589" i="7"/>
  <c r="I82" i="7"/>
  <c r="H594" i="7"/>
  <c r="H26" i="7"/>
  <c r="I26" i="7" s="1"/>
  <c r="J26" i="7"/>
  <c r="H25" i="7"/>
  <c r="J82" i="7"/>
  <c r="H83" i="7"/>
  <c r="I589" i="7"/>
  <c r="I594" i="7"/>
  <c r="H82" i="7"/>
  <c r="I25" i="7"/>
  <c r="J25" i="7"/>
  <c r="J593" i="7"/>
  <c r="I83" i="7"/>
  <c r="J83" i="7"/>
  <c r="J589" i="7"/>
  <c r="H161" i="7"/>
  <c r="D429" i="7"/>
  <c r="B622" i="7" l="1"/>
  <c r="B623" i="7" s="1"/>
  <c r="B624" i="7" s="1"/>
  <c r="B625" i="7" s="1"/>
  <c r="V39" i="7"/>
  <c r="V38" i="7"/>
  <c r="V37" i="7"/>
  <c r="V44" i="7"/>
  <c r="V43" i="7"/>
  <c r="V42" i="7"/>
  <c r="B34" i="7"/>
  <c r="B130" i="7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Y20" i="2"/>
  <c r="AA320" i="2" s="1"/>
  <c r="AA378" i="2" s="1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62" i="7"/>
  <c r="B163" i="7" s="1"/>
  <c r="B164" i="7" s="1"/>
  <c r="W5" i="7"/>
  <c r="X5" i="7" s="1"/>
  <c r="V63" i="7"/>
  <c r="V62" i="7"/>
  <c r="V61" i="7"/>
  <c r="V60" i="7"/>
  <c r="V59" i="7"/>
  <c r="V25" i="7"/>
  <c r="V15" i="7"/>
  <c r="V49" i="7"/>
  <c r="V24" i="7"/>
  <c r="V26" i="7"/>
  <c r="V23" i="7"/>
  <c r="V20" i="7"/>
  <c r="V22" i="7"/>
  <c r="V21" i="7"/>
  <c r="V19" i="7"/>
  <c r="V57" i="7"/>
  <c r="V30" i="7"/>
  <c r="V56" i="7"/>
  <c r="V55" i="7"/>
  <c r="V54" i="7"/>
  <c r="V34" i="7"/>
  <c r="V33" i="7"/>
  <c r="V31" i="7"/>
  <c r="V32" i="7"/>
  <c r="V58" i="7"/>
  <c r="B84" i="7"/>
  <c r="B85" i="7" s="1"/>
  <c r="B86" i="7" s="1"/>
  <c r="B59" i="7"/>
  <c r="Y11" i="2"/>
  <c r="Y10" i="2"/>
  <c r="AA67" i="2"/>
  <c r="AA125" i="2" s="1"/>
  <c r="B430" i="7"/>
  <c r="Y19" i="2"/>
  <c r="AA319" i="2" s="1"/>
  <c r="AA377" i="2" s="1"/>
  <c r="AA66" i="2"/>
  <c r="AA124" i="2" s="1"/>
  <c r="D55" i="2"/>
  <c r="D96" i="2"/>
  <c r="D154" i="2" s="1"/>
  <c r="Y31" i="2"/>
  <c r="AA331" i="2" s="1"/>
  <c r="AA389" i="2" s="1"/>
  <c r="AA78" i="2"/>
  <c r="AA136" i="2" s="1"/>
  <c r="Y21" i="2"/>
  <c r="AA321" i="2" s="1"/>
  <c r="AA379" i="2" s="1"/>
  <c r="Y37" i="2"/>
  <c r="AA337" i="2" s="1"/>
  <c r="AA395" i="2" s="1"/>
  <c r="AA84" i="2"/>
  <c r="AA142" i="2" s="1"/>
  <c r="Y28" i="2"/>
  <c r="AA328" i="2" s="1"/>
  <c r="AA386" i="2" s="1"/>
  <c r="AA75" i="2"/>
  <c r="AA133" i="2" s="1"/>
  <c r="D39" i="2"/>
  <c r="D339" i="2" s="1"/>
  <c r="D397" i="2" s="1"/>
  <c r="D80" i="2"/>
  <c r="D138" i="2" s="1"/>
  <c r="Y29" i="2"/>
  <c r="AA329" i="2" s="1"/>
  <c r="AA387" i="2" s="1"/>
  <c r="AA76" i="2"/>
  <c r="AA134" i="2" s="1"/>
  <c r="Y38" i="2"/>
  <c r="AA338" i="2" s="1"/>
  <c r="AA396" i="2" s="1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30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S613" i="7"/>
  <c r="F74" i="7"/>
  <c r="F73" i="7"/>
  <c r="I162" i="7"/>
  <c r="D230" i="7"/>
  <c r="F76" i="7"/>
  <c r="F79" i="7"/>
  <c r="F161" i="7"/>
  <c r="F78" i="7"/>
  <c r="F82" i="7"/>
  <c r="F81" i="7"/>
  <c r="H622" i="7"/>
  <c r="F229" i="7"/>
  <c r="H84" i="7"/>
  <c r="H600" i="7"/>
  <c r="F85" i="7"/>
  <c r="F424" i="7"/>
  <c r="D430" i="7"/>
  <c r="F86" i="7"/>
  <c r="I84" i="7"/>
  <c r="H229" i="7"/>
  <c r="D229" i="7"/>
  <c r="F83" i="7"/>
  <c r="H601" i="7"/>
  <c r="J594" i="7"/>
  <c r="H86" i="7"/>
  <c r="I85" i="7"/>
  <c r="I161" i="7"/>
  <c r="H595" i="7"/>
  <c r="I602" i="7"/>
  <c r="H602" i="7"/>
  <c r="F77" i="7"/>
  <c r="F425" i="7"/>
  <c r="F80" i="7"/>
  <c r="H424" i="7"/>
  <c r="F75" i="7"/>
  <c r="I622" i="7"/>
  <c r="I595" i="7"/>
  <c r="I86" i="7"/>
  <c r="Y5" i="7" l="1"/>
  <c r="AA310" i="2"/>
  <c r="AA368" i="2" s="1"/>
  <c r="Y13" i="2"/>
  <c r="AA313" i="2" s="1"/>
  <c r="AA371" i="2" s="1"/>
  <c r="AA311" i="2"/>
  <c r="AA369" i="2" s="1"/>
  <c r="D113" i="2"/>
  <c r="D171" i="2" s="1"/>
  <c r="D355" i="2"/>
  <c r="D413" i="2" s="1"/>
  <c r="D65" i="2"/>
  <c r="D123" i="2" s="1"/>
  <c r="D307" i="2"/>
  <c r="D365" i="2" s="1"/>
  <c r="B165" i="7"/>
  <c r="B87" i="7"/>
  <c r="B60" i="7"/>
  <c r="B61" i="7" s="1"/>
  <c r="B626" i="7"/>
  <c r="B627" i="7" s="1"/>
  <c r="B431" i="7"/>
  <c r="AA69" i="2"/>
  <c r="AA127" i="2" s="1"/>
  <c r="Y22" i="2"/>
  <c r="AA322" i="2" s="1"/>
  <c r="AA380" i="2" s="1"/>
  <c r="AA68" i="2"/>
  <c r="AA126" i="2" s="1"/>
  <c r="Y12" i="2"/>
  <c r="Y40" i="2"/>
  <c r="AA340" i="2" s="1"/>
  <c r="AA398" i="2" s="1"/>
  <c r="AA87" i="2"/>
  <c r="AA145" i="2" s="1"/>
  <c r="Y48" i="2"/>
  <c r="AA348" i="2" s="1"/>
  <c r="AA406" i="2" s="1"/>
  <c r="AA95" i="2"/>
  <c r="AA153" i="2" s="1"/>
  <c r="D40" i="2"/>
  <c r="D340" i="2" s="1"/>
  <c r="D398" i="2" s="1"/>
  <c r="D81" i="2"/>
  <c r="D139" i="2" s="1"/>
  <c r="Y42" i="2"/>
  <c r="AA342" i="2" s="1"/>
  <c r="AA400" i="2" s="1"/>
  <c r="AA89" i="2"/>
  <c r="AA147" i="2" s="1"/>
  <c r="D56" i="2"/>
  <c r="D97" i="2"/>
  <c r="D155" i="2" s="1"/>
  <c r="Y32" i="2"/>
  <c r="AA332" i="2" s="1"/>
  <c r="AA390" i="2" s="1"/>
  <c r="AA79" i="2"/>
  <c r="AA137" i="2" s="1"/>
  <c r="Y49" i="2"/>
  <c r="AA349" i="2" s="1"/>
  <c r="AA407" i="2" s="1"/>
  <c r="AA96" i="2"/>
  <c r="AA154" i="2" s="1"/>
  <c r="Y39" i="2"/>
  <c r="AA339" i="2" s="1"/>
  <c r="AA397" i="2" s="1"/>
  <c r="AA86" i="2"/>
  <c r="AA144" i="2" s="1"/>
  <c r="Y24" i="2"/>
  <c r="AA324" i="2" s="1"/>
  <c r="AA382" i="2" s="1"/>
  <c r="AA71" i="2"/>
  <c r="AA129" i="2" s="1"/>
  <c r="Y33" i="2"/>
  <c r="AA333" i="2" s="1"/>
  <c r="AA391" i="2" s="1"/>
  <c r="AA80" i="2"/>
  <c r="AA138" i="2" s="1"/>
  <c r="Y30" i="2"/>
  <c r="AA330" i="2" s="1"/>
  <c r="AA388" i="2" s="1"/>
  <c r="AA77" i="2"/>
  <c r="AA135" i="2" s="1"/>
  <c r="D8" i="2"/>
  <c r="D24" i="2"/>
  <c r="D324" i="2" s="1"/>
  <c r="D382" i="2" s="1"/>
  <c r="V7" i="7"/>
  <c r="B231" i="7"/>
  <c r="Z5" i="7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AA59" i="6" s="1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I424" i="7"/>
  <c r="J622" i="7"/>
  <c r="H162" i="7"/>
  <c r="I624" i="7"/>
  <c r="J87" i="7"/>
  <c r="J163" i="7"/>
  <c r="I37" i="7"/>
  <c r="I87" i="7"/>
  <c r="F84" i="7"/>
  <c r="F426" i="7"/>
  <c r="I596" i="7"/>
  <c r="J161" i="7"/>
  <c r="D431" i="7"/>
  <c r="J85" i="7"/>
  <c r="F230" i="7"/>
  <c r="I625" i="7"/>
  <c r="H624" i="7"/>
  <c r="H596" i="7"/>
  <c r="J595" i="7"/>
  <c r="I597" i="7"/>
  <c r="F162" i="7"/>
  <c r="J84" i="7"/>
  <c r="I59" i="7"/>
  <c r="H230" i="7"/>
  <c r="I600" i="7"/>
  <c r="I601" i="7"/>
  <c r="H623" i="7"/>
  <c r="I163" i="7"/>
  <c r="J602" i="7"/>
  <c r="H59" i="7"/>
  <c r="H625" i="7"/>
  <c r="H425" i="7"/>
  <c r="I623" i="7"/>
  <c r="J86" i="7"/>
  <c r="I229" i="7"/>
  <c r="H37" i="7"/>
  <c r="H597" i="7"/>
  <c r="H85" i="7"/>
  <c r="I230" i="7"/>
  <c r="H163" i="7"/>
  <c r="H87" i="7"/>
  <c r="V117" i="7"/>
  <c r="F231" i="7"/>
  <c r="B628" i="7" l="1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AB5" i="7" s="1"/>
  <c r="B166" i="7"/>
  <c r="B88" i="7"/>
  <c r="B62" i="7"/>
  <c r="B63" i="7" s="1"/>
  <c r="B64" i="7" s="1"/>
  <c r="B432" i="7"/>
  <c r="B433" i="7" s="1"/>
  <c r="AA70" i="2"/>
  <c r="AA128" i="2" s="1"/>
  <c r="Y23" i="2"/>
  <c r="AA323" i="2" s="1"/>
  <c r="AA381" i="2" s="1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32" i="7"/>
  <c r="Y50" i="2"/>
  <c r="AA350" i="2" s="1"/>
  <c r="AA408" i="2" s="1"/>
  <c r="AA97" i="2"/>
  <c r="AA155" i="2" s="1"/>
  <c r="D57" i="2"/>
  <c r="D98" i="2"/>
  <c r="D156" i="2" s="1"/>
  <c r="Y43" i="2"/>
  <c r="AA343" i="2" s="1"/>
  <c r="AA401" i="2" s="1"/>
  <c r="AA90" i="2"/>
  <c r="AA148" i="2" s="1"/>
  <c r="Y44" i="2"/>
  <c r="AA344" i="2" s="1"/>
  <c r="AA402" i="2" s="1"/>
  <c r="AA91" i="2"/>
  <c r="AA149" i="2" s="1"/>
  <c r="D41" i="2"/>
  <c r="D341" i="2" s="1"/>
  <c r="D399" i="2" s="1"/>
  <c r="D82" i="2"/>
  <c r="D140" i="2" s="1"/>
  <c r="Y60" i="2"/>
  <c r="AA360" i="2" s="1"/>
  <c r="AA418" i="2" s="1"/>
  <c r="AA107" i="2"/>
  <c r="AA165" i="2" s="1"/>
  <c r="Y59" i="2"/>
  <c r="AA359" i="2" s="1"/>
  <c r="AA417" i="2" s="1"/>
  <c r="AA106" i="2"/>
  <c r="AA164" i="2" s="1"/>
  <c r="Y41" i="2"/>
  <c r="AA341" i="2" s="1"/>
  <c r="AA399" i="2" s="1"/>
  <c r="AA88" i="2"/>
  <c r="AA146" i="2" s="1"/>
  <c r="Y35" i="2"/>
  <c r="AA335" i="2" s="1"/>
  <c r="AA393" i="2" s="1"/>
  <c r="AA82" i="2"/>
  <c r="AA140" i="2" s="1"/>
  <c r="Y34" i="2"/>
  <c r="AA334" i="2" s="1"/>
  <c r="AA392" i="2" s="1"/>
  <c r="AA81" i="2"/>
  <c r="AA139" i="2" s="1"/>
  <c r="Y53" i="2"/>
  <c r="AA100" i="2"/>
  <c r="AA158" i="2" s="1"/>
  <c r="Y51" i="2"/>
  <c r="AA351" i="2" s="1"/>
  <c r="AA409" i="2" s="1"/>
  <c r="AA98" i="2"/>
  <c r="AA156" i="2" s="1"/>
  <c r="D9" i="2"/>
  <c r="D25" i="2"/>
  <c r="D325" i="2" s="1"/>
  <c r="D383" i="2" s="1"/>
  <c r="W6" i="7"/>
  <c r="J601" i="7"/>
  <c r="H38" i="7"/>
  <c r="I60" i="7"/>
  <c r="I38" i="7"/>
  <c r="H426" i="7"/>
  <c r="J597" i="7"/>
  <c r="F163" i="7"/>
  <c r="D432" i="7"/>
  <c r="J600" i="7"/>
  <c r="D231" i="7"/>
  <c r="J230" i="7"/>
  <c r="I626" i="7"/>
  <c r="J38" i="7"/>
  <c r="J59" i="7"/>
  <c r="H61" i="7"/>
  <c r="J37" i="7"/>
  <c r="J625" i="7"/>
  <c r="F87" i="7"/>
  <c r="H618" i="7"/>
  <c r="J162" i="7"/>
  <c r="D433" i="7"/>
  <c r="H626" i="7"/>
  <c r="I425" i="7"/>
  <c r="I627" i="7"/>
  <c r="J88" i="7"/>
  <c r="I617" i="7"/>
  <c r="I231" i="7"/>
  <c r="I426" i="7"/>
  <c r="H88" i="7"/>
  <c r="J623" i="7"/>
  <c r="H627" i="7"/>
  <c r="J627" i="7" s="1"/>
  <c r="J624" i="7"/>
  <c r="H231" i="7"/>
  <c r="I88" i="7"/>
  <c r="H60" i="7"/>
  <c r="F427" i="7"/>
  <c r="F88" i="7"/>
  <c r="J424" i="7"/>
  <c r="J229" i="7"/>
  <c r="J596" i="7"/>
  <c r="H617" i="7"/>
  <c r="I61" i="7"/>
  <c r="I618" i="7"/>
  <c r="B65" i="7" l="1"/>
  <c r="B629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67" i="7"/>
  <c r="B168" i="7" s="1"/>
  <c r="B89" i="7"/>
  <c r="B233" i="7"/>
  <c r="B50" i="2"/>
  <c r="B60" i="2"/>
  <c r="B59" i="2"/>
  <c r="B34" i="2"/>
  <c r="B51" i="2"/>
  <c r="B41" i="2"/>
  <c r="B44" i="2"/>
  <c r="B43" i="2"/>
  <c r="B35" i="2"/>
  <c r="B434" i="7"/>
  <c r="B435" i="7" s="1"/>
  <c r="AA109" i="2"/>
  <c r="AA167" i="2" s="1"/>
  <c r="Y46" i="2"/>
  <c r="AA346" i="2" s="1"/>
  <c r="AA404" i="2" s="1"/>
  <c r="AA93" i="2"/>
  <c r="AA151" i="2" s="1"/>
  <c r="AA118" i="2"/>
  <c r="AA176" i="2" s="1"/>
  <c r="Y54" i="2"/>
  <c r="AA354" i="2" s="1"/>
  <c r="AA412" i="2" s="1"/>
  <c r="AA101" i="2"/>
  <c r="AA159" i="2" s="1"/>
  <c r="D42" i="2"/>
  <c r="D342" i="2" s="1"/>
  <c r="D400" i="2" s="1"/>
  <c r="D83" i="2"/>
  <c r="D141" i="2" s="1"/>
  <c r="Y52" i="2"/>
  <c r="AA352" i="2" s="1"/>
  <c r="AA410" i="2" s="1"/>
  <c r="AA99" i="2"/>
  <c r="AA157" i="2" s="1"/>
  <c r="D58" i="2"/>
  <c r="D99" i="2"/>
  <c r="D157" i="2" s="1"/>
  <c r="AA111" i="2"/>
  <c r="AA169" i="2" s="1"/>
  <c r="Y45" i="2"/>
  <c r="AA345" i="2" s="1"/>
  <c r="AA403" i="2" s="1"/>
  <c r="AA92" i="2"/>
  <c r="AA150" i="2" s="1"/>
  <c r="AA117" i="2"/>
  <c r="AA175" i="2" s="1"/>
  <c r="Y55" i="2"/>
  <c r="AA355" i="2" s="1"/>
  <c r="AA413" i="2" s="1"/>
  <c r="AA102" i="2"/>
  <c r="AA160" i="2" s="1"/>
  <c r="AA108" i="2"/>
  <c r="AA166" i="2"/>
  <c r="D10" i="2"/>
  <c r="D26" i="2"/>
  <c r="D326" i="2" s="1"/>
  <c r="D384" i="2" s="1"/>
  <c r="W7" i="7"/>
  <c r="AC5" i="7"/>
  <c r="H63" i="7"/>
  <c r="H42" i="7"/>
  <c r="H164" i="7"/>
  <c r="I233" i="7"/>
  <c r="J425" i="7"/>
  <c r="I619" i="7"/>
  <c r="D435" i="7"/>
  <c r="J61" i="7"/>
  <c r="F164" i="7"/>
  <c r="I232" i="7"/>
  <c r="I39" i="7"/>
  <c r="D233" i="7"/>
  <c r="H39" i="7"/>
  <c r="F428" i="7"/>
  <c r="I42" i="7"/>
  <c r="I89" i="7"/>
  <c r="F89" i="7"/>
  <c r="I628" i="7"/>
  <c r="I63" i="7"/>
  <c r="J89" i="7"/>
  <c r="J617" i="7"/>
  <c r="J39" i="7"/>
  <c r="J164" i="7"/>
  <c r="H233" i="7"/>
  <c r="H619" i="7"/>
  <c r="H89" i="7"/>
  <c r="J626" i="7"/>
  <c r="W117" i="7"/>
  <c r="I64" i="7"/>
  <c r="J618" i="7"/>
  <c r="I427" i="7"/>
  <c r="I164" i="7"/>
  <c r="F232" i="7"/>
  <c r="H62" i="7"/>
  <c r="H628" i="7"/>
  <c r="J628" i="7" s="1"/>
  <c r="H64" i="7"/>
  <c r="J64" i="7" s="1"/>
  <c r="D232" i="7"/>
  <c r="F233" i="7"/>
  <c r="J60" i="7"/>
  <c r="J426" i="7"/>
  <c r="H232" i="7"/>
  <c r="I62" i="7"/>
  <c r="H427" i="7"/>
  <c r="B66" i="7" l="1"/>
  <c r="D310" i="2"/>
  <c r="D368" i="2" s="1"/>
  <c r="D116" i="2"/>
  <c r="D174" i="2" s="1"/>
  <c r="D358" i="2"/>
  <c r="D416" i="2" s="1"/>
  <c r="B169" i="7"/>
  <c r="B90" i="7"/>
  <c r="B234" i="7"/>
  <c r="B46" i="2"/>
  <c r="B55" i="2"/>
  <c r="B52" i="2"/>
  <c r="B45" i="2"/>
  <c r="D68" i="2"/>
  <c r="D126" i="2" s="1"/>
  <c r="B54" i="2"/>
  <c r="B436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357" i="2" s="1"/>
  <c r="AA415" i="2" s="1"/>
  <c r="AA104" i="2"/>
  <c r="AA162" i="2" s="1"/>
  <c r="Y56" i="2"/>
  <c r="AA356" i="2" s="1"/>
  <c r="AA414" i="2" s="1"/>
  <c r="AA103" i="2"/>
  <c r="AA161" i="2" s="1"/>
  <c r="AA113" i="2"/>
  <c r="AA171" i="2" s="1"/>
  <c r="D11" i="2"/>
  <c r="D27" i="2"/>
  <c r="D327" i="2" s="1"/>
  <c r="D385" i="2" s="1"/>
  <c r="AD5" i="7"/>
  <c r="X6" i="7"/>
  <c r="J42" i="7"/>
  <c r="H65" i="7"/>
  <c r="J619" i="7"/>
  <c r="I43" i="7"/>
  <c r="I165" i="7"/>
  <c r="I428" i="7"/>
  <c r="I65" i="7"/>
  <c r="H629" i="7"/>
  <c r="I620" i="7"/>
  <c r="J62" i="7"/>
  <c r="I629" i="7"/>
  <c r="J427" i="7"/>
  <c r="H165" i="7"/>
  <c r="D434" i="7"/>
  <c r="H43" i="7"/>
  <c r="J165" i="7"/>
  <c r="J63" i="7"/>
  <c r="H620" i="7"/>
  <c r="D436" i="7"/>
  <c r="F90" i="7"/>
  <c r="F165" i="7"/>
  <c r="H428" i="7"/>
  <c r="J90" i="7"/>
  <c r="D234" i="7"/>
  <c r="D117" i="2" l="1"/>
  <c r="D175" i="2" s="1"/>
  <c r="D359" i="2"/>
  <c r="D417" i="2" s="1"/>
  <c r="D311" i="2"/>
  <c r="D369" i="2" s="1"/>
  <c r="B170" i="7"/>
  <c r="B171" i="7" s="1"/>
  <c r="B91" i="7"/>
  <c r="B235" i="7"/>
  <c r="B236" i="7" s="1"/>
  <c r="B237" i="7" s="1"/>
  <c r="D69" i="2"/>
  <c r="D127" i="2" s="1"/>
  <c r="B56" i="2"/>
  <c r="B57" i="2"/>
  <c r="B437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J629" i="7"/>
  <c r="J428" i="7"/>
  <c r="F429" i="7"/>
  <c r="F166" i="7"/>
  <c r="H621" i="7"/>
  <c r="I44" i="7"/>
  <c r="H90" i="7"/>
  <c r="F431" i="7"/>
  <c r="J620" i="7"/>
  <c r="J65" i="7"/>
  <c r="I166" i="7"/>
  <c r="F430" i="7"/>
  <c r="H430" i="7"/>
  <c r="I66" i="7"/>
  <c r="I621" i="7"/>
  <c r="F234" i="7"/>
  <c r="H44" i="7"/>
  <c r="I430" i="7"/>
  <c r="H66" i="7"/>
  <c r="H234" i="7"/>
  <c r="I234" i="7"/>
  <c r="J43" i="7"/>
  <c r="I90" i="7"/>
  <c r="F235" i="7"/>
  <c r="J166" i="7"/>
  <c r="H235" i="7"/>
  <c r="H429" i="7"/>
  <c r="I235" i="7"/>
  <c r="J91" i="7"/>
  <c r="H166" i="7"/>
  <c r="F91" i="7"/>
  <c r="D437" i="7"/>
  <c r="D237" i="7"/>
  <c r="B172" i="7" l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D102" i="2"/>
  <c r="D160" i="2" s="1"/>
  <c r="D344" i="2"/>
  <c r="D402" i="2" s="1"/>
  <c r="D312" i="2"/>
  <c r="D370" i="2" s="1"/>
  <c r="D118" i="2"/>
  <c r="D176" i="2" s="1"/>
  <c r="D360" i="2"/>
  <c r="D418" i="2" s="1"/>
  <c r="B92" i="7"/>
  <c r="AA298" i="2"/>
  <c r="Y300" i="2" s="1"/>
  <c r="Y237" i="2"/>
  <c r="D70" i="2"/>
  <c r="D128" i="2" s="1"/>
  <c r="B438" i="7"/>
  <c r="B238" i="7"/>
  <c r="D45" i="2"/>
  <c r="D86" i="2"/>
  <c r="D144" i="2" s="1"/>
  <c r="D13" i="2"/>
  <c r="D29" i="2"/>
  <c r="D329" i="2" s="1"/>
  <c r="D387" i="2" s="1"/>
  <c r="Y6" i="7"/>
  <c r="AF5" i="7"/>
  <c r="J234" i="7"/>
  <c r="J430" i="7"/>
  <c r="I167" i="7"/>
  <c r="H167" i="7"/>
  <c r="J66" i="7"/>
  <c r="F167" i="7"/>
  <c r="H236" i="7"/>
  <c r="H238" i="7"/>
  <c r="F92" i="7"/>
  <c r="I91" i="7"/>
  <c r="J44" i="7"/>
  <c r="F236" i="7"/>
  <c r="H91" i="7"/>
  <c r="H431" i="7"/>
  <c r="J167" i="7"/>
  <c r="J621" i="7"/>
  <c r="H237" i="7"/>
  <c r="I236" i="7"/>
  <c r="D235" i="7"/>
  <c r="F237" i="7"/>
  <c r="I431" i="7"/>
  <c r="F432" i="7"/>
  <c r="F238" i="7"/>
  <c r="I429" i="7"/>
  <c r="J429" i="7" s="1"/>
  <c r="D236" i="7"/>
  <c r="X117" i="7"/>
  <c r="D438" i="7"/>
  <c r="D313" i="2" l="1"/>
  <c r="D371" i="2" s="1"/>
  <c r="D103" i="2"/>
  <c r="D161" i="2" s="1"/>
  <c r="D345" i="2"/>
  <c r="D403" i="2" s="1"/>
  <c r="B93" i="7"/>
  <c r="B239" i="7"/>
  <c r="B240" i="7" s="1"/>
  <c r="Y238" i="2"/>
  <c r="Y239" i="2"/>
  <c r="Y236" i="2"/>
  <c r="Y301" i="2"/>
  <c r="Y302" i="2"/>
  <c r="Y299" i="2"/>
  <c r="D71" i="2"/>
  <c r="D129" i="2" s="1"/>
  <c r="B439" i="7"/>
  <c r="D46" i="2"/>
  <c r="D87" i="2"/>
  <c r="D145" i="2" s="1"/>
  <c r="D14" i="2"/>
  <c r="D30" i="2"/>
  <c r="D330" i="2" s="1"/>
  <c r="D388" i="2" s="1"/>
  <c r="Y7" i="7"/>
  <c r="AG5" i="7"/>
  <c r="I93" i="7"/>
  <c r="H92" i="7"/>
  <c r="I92" i="7"/>
  <c r="H432" i="7"/>
  <c r="D238" i="7"/>
  <c r="Y117" i="7"/>
  <c r="J92" i="7"/>
  <c r="J431" i="7"/>
  <c r="H168" i="7"/>
  <c r="J168" i="7"/>
  <c r="D439" i="7"/>
  <c r="F168" i="7"/>
  <c r="F433" i="7"/>
  <c r="I237" i="7"/>
  <c r="I238" i="7"/>
  <c r="I168" i="7"/>
  <c r="J93" i="7"/>
  <c r="H93" i="7"/>
  <c r="D314" i="2" l="1"/>
  <c r="D372" i="2" s="1"/>
  <c r="D104" i="2"/>
  <c r="D162" i="2" s="1"/>
  <c r="D346" i="2"/>
  <c r="D404" i="2" s="1"/>
  <c r="B94" i="7"/>
  <c r="D72" i="2"/>
  <c r="D130" i="2" s="1"/>
  <c r="B440" i="7"/>
  <c r="D47" i="2"/>
  <c r="D88" i="2"/>
  <c r="D146" i="2" s="1"/>
  <c r="D31" i="2"/>
  <c r="D331" i="2" s="1"/>
  <c r="D389" i="2" s="1"/>
  <c r="D15" i="2"/>
  <c r="AH5" i="7"/>
  <c r="Z6" i="7"/>
  <c r="B241" i="7"/>
  <c r="I432" i="7"/>
  <c r="J169" i="7"/>
  <c r="J238" i="7"/>
  <c r="J432" i="7"/>
  <c r="H240" i="7"/>
  <c r="H239" i="7"/>
  <c r="H433" i="7"/>
  <c r="F239" i="7"/>
  <c r="F240" i="7"/>
  <c r="H169" i="7"/>
  <c r="J94" i="7"/>
  <c r="J237" i="7"/>
  <c r="F434" i="7"/>
  <c r="F93" i="7"/>
  <c r="D239" i="7"/>
  <c r="I169" i="7"/>
  <c r="F169" i="7"/>
  <c r="I433" i="7"/>
  <c r="D240" i="7"/>
  <c r="I239" i="7"/>
  <c r="I240" i="7"/>
  <c r="I94" i="7"/>
  <c r="D241" i="7"/>
  <c r="D440" i="7"/>
  <c r="D105" i="2" l="1"/>
  <c r="D163" i="2" s="1"/>
  <c r="D347" i="2"/>
  <c r="D405" i="2" s="1"/>
  <c r="D315" i="2"/>
  <c r="D373" i="2" s="1"/>
  <c r="AI5" i="7"/>
  <c r="B95" i="7"/>
  <c r="D73" i="2"/>
  <c r="D131" i="2" s="1"/>
  <c r="B441" i="7"/>
  <c r="D48" i="2"/>
  <c r="D89" i="2"/>
  <c r="D147" i="2" s="1"/>
  <c r="D32" i="2"/>
  <c r="D332" i="2" s="1"/>
  <c r="D390" i="2" s="1"/>
  <c r="D16" i="2"/>
  <c r="Z7" i="7"/>
  <c r="B242" i="7"/>
  <c r="H94" i="7"/>
  <c r="F94" i="7"/>
  <c r="H434" i="7"/>
  <c r="J434" i="7"/>
  <c r="H241" i="7"/>
  <c r="F241" i="7"/>
  <c r="I170" i="7"/>
  <c r="J433" i="7"/>
  <c r="I241" i="7"/>
  <c r="I434" i="7"/>
  <c r="F435" i="7"/>
  <c r="Z117" i="7"/>
  <c r="H170" i="7"/>
  <c r="J95" i="7"/>
  <c r="F170" i="7"/>
  <c r="J170" i="7"/>
  <c r="F95" i="7"/>
  <c r="D242" i="7"/>
  <c r="D441" i="7"/>
  <c r="D316" i="2" l="1"/>
  <c r="D374" i="2" s="1"/>
  <c r="D106" i="2"/>
  <c r="D164" i="2" s="1"/>
  <c r="D348" i="2"/>
  <c r="D406" i="2" s="1"/>
  <c r="AJ5" i="7"/>
  <c r="B96" i="7"/>
  <c r="D74" i="2"/>
  <c r="D132" i="2" s="1"/>
  <c r="B442" i="7"/>
  <c r="D49" i="2"/>
  <c r="D90" i="2"/>
  <c r="D148" i="2" s="1"/>
  <c r="D17" i="2"/>
  <c r="D33" i="2"/>
  <c r="D333" i="2" s="1"/>
  <c r="D391" i="2" s="1"/>
  <c r="AA6" i="7"/>
  <c r="B243" i="7"/>
  <c r="H95" i="7"/>
  <c r="I435" i="7"/>
  <c r="F437" i="7"/>
  <c r="H435" i="7"/>
  <c r="F436" i="7"/>
  <c r="I171" i="7"/>
  <c r="H171" i="7"/>
  <c r="H242" i="7"/>
  <c r="H172" i="7"/>
  <c r="F172" i="7"/>
  <c r="F96" i="7"/>
  <c r="F171" i="7"/>
  <c r="I172" i="7"/>
  <c r="I96" i="7"/>
  <c r="J171" i="7"/>
  <c r="J172" i="7"/>
  <c r="H96" i="7"/>
  <c r="I95" i="7"/>
  <c r="F242" i="7"/>
  <c r="I242" i="7"/>
  <c r="D243" i="7"/>
  <c r="D442" i="7"/>
  <c r="D107" i="2" l="1"/>
  <c r="D165" i="2" s="1"/>
  <c r="D349" i="2"/>
  <c r="D407" i="2" s="1"/>
  <c r="D317" i="2"/>
  <c r="D375" i="2" s="1"/>
  <c r="AK5" i="7"/>
  <c r="B97" i="7"/>
  <c r="D75" i="2"/>
  <c r="D133" i="2" s="1"/>
  <c r="B443" i="7"/>
  <c r="D50" i="2"/>
  <c r="D91" i="2"/>
  <c r="D149" i="2" s="1"/>
  <c r="D18" i="2"/>
  <c r="D34" i="2"/>
  <c r="D334" i="2" s="1"/>
  <c r="D392" i="2" s="1"/>
  <c r="AA7" i="7"/>
  <c r="B244" i="7"/>
  <c r="J437" i="7"/>
  <c r="F173" i="7"/>
  <c r="J435" i="7"/>
  <c r="I436" i="7"/>
  <c r="F438" i="7"/>
  <c r="H437" i="7"/>
  <c r="H243" i="7"/>
  <c r="I243" i="7"/>
  <c r="I173" i="7"/>
  <c r="H436" i="7"/>
  <c r="D244" i="7"/>
  <c r="H173" i="7"/>
  <c r="I97" i="7"/>
  <c r="F97" i="7"/>
  <c r="J96" i="7"/>
  <c r="J173" i="7"/>
  <c r="I437" i="7"/>
  <c r="F243" i="7"/>
  <c r="AA117" i="7"/>
  <c r="D443" i="7"/>
  <c r="D108" i="2" l="1"/>
  <c r="D166" i="2" s="1"/>
  <c r="D350" i="2"/>
  <c r="D408" i="2" s="1"/>
  <c r="D318" i="2"/>
  <c r="D376" i="2" s="1"/>
  <c r="AL5" i="7"/>
  <c r="B98" i="7"/>
  <c r="D76" i="2"/>
  <c r="D134" i="2" s="1"/>
  <c r="B444" i="7"/>
  <c r="D51" i="2"/>
  <c r="D92" i="2"/>
  <c r="D150" i="2" s="1"/>
  <c r="D19" i="2"/>
  <c r="D35" i="2"/>
  <c r="D335" i="2" s="1"/>
  <c r="D393" i="2" s="1"/>
  <c r="AB6" i="7"/>
  <c r="B245" i="7"/>
  <c r="I244" i="7"/>
  <c r="J436" i="7"/>
  <c r="F244" i="7"/>
  <c r="I174" i="7"/>
  <c r="D245" i="7"/>
  <c r="H97" i="7"/>
  <c r="H438" i="7"/>
  <c r="F174" i="7"/>
  <c r="H244" i="7"/>
  <c r="I438" i="7"/>
  <c r="H174" i="7"/>
  <c r="F439" i="7"/>
  <c r="F98" i="7"/>
  <c r="D444" i="7"/>
  <c r="D109" i="2" l="1"/>
  <c r="D167" i="2" s="1"/>
  <c r="D351" i="2"/>
  <c r="D409" i="2" s="1"/>
  <c r="D319" i="2"/>
  <c r="D377" i="2" s="1"/>
  <c r="AM5" i="7"/>
  <c r="B99" i="7"/>
  <c r="D77" i="2"/>
  <c r="D135" i="2" s="1"/>
  <c r="B445" i="7"/>
  <c r="B246" i="7"/>
  <c r="B247" i="7" s="1"/>
  <c r="D52" i="2"/>
  <c r="D93" i="2"/>
  <c r="D151" i="2" s="1"/>
  <c r="D36" i="2"/>
  <c r="AB7" i="7"/>
  <c r="F440" i="7"/>
  <c r="J176" i="7"/>
  <c r="H245" i="7"/>
  <c r="H176" i="7"/>
  <c r="J438" i="7"/>
  <c r="AB117" i="7"/>
  <c r="H439" i="7"/>
  <c r="J97" i="7"/>
  <c r="F176" i="7"/>
  <c r="I439" i="7"/>
  <c r="D247" i="7"/>
  <c r="H175" i="7"/>
  <c r="J174" i="7"/>
  <c r="I176" i="7"/>
  <c r="H98" i="7"/>
  <c r="J175" i="7"/>
  <c r="F175" i="7"/>
  <c r="J245" i="7"/>
  <c r="I98" i="7"/>
  <c r="J98" i="7"/>
  <c r="I175" i="7"/>
  <c r="I245" i="7"/>
  <c r="F245" i="7"/>
  <c r="F99" i="7"/>
  <c r="H99" i="7"/>
  <c r="D445" i="7"/>
  <c r="D336" i="2" l="1"/>
  <c r="D394" i="2" s="1"/>
  <c r="D110" i="2"/>
  <c r="D168" i="2" s="1"/>
  <c r="D352" i="2"/>
  <c r="D410" i="2" s="1"/>
  <c r="AN5" i="7"/>
  <c r="B100" i="7"/>
  <c r="D94" i="2"/>
  <c r="D152" i="2" s="1"/>
  <c r="B446" i="7"/>
  <c r="D53" i="2"/>
  <c r="AC6" i="7"/>
  <c r="B248" i="7"/>
  <c r="I99" i="7"/>
  <c r="H247" i="7"/>
  <c r="J177" i="7"/>
  <c r="F441" i="7"/>
  <c r="I178" i="7"/>
  <c r="D246" i="7"/>
  <c r="J440" i="7"/>
  <c r="H177" i="7"/>
  <c r="I177" i="7"/>
  <c r="F247" i="7"/>
  <c r="H178" i="7"/>
  <c r="J99" i="7"/>
  <c r="H246" i="7"/>
  <c r="J247" i="7"/>
  <c r="J246" i="7"/>
  <c r="I247" i="7"/>
  <c r="J178" i="7"/>
  <c r="F178" i="7"/>
  <c r="F177" i="7"/>
  <c r="I246" i="7"/>
  <c r="I440" i="7"/>
  <c r="J439" i="7"/>
  <c r="H440" i="7"/>
  <c r="F246" i="7"/>
  <c r="D446" i="7"/>
  <c r="F100" i="7"/>
  <c r="D248" i="7"/>
  <c r="D353" i="2" l="1"/>
  <c r="D411" i="2" s="1"/>
  <c r="AO5" i="7"/>
  <c r="B101" i="7"/>
  <c r="D111" i="2"/>
  <c r="B447" i="7"/>
  <c r="B249" i="7"/>
  <c r="B250" i="7" s="1"/>
  <c r="AC7" i="7"/>
  <c r="F248" i="7"/>
  <c r="J441" i="7"/>
  <c r="H180" i="7"/>
  <c r="F249" i="7"/>
  <c r="I100" i="7"/>
  <c r="I179" i="7"/>
  <c r="H441" i="7"/>
  <c r="H100" i="7"/>
  <c r="J248" i="7"/>
  <c r="D249" i="7"/>
  <c r="F442" i="7"/>
  <c r="I441" i="7"/>
  <c r="F180" i="7"/>
  <c r="H179" i="7"/>
  <c r="J180" i="7"/>
  <c r="J100" i="7"/>
  <c r="I248" i="7"/>
  <c r="F179" i="7"/>
  <c r="I101" i="7"/>
  <c r="I180" i="7"/>
  <c r="J179" i="7"/>
  <c r="H248" i="7"/>
  <c r="D447" i="7"/>
  <c r="AC117" i="7"/>
  <c r="D250" i="7"/>
  <c r="AP5" i="7" l="1"/>
  <c r="B102" i="7"/>
  <c r="D169" i="2"/>
  <c r="B448" i="7"/>
  <c r="B251" i="7"/>
  <c r="AD6" i="7"/>
  <c r="H249" i="7"/>
  <c r="AC92" i="7"/>
  <c r="AA91" i="7"/>
  <c r="Y78" i="7"/>
  <c r="V92" i="7"/>
  <c r="AC247" i="7"/>
  <c r="V238" i="7"/>
  <c r="V237" i="7"/>
  <c r="AB237" i="7"/>
  <c r="Y426" i="7"/>
  <c r="Z176" i="7"/>
  <c r="AB80" i="7"/>
  <c r="AA429" i="7"/>
  <c r="X435" i="7"/>
  <c r="W86" i="7"/>
  <c r="Z424" i="7"/>
  <c r="AC83" i="7"/>
  <c r="AA82" i="7"/>
  <c r="X91" i="7"/>
  <c r="V96" i="7"/>
  <c r="Y429" i="7"/>
  <c r="W163" i="7"/>
  <c r="X229" i="7"/>
  <c r="Y234" i="7"/>
  <c r="AA174" i="7"/>
  <c r="AC248" i="7"/>
  <c r="AB428" i="7"/>
  <c r="Y179" i="7"/>
  <c r="X247" i="7"/>
  <c r="AA170" i="7"/>
  <c r="AC165" i="7"/>
  <c r="AC82" i="7"/>
  <c r="AA81" i="7"/>
  <c r="X89" i="7"/>
  <c r="Y96" i="7"/>
  <c r="AC167" i="7"/>
  <c r="V229" i="7"/>
  <c r="Y425" i="7"/>
  <c r="W428" i="7"/>
  <c r="AC179" i="7"/>
  <c r="Z248" i="7"/>
  <c r="Y73" i="7"/>
  <c r="AB161" i="7"/>
  <c r="V180" i="7"/>
  <c r="V83" i="7"/>
  <c r="V173" i="7"/>
  <c r="Y99" i="7"/>
  <c r="Z91" i="7"/>
  <c r="X90" i="7"/>
  <c r="H102" i="7"/>
  <c r="X172" i="7"/>
  <c r="X165" i="7"/>
  <c r="Y163" i="7"/>
  <c r="X441" i="7"/>
  <c r="V248" i="7"/>
  <c r="F250" i="7"/>
  <c r="AC80" i="7"/>
  <c r="AA79" i="7"/>
  <c r="X87" i="7"/>
  <c r="Y98" i="7"/>
  <c r="AB167" i="7"/>
  <c r="V431" i="7"/>
  <c r="W439" i="7"/>
  <c r="AC245" i="7"/>
  <c r="Z100" i="7"/>
  <c r="V437" i="7"/>
  <c r="W97" i="7"/>
  <c r="Z426" i="7"/>
  <c r="AC86" i="7"/>
  <c r="AA84" i="7"/>
  <c r="Y92" i="7"/>
  <c r="W94" i="7"/>
  <c r="X171" i="7"/>
  <c r="W429" i="7"/>
  <c r="AA173" i="7"/>
  <c r="Z238" i="7"/>
  <c r="AA237" i="7"/>
  <c r="X168" i="7"/>
  <c r="AC85" i="7"/>
  <c r="AA83" i="7"/>
  <c r="V91" i="7"/>
  <c r="W96" i="7"/>
  <c r="W432" i="7"/>
  <c r="V165" i="7"/>
  <c r="X162" i="7"/>
  <c r="X428" i="7"/>
  <c r="Y176" i="7"/>
  <c r="I442" i="7"/>
  <c r="Z89" i="7"/>
  <c r="AC171" i="7"/>
  <c r="Y161" i="7"/>
  <c r="V90" i="7"/>
  <c r="AB170" i="7"/>
  <c r="AC74" i="7"/>
  <c r="AA75" i="7"/>
  <c r="X82" i="7"/>
  <c r="X98" i="7"/>
  <c r="Z229" i="7"/>
  <c r="W177" i="7"/>
  <c r="X166" i="7"/>
  <c r="Y162" i="7"/>
  <c r="AC431" i="7"/>
  <c r="W179" i="7"/>
  <c r="Z173" i="7"/>
  <c r="I250" i="7"/>
  <c r="AB171" i="7"/>
  <c r="AC176" i="7"/>
  <c r="V168" i="7"/>
  <c r="AC76" i="7"/>
  <c r="AA73" i="7"/>
  <c r="X81" i="7"/>
  <c r="W100" i="7"/>
  <c r="W230" i="7"/>
  <c r="Y246" i="7"/>
  <c r="AB234" i="7"/>
  <c r="V174" i="7"/>
  <c r="H182" i="7"/>
  <c r="X437" i="7"/>
  <c r="W89" i="7"/>
  <c r="AB433" i="7"/>
  <c r="Z174" i="7"/>
  <c r="AA100" i="7"/>
  <c r="AC162" i="7"/>
  <c r="AB90" i="7"/>
  <c r="Z83" i="7"/>
  <c r="W82" i="7"/>
  <c r="W247" i="7"/>
  <c r="Z167" i="7"/>
  <c r="V427" i="7"/>
  <c r="AC168" i="7"/>
  <c r="AC234" i="7"/>
  <c r="AC230" i="7"/>
  <c r="Z430" i="7"/>
  <c r="AC100" i="7"/>
  <c r="V95" i="7"/>
  <c r="X79" i="7"/>
  <c r="V100" i="7"/>
  <c r="AA439" i="7"/>
  <c r="AA166" i="7"/>
  <c r="W426" i="7"/>
  <c r="X99" i="7"/>
  <c r="AA163" i="7"/>
  <c r="X230" i="7"/>
  <c r="Z87" i="7"/>
  <c r="AC163" i="7"/>
  <c r="AC78" i="7"/>
  <c r="AA76" i="7"/>
  <c r="X84" i="7"/>
  <c r="W98" i="7"/>
  <c r="AA165" i="7"/>
  <c r="Z246" i="7"/>
  <c r="AA161" i="7"/>
  <c r="Z437" i="7"/>
  <c r="AA162" i="7"/>
  <c r="Y93" i="7"/>
  <c r="AC161" i="7"/>
  <c r="F251" i="7"/>
  <c r="AB247" i="7"/>
  <c r="W170" i="7"/>
  <c r="V247" i="7"/>
  <c r="AC75" i="7"/>
  <c r="AA74" i="7"/>
  <c r="X83" i="7"/>
  <c r="V98" i="7"/>
  <c r="V425" i="7"/>
  <c r="AC178" i="7"/>
  <c r="AB164" i="7"/>
  <c r="Z245" i="7"/>
  <c r="V164" i="7"/>
  <c r="Z179" i="7"/>
  <c r="Y89" i="7"/>
  <c r="X161" i="7"/>
  <c r="AC441" i="7"/>
  <c r="Y436" i="7"/>
  <c r="Y424" i="7"/>
  <c r="AA99" i="7"/>
  <c r="Z93" i="7"/>
  <c r="X75" i="7"/>
  <c r="F102" i="7"/>
  <c r="AB436" i="7"/>
  <c r="AA430" i="7"/>
  <c r="Z177" i="7"/>
  <c r="Y245" i="7"/>
  <c r="V176" i="7"/>
  <c r="AA245" i="7"/>
  <c r="AA167" i="7"/>
  <c r="F181" i="7"/>
  <c r="Y172" i="7"/>
  <c r="X164" i="7"/>
  <c r="Y229" i="7"/>
  <c r="Z99" i="7"/>
  <c r="Z92" i="7"/>
  <c r="X73" i="7"/>
  <c r="I102" i="7"/>
  <c r="Z172" i="7"/>
  <c r="X167" i="7"/>
  <c r="W162" i="7"/>
  <c r="AC174" i="7"/>
  <c r="F443" i="7"/>
  <c r="F182" i="7"/>
  <c r="V88" i="7"/>
  <c r="AC425" i="7"/>
  <c r="Y435" i="7"/>
  <c r="X432" i="7"/>
  <c r="W435" i="7"/>
  <c r="AB82" i="7"/>
  <c r="Z77" i="7"/>
  <c r="W74" i="7"/>
  <c r="X169" i="7"/>
  <c r="AA172" i="7"/>
  <c r="X234" i="7"/>
  <c r="W166" i="7"/>
  <c r="W229" i="7"/>
  <c r="AB176" i="7"/>
  <c r="Y177" i="7"/>
  <c r="AB97" i="7"/>
  <c r="Z90" i="7"/>
  <c r="V89" i="7"/>
  <c r="J102" i="7"/>
  <c r="V171" i="7"/>
  <c r="AA434" i="7"/>
  <c r="Z439" i="7"/>
  <c r="AB98" i="7"/>
  <c r="W169" i="7"/>
  <c r="AB429" i="7"/>
  <c r="Y79" i="7"/>
  <c r="V424" i="7"/>
  <c r="V99" i="7"/>
  <c r="Y95" i="7"/>
  <c r="X74" i="7"/>
  <c r="X100" i="7"/>
  <c r="Z171" i="7"/>
  <c r="X77" i="7"/>
  <c r="AB99" i="7"/>
  <c r="W95" i="7"/>
  <c r="X76" i="7"/>
  <c r="AB100" i="7"/>
  <c r="W436" i="7"/>
  <c r="Y238" i="7"/>
  <c r="Y170" i="7"/>
  <c r="Z175" i="7"/>
  <c r="AA438" i="7"/>
  <c r="W245" i="7"/>
  <c r="X86" i="7"/>
  <c r="AA168" i="7"/>
  <c r="AA180" i="7"/>
  <c r="AB427" i="7"/>
  <c r="H442" i="7"/>
  <c r="AB92" i="7"/>
  <c r="Z84" i="7"/>
  <c r="W85" i="7"/>
  <c r="X246" i="7"/>
  <c r="V167" i="7"/>
  <c r="Y167" i="7"/>
  <c r="Z164" i="7"/>
  <c r="V433" i="7"/>
  <c r="Z163" i="7"/>
  <c r="AB441" i="7"/>
  <c r="Y438" i="7"/>
  <c r="AC79" i="7"/>
  <c r="V162" i="7"/>
  <c r="AA179" i="7"/>
  <c r="AA437" i="7"/>
  <c r="AB91" i="7"/>
  <c r="Z85" i="7"/>
  <c r="W83" i="7"/>
  <c r="Y178" i="7"/>
  <c r="AC430" i="7"/>
  <c r="W427" i="7"/>
  <c r="Z166" i="7"/>
  <c r="AC438" i="7"/>
  <c r="V441" i="7"/>
  <c r="W438" i="7"/>
  <c r="J249" i="7"/>
  <c r="W165" i="7"/>
  <c r="AC93" i="7"/>
  <c r="V169" i="7"/>
  <c r="AB245" i="7"/>
  <c r="AB76" i="7"/>
  <c r="Y91" i="7"/>
  <c r="V79" i="7"/>
  <c r="AA177" i="7"/>
  <c r="AA238" i="7"/>
  <c r="Z162" i="7"/>
  <c r="AC173" i="7"/>
  <c r="W433" i="7"/>
  <c r="Y180" i="7"/>
  <c r="AC229" i="7"/>
  <c r="AB89" i="7"/>
  <c r="Z82" i="7"/>
  <c r="W81" i="7"/>
  <c r="X178" i="7"/>
  <c r="Z178" i="7"/>
  <c r="X163" i="7"/>
  <c r="AB179" i="7"/>
  <c r="AA78" i="7"/>
  <c r="AA171" i="7"/>
  <c r="Y441" i="7"/>
  <c r="W78" i="7"/>
  <c r="Y173" i="7"/>
  <c r="AB95" i="7"/>
  <c r="Z88" i="7"/>
  <c r="W87" i="7"/>
  <c r="V246" i="7"/>
  <c r="AB432" i="7"/>
  <c r="W425" i="7"/>
  <c r="X424" i="7"/>
  <c r="H181" i="7"/>
  <c r="V170" i="7"/>
  <c r="V77" i="7"/>
  <c r="J181" i="7"/>
  <c r="W79" i="7"/>
  <c r="Z161" i="7"/>
  <c r="Z237" i="7"/>
  <c r="V440" i="7"/>
  <c r="V438" i="7"/>
  <c r="AA229" i="7"/>
  <c r="AB93" i="7"/>
  <c r="Z86" i="7"/>
  <c r="W84" i="7"/>
  <c r="AB177" i="7"/>
  <c r="W238" i="7"/>
  <c r="Y440" i="7"/>
  <c r="AC164" i="7"/>
  <c r="H250" i="7"/>
  <c r="J182" i="7"/>
  <c r="Y174" i="7"/>
  <c r="W88" i="7"/>
  <c r="AC169" i="7"/>
  <c r="AC77" i="7"/>
  <c r="V432" i="7"/>
  <c r="AB180" i="7"/>
  <c r="AB85" i="7"/>
  <c r="Z74" i="7"/>
  <c r="W77" i="7"/>
  <c r="V172" i="7"/>
  <c r="X436" i="7"/>
  <c r="V166" i="7"/>
  <c r="V161" i="7"/>
  <c r="Y437" i="7"/>
  <c r="V245" i="7"/>
  <c r="AA175" i="7"/>
  <c r="W173" i="7"/>
  <c r="AA94" i="7"/>
  <c r="X237" i="7"/>
  <c r="AA85" i="7"/>
  <c r="X175" i="7"/>
  <c r="AB83" i="7"/>
  <c r="Z75" i="7"/>
  <c r="W76" i="7"/>
  <c r="AA432" i="7"/>
  <c r="AC436" i="7"/>
  <c r="AC428" i="7"/>
  <c r="AB426" i="7"/>
  <c r="Y248" i="7"/>
  <c r="AB248" i="7"/>
  <c r="AC87" i="7"/>
  <c r="Z427" i="7"/>
  <c r="Z180" i="7"/>
  <c r="AB94" i="7"/>
  <c r="X238" i="7"/>
  <c r="AC97" i="7"/>
  <c r="V97" i="7"/>
  <c r="Y83" i="7"/>
  <c r="V84" i="7"/>
  <c r="AC427" i="7"/>
  <c r="AB246" i="7"/>
  <c r="AC166" i="7"/>
  <c r="Y164" i="7"/>
  <c r="W175" i="7"/>
  <c r="AA176" i="7"/>
  <c r="AA230" i="7"/>
  <c r="AB81" i="7"/>
  <c r="Z76" i="7"/>
  <c r="W73" i="7"/>
  <c r="V429" i="7"/>
  <c r="AB172" i="7"/>
  <c r="X431" i="7"/>
  <c r="AB166" i="7"/>
  <c r="Z81" i="7"/>
  <c r="X177" i="7"/>
  <c r="AC175" i="7"/>
  <c r="AA98" i="7"/>
  <c r="W168" i="7"/>
  <c r="AB87" i="7"/>
  <c r="Z80" i="7"/>
  <c r="V178" i="7"/>
  <c r="AC246" i="7"/>
  <c r="W424" i="7"/>
  <c r="X248" i="7"/>
  <c r="I251" i="7"/>
  <c r="AA424" i="7"/>
  <c r="I249" i="7"/>
  <c r="AB84" i="7"/>
  <c r="Z78" i="7"/>
  <c r="W75" i="7"/>
  <c r="AC172" i="7"/>
  <c r="X440" i="7"/>
  <c r="Y166" i="7"/>
  <c r="AB424" i="7"/>
  <c r="AC437" i="7"/>
  <c r="Z435" i="7"/>
  <c r="AA248" i="7"/>
  <c r="Z98" i="7"/>
  <c r="Y433" i="7"/>
  <c r="AB86" i="7"/>
  <c r="AB169" i="7"/>
  <c r="J101" i="7"/>
  <c r="AB74" i="7"/>
  <c r="V93" i="7"/>
  <c r="V81" i="7"/>
  <c r="AA247" i="7"/>
  <c r="AB238" i="7"/>
  <c r="Z165" i="7"/>
  <c r="AA433" i="7"/>
  <c r="AB168" i="7"/>
  <c r="AB175" i="7"/>
  <c r="W237" i="7"/>
  <c r="W437" i="7"/>
  <c r="Z95" i="7"/>
  <c r="X425" i="7"/>
  <c r="W91" i="7"/>
  <c r="F101" i="7"/>
  <c r="AB77" i="7"/>
  <c r="X93" i="7"/>
  <c r="V80" i="7"/>
  <c r="W246" i="7"/>
  <c r="AA169" i="7"/>
  <c r="AA425" i="7"/>
  <c r="Z170" i="7"/>
  <c r="AC180" i="7"/>
  <c r="X433" i="7"/>
  <c r="AB88" i="7"/>
  <c r="AA427" i="7"/>
  <c r="W441" i="7"/>
  <c r="AA92" i="7"/>
  <c r="AC439" i="7"/>
  <c r="AC89" i="7"/>
  <c r="AA88" i="7"/>
  <c r="Y77" i="7"/>
  <c r="V94" i="7"/>
  <c r="Z440" i="7"/>
  <c r="Y430" i="7"/>
  <c r="W434" i="7"/>
  <c r="AB230" i="7"/>
  <c r="Z234" i="7"/>
  <c r="Z438" i="7"/>
  <c r="AB162" i="7"/>
  <c r="AB73" i="7"/>
  <c r="Y90" i="7"/>
  <c r="V78" i="7"/>
  <c r="AA440" i="7"/>
  <c r="Y439" i="7"/>
  <c r="AB163" i="7"/>
  <c r="X174" i="7"/>
  <c r="Y81" i="7"/>
  <c r="AA436" i="7"/>
  <c r="W174" i="7"/>
  <c r="AB425" i="7"/>
  <c r="AB438" i="7"/>
  <c r="AB79" i="7"/>
  <c r="Z94" i="7"/>
  <c r="V87" i="7"/>
  <c r="AB229" i="7"/>
  <c r="AC238" i="7"/>
  <c r="W172" i="7"/>
  <c r="Y168" i="7"/>
  <c r="Z168" i="7"/>
  <c r="W248" i="7"/>
  <c r="Y432" i="7"/>
  <c r="W167" i="7"/>
  <c r="W99" i="7"/>
  <c r="AB75" i="7"/>
  <c r="W93" i="7"/>
  <c r="V82" i="7"/>
  <c r="V177" i="7"/>
  <c r="Z169" i="7"/>
  <c r="Z429" i="7"/>
  <c r="AC170" i="7"/>
  <c r="AC237" i="7"/>
  <c r="Z434" i="7"/>
  <c r="AC95" i="7"/>
  <c r="Y171" i="7"/>
  <c r="V435" i="7"/>
  <c r="X95" i="7"/>
  <c r="AA164" i="7"/>
  <c r="AC99" i="7"/>
  <c r="AA97" i="7"/>
  <c r="Y84" i="7"/>
  <c r="V73" i="7"/>
  <c r="X429" i="7"/>
  <c r="V230" i="7"/>
  <c r="W234" i="7"/>
  <c r="W161" i="7"/>
  <c r="W176" i="7"/>
  <c r="AB174" i="7"/>
  <c r="AB437" i="7"/>
  <c r="W180" i="7"/>
  <c r="W80" i="7"/>
  <c r="AA426" i="7"/>
  <c r="Z96" i="7"/>
  <c r="AC98" i="7"/>
  <c r="X97" i="7"/>
  <c r="Y85" i="7"/>
  <c r="V85" i="7"/>
  <c r="X427" i="7"/>
  <c r="V439" i="7"/>
  <c r="AA234" i="7"/>
  <c r="W164" i="7"/>
  <c r="V175" i="7"/>
  <c r="V163" i="7"/>
  <c r="AA86" i="7"/>
  <c r="W440" i="7"/>
  <c r="I182" i="7"/>
  <c r="Z79" i="7"/>
  <c r="X426" i="7"/>
  <c r="AC81" i="7"/>
  <c r="AA80" i="7"/>
  <c r="X88" i="7"/>
  <c r="X96" i="7"/>
  <c r="AC429" i="7"/>
  <c r="AB439" i="7"/>
  <c r="Y230" i="7"/>
  <c r="AC434" i="7"/>
  <c r="X179" i="7"/>
  <c r="V179" i="7"/>
  <c r="AC96" i="7"/>
  <c r="AA95" i="7"/>
  <c r="Y82" i="7"/>
  <c r="V86" i="7"/>
  <c r="AB165" i="7"/>
  <c r="AB430" i="7"/>
  <c r="AC440" i="7"/>
  <c r="AB173" i="7"/>
  <c r="X78" i="7"/>
  <c r="Z230" i="7"/>
  <c r="W431" i="7"/>
  <c r="AB440" i="7"/>
  <c r="X176" i="7"/>
  <c r="Y97" i="7"/>
  <c r="Y88" i="7"/>
  <c r="V75" i="7"/>
  <c r="AC432" i="7"/>
  <c r="X173" i="7"/>
  <c r="H101" i="7"/>
  <c r="Z97" i="7"/>
  <c r="Y86" i="7"/>
  <c r="V76" i="7"/>
  <c r="Y169" i="7"/>
  <c r="Y165" i="7"/>
  <c r="AC426" i="7"/>
  <c r="AC424" i="7"/>
  <c r="X438" i="7"/>
  <c r="D448" i="7"/>
  <c r="AB96" i="7"/>
  <c r="AB178" i="7"/>
  <c r="AA435" i="7"/>
  <c r="Y87" i="7"/>
  <c r="Z433" i="7"/>
  <c r="AC91" i="7"/>
  <c r="AA90" i="7"/>
  <c r="Y76" i="7"/>
  <c r="X92" i="7"/>
  <c r="AA178" i="7"/>
  <c r="Z432" i="7"/>
  <c r="Y431" i="7"/>
  <c r="V434" i="7"/>
  <c r="V426" i="7"/>
  <c r="AA441" i="7"/>
  <c r="AC433" i="7"/>
  <c r="V428" i="7"/>
  <c r="Y94" i="7"/>
  <c r="Z431" i="7"/>
  <c r="X439" i="7"/>
  <c r="AC90" i="7"/>
  <c r="AA89" i="7"/>
  <c r="Y74" i="7"/>
  <c r="W92" i="7"/>
  <c r="AC177" i="7"/>
  <c r="X430" i="7"/>
  <c r="Y434" i="7"/>
  <c r="AB434" i="7"/>
  <c r="I181" i="7"/>
  <c r="X434" i="7"/>
  <c r="Z73" i="7"/>
  <c r="W430" i="7"/>
  <c r="AA428" i="7"/>
  <c r="X85" i="7"/>
  <c r="X170" i="7"/>
  <c r="AC73" i="7"/>
  <c r="AA96" i="7"/>
  <c r="X80" i="7"/>
  <c r="Y100" i="7"/>
  <c r="Y247" i="7"/>
  <c r="Z436" i="7"/>
  <c r="Y428" i="7"/>
  <c r="Y237" i="7"/>
  <c r="AB435" i="7"/>
  <c r="Z441" i="7"/>
  <c r="AC88" i="7"/>
  <c r="AA87" i="7"/>
  <c r="Y75" i="7"/>
  <c r="X94" i="7"/>
  <c r="Z247" i="7"/>
  <c r="V436" i="7"/>
  <c r="V234" i="7"/>
  <c r="Y175" i="7"/>
  <c r="V74" i="7"/>
  <c r="Z428" i="7"/>
  <c r="AC84" i="7"/>
  <c r="Y427" i="7"/>
  <c r="AC94" i="7"/>
  <c r="AA93" i="7"/>
  <c r="Y80" i="7"/>
  <c r="W90" i="7"/>
  <c r="W178" i="7"/>
  <c r="W171" i="7"/>
  <c r="AA431" i="7"/>
  <c r="AB431" i="7"/>
  <c r="X180" i="7"/>
  <c r="AB78" i="7"/>
  <c r="AA246" i="7"/>
  <c r="J251" i="7"/>
  <c r="V430" i="7"/>
  <c r="Z425" i="7"/>
  <c r="AA77" i="7"/>
  <c r="AC435" i="7"/>
  <c r="X245" i="7"/>
  <c r="AQ5" i="7" l="1"/>
  <c r="B103" i="7"/>
  <c r="V582" i="7"/>
  <c r="V617" i="7"/>
  <c r="W54" i="7" s="1"/>
  <c r="V593" i="7"/>
  <c r="V583" i="7"/>
  <c r="W20" i="7" s="1"/>
  <c r="W583" i="7" s="1"/>
  <c r="V587" i="7"/>
  <c r="B449" i="7"/>
  <c r="B252" i="7"/>
  <c r="AD7" i="7"/>
  <c r="X181" i="7"/>
  <c r="V101" i="7"/>
  <c r="Y249" i="7"/>
  <c r="I252" i="7"/>
  <c r="V182" i="7"/>
  <c r="J252" i="7"/>
  <c r="AA101" i="7"/>
  <c r="F103" i="7"/>
  <c r="AA181" i="7"/>
  <c r="W181" i="7"/>
  <c r="X249" i="7"/>
  <c r="AB182" i="7"/>
  <c r="AD98" i="7"/>
  <c r="AB181" i="7"/>
  <c r="W101" i="7"/>
  <c r="D251" i="7"/>
  <c r="X102" i="7"/>
  <c r="AD181" i="7"/>
  <c r="AA182" i="7"/>
  <c r="AB102" i="7"/>
  <c r="W182" i="7"/>
  <c r="AC182" i="7"/>
  <c r="AC249" i="7"/>
  <c r="Z181" i="7"/>
  <c r="Z101" i="7"/>
  <c r="AC101" i="7"/>
  <c r="AA102" i="7"/>
  <c r="AD88" i="7"/>
  <c r="AD117" i="7"/>
  <c r="H251" i="7"/>
  <c r="F183" i="7"/>
  <c r="AB249" i="7"/>
  <c r="AB101" i="7"/>
  <c r="X101" i="7"/>
  <c r="Z102" i="7"/>
  <c r="W102" i="7"/>
  <c r="J183" i="7"/>
  <c r="Z182" i="7"/>
  <c r="H103" i="7"/>
  <c r="J103" i="7"/>
  <c r="Y182" i="7"/>
  <c r="J442" i="7"/>
  <c r="V249" i="7"/>
  <c r="I183" i="7"/>
  <c r="AC102" i="7"/>
  <c r="D449" i="7"/>
  <c r="V102" i="7"/>
  <c r="Y181" i="7"/>
  <c r="F444" i="7"/>
  <c r="J443" i="7"/>
  <c r="AD78" i="7"/>
  <c r="I103" i="7"/>
  <c r="Z249" i="7"/>
  <c r="H443" i="7"/>
  <c r="J250" i="7"/>
  <c r="H183" i="7"/>
  <c r="V181" i="7"/>
  <c r="X182" i="7"/>
  <c r="AC181" i="7"/>
  <c r="W249" i="7"/>
  <c r="Y102" i="7"/>
  <c r="AD182" i="7"/>
  <c r="Y101" i="7"/>
  <c r="AA249" i="7"/>
  <c r="AD90" i="7"/>
  <c r="W30" i="7" l="1"/>
  <c r="W593" i="7" s="1"/>
  <c r="X30" i="7" s="1"/>
  <c r="X593" i="7" s="1"/>
  <c r="Y30" i="7" s="1"/>
  <c r="Y593" i="7" s="1"/>
  <c r="Z30" i="7" s="1"/>
  <c r="Z593" i="7" s="1"/>
  <c r="AA30" i="7" s="1"/>
  <c r="AA593" i="7" s="1"/>
  <c r="AB30" i="7" s="1"/>
  <c r="AB593" i="7" s="1"/>
  <c r="AC30" i="7" s="1"/>
  <c r="AC593" i="7" s="1"/>
  <c r="W617" i="7"/>
  <c r="X54" i="7" s="1"/>
  <c r="AR5" i="7"/>
  <c r="B104" i="7"/>
  <c r="B450" i="7"/>
  <c r="B253" i="7"/>
  <c r="AE6" i="7"/>
  <c r="AD82" i="7"/>
  <c r="AD100" i="7"/>
  <c r="AD174" i="7"/>
  <c r="AD166" i="7"/>
  <c r="AA251" i="7"/>
  <c r="W250" i="7"/>
  <c r="V251" i="7"/>
  <c r="V442" i="7"/>
  <c r="W251" i="7"/>
  <c r="Z250" i="7"/>
  <c r="AD81" i="7"/>
  <c r="I253" i="7"/>
  <c r="H253" i="7"/>
  <c r="AD424" i="7"/>
  <c r="AD91" i="7"/>
  <c r="AC250" i="7"/>
  <c r="Z103" i="7"/>
  <c r="AD87" i="7"/>
  <c r="AD86" i="7"/>
  <c r="AD85" i="7"/>
  <c r="I443" i="7"/>
  <c r="AD172" i="7"/>
  <c r="AC251" i="7"/>
  <c r="AD429" i="7"/>
  <c r="AD97" i="7"/>
  <c r="AD440" i="7"/>
  <c r="AD89" i="7"/>
  <c r="AD229" i="7"/>
  <c r="AD76" i="7"/>
  <c r="AD439" i="7"/>
  <c r="AB251" i="7"/>
  <c r="AD77" i="7"/>
  <c r="AD94" i="7"/>
  <c r="AD438" i="7"/>
  <c r="V250" i="7"/>
  <c r="AD101" i="7"/>
  <c r="AD250" i="7"/>
  <c r="AD93" i="7"/>
  <c r="F445" i="7"/>
  <c r="AD84" i="7"/>
  <c r="AD247" i="7"/>
  <c r="AD167" i="7"/>
  <c r="AD436" i="7"/>
  <c r="AD428" i="7"/>
  <c r="AD230" i="7"/>
  <c r="AD80" i="7"/>
  <c r="AD249" i="7"/>
  <c r="AB103" i="7"/>
  <c r="AD177" i="7"/>
  <c r="X183" i="7"/>
  <c r="AD248" i="7"/>
  <c r="X250" i="7"/>
  <c r="AC183" i="7"/>
  <c r="AD442" i="7"/>
  <c r="AA442" i="7"/>
  <c r="V183" i="7"/>
  <c r="Z183" i="7"/>
  <c r="H252" i="7"/>
  <c r="AD431" i="7"/>
  <c r="AD96" i="7"/>
  <c r="Y103" i="7"/>
  <c r="F184" i="7"/>
  <c r="AD183" i="7"/>
  <c r="D253" i="7"/>
  <c r="W183" i="7"/>
  <c r="AD179" i="7"/>
  <c r="AD165" i="7"/>
  <c r="AD430" i="7"/>
  <c r="AD171" i="7"/>
  <c r="AD169" i="7"/>
  <c r="AD168" i="7"/>
  <c r="AD73" i="7"/>
  <c r="AB250" i="7"/>
  <c r="AD170" i="7"/>
  <c r="I444" i="7"/>
  <c r="I184" i="7"/>
  <c r="V103" i="7"/>
  <c r="AD251" i="7"/>
  <c r="AD92" i="7"/>
  <c r="Y251" i="7"/>
  <c r="AD180" i="7"/>
  <c r="AD435" i="7"/>
  <c r="Y183" i="7"/>
  <c r="AB183" i="7"/>
  <c r="AA183" i="7"/>
  <c r="Y250" i="7"/>
  <c r="Z442" i="7"/>
  <c r="AD176" i="7"/>
  <c r="X442" i="7"/>
  <c r="F253" i="7"/>
  <c r="AD99" i="7"/>
  <c r="AD434" i="7"/>
  <c r="D252" i="7"/>
  <c r="AD102" i="7"/>
  <c r="AD79" i="7"/>
  <c r="AA250" i="7"/>
  <c r="AD175" i="7"/>
  <c r="AD246" i="7"/>
  <c r="AB442" i="7"/>
  <c r="AD426" i="7"/>
  <c r="D450" i="7"/>
  <c r="AD234" i="7"/>
  <c r="X103" i="7"/>
  <c r="AD441" i="7"/>
  <c r="AD103" i="7"/>
  <c r="AD432" i="7"/>
  <c r="AD237" i="7"/>
  <c r="Z251" i="7"/>
  <c r="AD425" i="7"/>
  <c r="J184" i="7"/>
  <c r="AD245" i="7"/>
  <c r="AD161" i="7"/>
  <c r="AD163" i="7"/>
  <c r="AC442" i="7"/>
  <c r="AD433" i="7"/>
  <c r="AD75" i="7"/>
  <c r="AD74" i="7"/>
  <c r="Y442" i="7"/>
  <c r="W103" i="7"/>
  <c r="J444" i="7"/>
  <c r="AC103" i="7"/>
  <c r="AD173" i="7"/>
  <c r="AA103" i="7"/>
  <c r="AD238" i="7"/>
  <c r="X251" i="7"/>
  <c r="AD178" i="7"/>
  <c r="AD83" i="7"/>
  <c r="J253" i="7"/>
  <c r="H184" i="7"/>
  <c r="AD95" i="7"/>
  <c r="F252" i="7"/>
  <c r="AD427" i="7"/>
  <c r="AD437" i="7"/>
  <c r="F104" i="7"/>
  <c r="W442" i="7"/>
  <c r="AD164" i="7"/>
  <c r="H444" i="7"/>
  <c r="AD162" i="7"/>
  <c r="X617" i="7" l="1"/>
  <c r="Y54" i="7" s="1"/>
  <c r="AS5" i="7"/>
  <c r="B105" i="7"/>
  <c r="B451" i="7"/>
  <c r="B254" i="7"/>
  <c r="B255" i="7" s="1"/>
  <c r="V618" i="7"/>
  <c r="W55" i="7" s="1"/>
  <c r="AD30" i="7"/>
  <c r="AD593" i="7" s="1"/>
  <c r="AE7" i="7"/>
  <c r="W184" i="7"/>
  <c r="AD444" i="7"/>
  <c r="I255" i="7"/>
  <c r="J255" i="7"/>
  <c r="I104" i="7"/>
  <c r="AB444" i="7"/>
  <c r="H254" i="7"/>
  <c r="D451" i="7"/>
  <c r="AE89" i="7"/>
  <c r="AE73" i="7"/>
  <c r="V443" i="7"/>
  <c r="AC443" i="7"/>
  <c r="V184" i="7"/>
  <c r="I254" i="7"/>
  <c r="AD184" i="7"/>
  <c r="Y184" i="7"/>
  <c r="Y252" i="7"/>
  <c r="AB184" i="7"/>
  <c r="AB252" i="7"/>
  <c r="F255" i="7"/>
  <c r="Z252" i="7"/>
  <c r="AC252" i="7"/>
  <c r="H104" i="7"/>
  <c r="W443" i="7"/>
  <c r="F105" i="7"/>
  <c r="H105" i="7"/>
  <c r="AD253" i="7"/>
  <c r="I105" i="7"/>
  <c r="I185" i="7"/>
  <c r="AD443" i="7"/>
  <c r="AE95" i="7"/>
  <c r="Z253" i="7"/>
  <c r="AA252" i="7"/>
  <c r="X252" i="7"/>
  <c r="W253" i="7"/>
  <c r="AC444" i="7"/>
  <c r="AC184" i="7"/>
  <c r="X443" i="7"/>
  <c r="J105" i="7"/>
  <c r="AD252" i="7"/>
  <c r="X184" i="7"/>
  <c r="F446" i="7"/>
  <c r="Z443" i="7"/>
  <c r="AE85" i="7"/>
  <c r="AE238" i="7"/>
  <c r="H445" i="7"/>
  <c r="J104" i="7"/>
  <c r="W252" i="7"/>
  <c r="AA444" i="7"/>
  <c r="V444" i="7"/>
  <c r="V252" i="7"/>
  <c r="AC253" i="7"/>
  <c r="W444" i="7"/>
  <c r="AB253" i="7"/>
  <c r="Y443" i="7"/>
  <c r="H185" i="7"/>
  <c r="Z444" i="7"/>
  <c r="Z184" i="7"/>
  <c r="AA184" i="7"/>
  <c r="V253" i="7"/>
  <c r="X253" i="7"/>
  <c r="AB443" i="7"/>
  <c r="Y253" i="7"/>
  <c r="AA253" i="7"/>
  <c r="AA443" i="7"/>
  <c r="F185" i="7"/>
  <c r="Y444" i="7"/>
  <c r="X444" i="7"/>
  <c r="AE74" i="7"/>
  <c r="W618" i="7" l="1"/>
  <c r="X55" i="7" s="1"/>
  <c r="Y617" i="7"/>
  <c r="Z54" i="7" s="1"/>
  <c r="AT5" i="7"/>
  <c r="B106" i="7"/>
  <c r="B452" i="7"/>
  <c r="B256" i="7"/>
  <c r="B257" i="7" s="1"/>
  <c r="AE30" i="7"/>
  <c r="AF6" i="7"/>
  <c r="AE87" i="7"/>
  <c r="AE443" i="7"/>
  <c r="AE444" i="7"/>
  <c r="AE86" i="7"/>
  <c r="Y105" i="7"/>
  <c r="J254" i="7"/>
  <c r="H446" i="7"/>
  <c r="AE172" i="7"/>
  <c r="AE426" i="7"/>
  <c r="F186" i="7"/>
  <c r="X105" i="7"/>
  <c r="AE430" i="7"/>
  <c r="AE432" i="7"/>
  <c r="Y104" i="7"/>
  <c r="V104" i="7"/>
  <c r="AE101" i="7"/>
  <c r="AE117" i="7"/>
  <c r="AE98" i="7"/>
  <c r="AE252" i="7"/>
  <c r="AE81" i="7"/>
  <c r="AE104" i="7"/>
  <c r="W105" i="7"/>
  <c r="AE180" i="7"/>
  <c r="I257" i="7"/>
  <c r="AE425" i="7"/>
  <c r="AE75" i="7"/>
  <c r="AE102" i="7"/>
  <c r="AE94" i="7"/>
  <c r="AE91" i="7"/>
  <c r="AE80" i="7"/>
  <c r="AE182" i="7"/>
  <c r="AE249" i="7"/>
  <c r="D452" i="7"/>
  <c r="AE246" i="7"/>
  <c r="J186" i="7"/>
  <c r="AE79" i="7"/>
  <c r="AE84" i="7"/>
  <c r="AE248" i="7"/>
  <c r="AE78" i="7"/>
  <c r="AE103" i="7"/>
  <c r="I187" i="7"/>
  <c r="AE170" i="7"/>
  <c r="AE178" i="7"/>
  <c r="Z104" i="7"/>
  <c r="J187" i="7"/>
  <c r="AE442" i="7"/>
  <c r="AE234" i="7"/>
  <c r="AE77" i="7"/>
  <c r="AE437" i="7"/>
  <c r="AE434" i="7"/>
  <c r="AE105" i="7"/>
  <c r="AE181" i="7"/>
  <c r="AE431" i="7"/>
  <c r="F447" i="7"/>
  <c r="F187" i="7"/>
  <c r="AE435" i="7"/>
  <c r="D254" i="7"/>
  <c r="AE251" i="7"/>
  <c r="AE171" i="7"/>
  <c r="Z105" i="7"/>
  <c r="AE438" i="7"/>
  <c r="D257" i="7"/>
  <c r="H187" i="7"/>
  <c r="AE179" i="7"/>
  <c r="I106" i="7"/>
  <c r="AC104" i="7"/>
  <c r="AA104" i="7"/>
  <c r="AE163" i="7"/>
  <c r="AE230" i="7"/>
  <c r="AE97" i="7"/>
  <c r="AE92" i="7"/>
  <c r="F106" i="7"/>
  <c r="D255" i="7"/>
  <c r="AA105" i="7"/>
  <c r="AE237" i="7"/>
  <c r="AE433" i="7"/>
  <c r="AE164" i="7"/>
  <c r="AE229" i="7"/>
  <c r="AB105" i="7"/>
  <c r="AE245" i="7"/>
  <c r="AE247" i="7"/>
  <c r="AE93" i="7"/>
  <c r="AE90" i="7"/>
  <c r="AE439" i="7"/>
  <c r="AE100" i="7"/>
  <c r="AE427" i="7"/>
  <c r="X104" i="7"/>
  <c r="AB104" i="7"/>
  <c r="D256" i="7"/>
  <c r="J106" i="7"/>
  <c r="AE441" i="7"/>
  <c r="AE76" i="7"/>
  <c r="AE253" i="7"/>
  <c r="AE96" i="7"/>
  <c r="AE83" i="7"/>
  <c r="AD105" i="7"/>
  <c r="AE165" i="7"/>
  <c r="F257" i="7"/>
  <c r="H255" i="7"/>
  <c r="AE168" i="7"/>
  <c r="AE175" i="7"/>
  <c r="AE82" i="7"/>
  <c r="AE99" i="7"/>
  <c r="AE166" i="7"/>
  <c r="AE88" i="7"/>
  <c r="W104" i="7"/>
  <c r="AC105" i="7"/>
  <c r="AE428" i="7"/>
  <c r="AE162" i="7"/>
  <c r="AE173" i="7"/>
  <c r="AE436" i="7"/>
  <c r="AE167" i="7"/>
  <c r="AD104" i="7"/>
  <c r="H186" i="7"/>
  <c r="AE183" i="7"/>
  <c r="AE424" i="7"/>
  <c r="AE184" i="7"/>
  <c r="AE177" i="7"/>
  <c r="F254" i="7"/>
  <c r="AE161" i="7"/>
  <c r="AE250" i="7"/>
  <c r="AE174" i="7"/>
  <c r="V105" i="7"/>
  <c r="J185" i="7"/>
  <c r="I445" i="7"/>
  <c r="J445" i="7" s="1"/>
  <c r="I186" i="7"/>
  <c r="I446" i="7"/>
  <c r="AE169" i="7"/>
  <c r="AE440" i="7"/>
  <c r="AE429" i="7"/>
  <c r="AE176" i="7"/>
  <c r="H106" i="7"/>
  <c r="X618" i="7" l="1"/>
  <c r="Y55" i="7" s="1"/>
  <c r="Z617" i="7"/>
  <c r="AA54" i="7" s="1"/>
  <c r="AU5" i="7"/>
  <c r="B107" i="7"/>
  <c r="B453" i="7"/>
  <c r="AE593" i="7"/>
  <c r="AF30" i="7" s="1"/>
  <c r="AF7" i="7"/>
  <c r="B258" i="7"/>
  <c r="F256" i="7"/>
  <c r="AF254" i="7"/>
  <c r="AD187" i="7"/>
  <c r="Y185" i="7"/>
  <c r="AE185" i="7"/>
  <c r="AF187" i="7"/>
  <c r="AD254" i="7"/>
  <c r="Y255" i="7"/>
  <c r="AC445" i="7"/>
  <c r="X186" i="7"/>
  <c r="AA186" i="7"/>
  <c r="I188" i="7"/>
  <c r="V106" i="7"/>
  <c r="W106" i="7"/>
  <c r="V186" i="7"/>
  <c r="F188" i="7"/>
  <c r="AF84" i="7"/>
  <c r="AE106" i="7"/>
  <c r="Y106" i="7"/>
  <c r="Y186" i="7"/>
  <c r="X106" i="7"/>
  <c r="AF253" i="7"/>
  <c r="AF441" i="7"/>
  <c r="AF93" i="7"/>
  <c r="V187" i="7"/>
  <c r="H256" i="7"/>
  <c r="AE187" i="7"/>
  <c r="J257" i="7"/>
  <c r="AF182" i="7"/>
  <c r="AF255" i="7"/>
  <c r="Y254" i="7"/>
  <c r="W186" i="7"/>
  <c r="AF83" i="7"/>
  <c r="AF101" i="7"/>
  <c r="AE445" i="7"/>
  <c r="AE186" i="7"/>
  <c r="X187" i="7"/>
  <c r="V254" i="7"/>
  <c r="AF425" i="7"/>
  <c r="F448" i="7"/>
  <c r="AE255" i="7"/>
  <c r="AC186" i="7"/>
  <c r="AF176" i="7"/>
  <c r="F107" i="7"/>
  <c r="AF78" i="7"/>
  <c r="AB185" i="7"/>
  <c r="AF247" i="7"/>
  <c r="AF170" i="7"/>
  <c r="V255" i="7"/>
  <c r="AD106" i="7"/>
  <c r="AB187" i="7"/>
  <c r="W185" i="7"/>
  <c r="Z186" i="7"/>
  <c r="Y445" i="7"/>
  <c r="V445" i="7"/>
  <c r="AF99" i="7"/>
  <c r="X185" i="7"/>
  <c r="AC187" i="7"/>
  <c r="J107" i="7"/>
  <c r="X255" i="7"/>
  <c r="W445" i="7"/>
  <c r="J446" i="7"/>
  <c r="H258" i="7"/>
  <c r="AB186" i="7"/>
  <c r="AC106" i="7"/>
  <c r="D258" i="7"/>
  <c r="AC254" i="7"/>
  <c r="AF439" i="7"/>
  <c r="V185" i="7"/>
  <c r="AD185" i="7"/>
  <c r="AD445" i="7"/>
  <c r="J256" i="7"/>
  <c r="AA185" i="7"/>
  <c r="Z187" i="7"/>
  <c r="AF74" i="7"/>
  <c r="H257" i="7"/>
  <c r="AA187" i="7"/>
  <c r="AC255" i="7"/>
  <c r="AB254" i="7"/>
  <c r="AA106" i="7"/>
  <c r="AA255" i="7"/>
  <c r="H107" i="7"/>
  <c r="AB255" i="7"/>
  <c r="AA254" i="7"/>
  <c r="H447" i="7"/>
  <c r="AF91" i="7"/>
  <c r="Z185" i="7"/>
  <c r="I256" i="7"/>
  <c r="AB445" i="7"/>
  <c r="Z106" i="7"/>
  <c r="W255" i="7"/>
  <c r="Z254" i="7"/>
  <c r="W187" i="7"/>
  <c r="AB106" i="7"/>
  <c r="Z445" i="7"/>
  <c r="Y187" i="7"/>
  <c r="X445" i="7"/>
  <c r="Z255" i="7"/>
  <c r="AD186" i="7"/>
  <c r="AE254" i="7"/>
  <c r="J188" i="7"/>
  <c r="AF77" i="7"/>
  <c r="AD255" i="7"/>
  <c r="AF181" i="7"/>
  <c r="AC185" i="7"/>
  <c r="AF185" i="7"/>
  <c r="I447" i="7"/>
  <c r="AF445" i="7"/>
  <c r="X254" i="7"/>
  <c r="W254" i="7"/>
  <c r="AF186" i="7"/>
  <c r="H188" i="7"/>
  <c r="AA445" i="7"/>
  <c r="D453" i="7"/>
  <c r="I107" i="7"/>
  <c r="F258" i="7"/>
  <c r="Y618" i="7" l="1"/>
  <c r="Z55" i="7" s="1"/>
  <c r="AA617" i="7"/>
  <c r="AB54" i="7" s="1"/>
  <c r="AV5" i="7"/>
  <c r="B108" i="7"/>
  <c r="B454" i="7"/>
  <c r="V594" i="7"/>
  <c r="AG6" i="7"/>
  <c r="B259" i="7"/>
  <c r="W107" i="7"/>
  <c r="AF238" i="7"/>
  <c r="W257" i="7"/>
  <c r="AF89" i="7"/>
  <c r="Y446" i="7"/>
  <c r="AD446" i="7"/>
  <c r="AF246" i="7"/>
  <c r="F189" i="7"/>
  <c r="AF180" i="7"/>
  <c r="AF443" i="7"/>
  <c r="X188" i="7"/>
  <c r="AF92" i="7"/>
  <c r="I190" i="7"/>
  <c r="Y107" i="7"/>
  <c r="AF438" i="7"/>
  <c r="AD256" i="7"/>
  <c r="AF96" i="7"/>
  <c r="Z188" i="7"/>
  <c r="AB107" i="7"/>
  <c r="Y257" i="7"/>
  <c r="AF106" i="7"/>
  <c r="X107" i="7"/>
  <c r="AF179" i="7"/>
  <c r="AE107" i="7"/>
  <c r="AF97" i="7"/>
  <c r="AF163" i="7"/>
  <c r="X256" i="7"/>
  <c r="AF94" i="7"/>
  <c r="X446" i="7"/>
  <c r="V107" i="7"/>
  <c r="AF169" i="7"/>
  <c r="AF165" i="7"/>
  <c r="AF435" i="7"/>
  <c r="AF161" i="7"/>
  <c r="D454" i="7"/>
  <c r="AC188" i="7"/>
  <c r="AF442" i="7"/>
  <c r="AF104" i="7"/>
  <c r="F449" i="7"/>
  <c r="I189" i="7"/>
  <c r="AF76" i="7"/>
  <c r="AF429" i="7"/>
  <c r="AF80" i="7"/>
  <c r="W446" i="7"/>
  <c r="AF183" i="7"/>
  <c r="J108" i="7"/>
  <c r="AF252" i="7"/>
  <c r="AF81" i="7"/>
  <c r="F190" i="7"/>
  <c r="H259" i="7"/>
  <c r="AA107" i="7"/>
  <c r="AC257" i="7"/>
  <c r="AF436" i="7"/>
  <c r="AF168" i="7"/>
  <c r="AF250" i="7"/>
  <c r="AF79" i="7"/>
  <c r="Z256" i="7"/>
  <c r="AF426" i="7"/>
  <c r="AF237" i="7"/>
  <c r="AB256" i="7"/>
  <c r="AF88" i="7"/>
  <c r="AF245" i="7"/>
  <c r="AA188" i="7"/>
  <c r="AF248" i="7"/>
  <c r="AF171" i="7"/>
  <c r="AF234" i="7"/>
  <c r="AB257" i="7"/>
  <c r="AF105" i="7"/>
  <c r="AF102" i="7"/>
  <c r="AF444" i="7"/>
  <c r="AA256" i="7"/>
  <c r="V188" i="7"/>
  <c r="X257" i="7"/>
  <c r="AF103" i="7"/>
  <c r="AF178" i="7"/>
  <c r="H448" i="7"/>
  <c r="AF98" i="7"/>
  <c r="AB446" i="7"/>
  <c r="AF107" i="7"/>
  <c r="H190" i="7"/>
  <c r="Y256" i="7"/>
  <c r="AF85" i="7"/>
  <c r="AF424" i="7"/>
  <c r="AF230" i="7"/>
  <c r="AB188" i="7"/>
  <c r="AF249" i="7"/>
  <c r="AF434" i="7"/>
  <c r="AD257" i="7"/>
  <c r="AC107" i="7"/>
  <c r="AE256" i="7"/>
  <c r="Z257" i="7"/>
  <c r="AF257" i="7"/>
  <c r="AF166" i="7"/>
  <c r="J190" i="7"/>
  <c r="I258" i="7"/>
  <c r="AF164" i="7"/>
  <c r="AA446" i="7"/>
  <c r="AF86" i="7"/>
  <c r="AA257" i="7"/>
  <c r="AF432" i="7"/>
  <c r="AF73" i="7"/>
  <c r="D259" i="7"/>
  <c r="AF90" i="7"/>
  <c r="AC446" i="7"/>
  <c r="H189" i="7"/>
  <c r="AF175" i="7"/>
  <c r="AF188" i="7"/>
  <c r="AE188" i="7"/>
  <c r="V256" i="7"/>
  <c r="AF173" i="7"/>
  <c r="AF174" i="7"/>
  <c r="Y188" i="7"/>
  <c r="AD107" i="7"/>
  <c r="Z446" i="7"/>
  <c r="J447" i="7"/>
  <c r="I108" i="7"/>
  <c r="AF433" i="7"/>
  <c r="AF162" i="7"/>
  <c r="AF95" i="7"/>
  <c r="AF167" i="7"/>
  <c r="AF184" i="7"/>
  <c r="J189" i="7"/>
  <c r="F108" i="7"/>
  <c r="W188" i="7"/>
  <c r="AF251" i="7"/>
  <c r="H108" i="7"/>
  <c r="W256" i="7"/>
  <c r="AF117" i="7"/>
  <c r="AC256" i="7"/>
  <c r="AF428" i="7"/>
  <c r="Z107" i="7"/>
  <c r="AF427" i="7"/>
  <c r="AF446" i="7"/>
  <c r="V446" i="7"/>
  <c r="AF229" i="7"/>
  <c r="AF430" i="7"/>
  <c r="AF100" i="7"/>
  <c r="AF256" i="7"/>
  <c r="AF87" i="7"/>
  <c r="AF177" i="7"/>
  <c r="AE257" i="7"/>
  <c r="AF431" i="7"/>
  <c r="AF437" i="7"/>
  <c r="AF75" i="7"/>
  <c r="AE446" i="7"/>
  <c r="AF172" i="7"/>
  <c r="I448" i="7"/>
  <c r="AD188" i="7"/>
  <c r="AF440" i="7"/>
  <c r="V257" i="7"/>
  <c r="AF82" i="7"/>
  <c r="Z618" i="7" l="1"/>
  <c r="AA55" i="7" s="1"/>
  <c r="AB617" i="7"/>
  <c r="AC54" i="7" s="1"/>
  <c r="AW5" i="7"/>
  <c r="B109" i="7"/>
  <c r="AF593" i="7"/>
  <c r="AG30" i="7" s="1"/>
  <c r="B455" i="7"/>
  <c r="W31" i="7"/>
  <c r="W594" i="7" s="1"/>
  <c r="AG7" i="7"/>
  <c r="B260" i="7"/>
  <c r="I191" i="7"/>
  <c r="Z190" i="7"/>
  <c r="AG106" i="7"/>
  <c r="AC189" i="7"/>
  <c r="I259" i="7"/>
  <c r="AG73" i="7"/>
  <c r="AB189" i="7"/>
  <c r="AG117" i="7"/>
  <c r="Y108" i="7"/>
  <c r="H191" i="7"/>
  <c r="V447" i="7"/>
  <c r="J259" i="7"/>
  <c r="W189" i="7"/>
  <c r="AE189" i="7"/>
  <c r="AF108" i="7"/>
  <c r="Y189" i="7"/>
  <c r="H449" i="7"/>
  <c r="AG84" i="7"/>
  <c r="AA190" i="7"/>
  <c r="AA189" i="7"/>
  <c r="X190" i="7"/>
  <c r="AG93" i="7"/>
  <c r="W108" i="7"/>
  <c r="AB108" i="7"/>
  <c r="W190" i="7"/>
  <c r="J258" i="7"/>
  <c r="AG89" i="7"/>
  <c r="AE447" i="7"/>
  <c r="V108" i="7"/>
  <c r="AG101" i="7"/>
  <c r="I109" i="7"/>
  <c r="F259" i="7"/>
  <c r="AG97" i="7"/>
  <c r="H109" i="7"/>
  <c r="F260" i="7"/>
  <c r="AE108" i="7"/>
  <c r="Z189" i="7"/>
  <c r="AD447" i="7"/>
  <c r="Y190" i="7"/>
  <c r="AG99" i="7"/>
  <c r="AD190" i="7"/>
  <c r="AG78" i="7"/>
  <c r="Z447" i="7"/>
  <c r="J448" i="7"/>
  <c r="AG86" i="7"/>
  <c r="AG105" i="7"/>
  <c r="V190" i="7"/>
  <c r="X447" i="7"/>
  <c r="AG107" i="7"/>
  <c r="X108" i="7"/>
  <c r="AF190" i="7"/>
  <c r="AB190" i="7"/>
  <c r="V189" i="7"/>
  <c r="AF189" i="7"/>
  <c r="AC190" i="7"/>
  <c r="AA447" i="7"/>
  <c r="F450" i="7"/>
  <c r="AG94" i="7"/>
  <c r="J191" i="7"/>
  <c r="AF447" i="7"/>
  <c r="AA108" i="7"/>
  <c r="X189" i="7"/>
  <c r="AG102" i="7"/>
  <c r="AE190" i="7"/>
  <c r="F191" i="7"/>
  <c r="AD108" i="7"/>
  <c r="AC447" i="7"/>
  <c r="Z108" i="7"/>
  <c r="W447" i="7"/>
  <c r="J109" i="7"/>
  <c r="AD189" i="7"/>
  <c r="AC108" i="7"/>
  <c r="Y447" i="7"/>
  <c r="AG74" i="7"/>
  <c r="AB447" i="7"/>
  <c r="F109" i="7"/>
  <c r="J449" i="7"/>
  <c r="I449" i="7"/>
  <c r="AG81" i="7"/>
  <c r="AG91" i="7"/>
  <c r="D455" i="7"/>
  <c r="H260" i="7"/>
  <c r="AA618" i="7" l="1"/>
  <c r="AB55" i="7" s="1"/>
  <c r="AC617" i="7"/>
  <c r="AD54" i="7" s="1"/>
  <c r="AX5" i="7"/>
  <c r="B110" i="7"/>
  <c r="B456" i="7"/>
  <c r="X31" i="7"/>
  <c r="X594" i="7" s="1"/>
  <c r="AH6" i="7"/>
  <c r="B261" i="7"/>
  <c r="W109" i="7"/>
  <c r="AG176" i="7"/>
  <c r="AG259" i="7"/>
  <c r="AG182" i="7"/>
  <c r="AD258" i="7"/>
  <c r="Z259" i="7"/>
  <c r="F261" i="7"/>
  <c r="AG88" i="7"/>
  <c r="AG441" i="7"/>
  <c r="AG173" i="7"/>
  <c r="Z109" i="7"/>
  <c r="AG172" i="7"/>
  <c r="AG83" i="7"/>
  <c r="AE449" i="7"/>
  <c r="AB109" i="7"/>
  <c r="AG168" i="7"/>
  <c r="AG438" i="7"/>
  <c r="AG256" i="7"/>
  <c r="AG257" i="7"/>
  <c r="AG252" i="7"/>
  <c r="AG436" i="7"/>
  <c r="AG92" i="7"/>
  <c r="AF191" i="7"/>
  <c r="AF259" i="7"/>
  <c r="AG80" i="7"/>
  <c r="AG237" i="7"/>
  <c r="V191" i="7"/>
  <c r="AG165" i="7"/>
  <c r="AG183" i="7"/>
  <c r="AG87" i="7"/>
  <c r="AG424" i="7"/>
  <c r="AC191" i="7"/>
  <c r="X109" i="7"/>
  <c r="AG104" i="7"/>
  <c r="AC449" i="7"/>
  <c r="AE191" i="7"/>
  <c r="AG161" i="7"/>
  <c r="AG181" i="7"/>
  <c r="AG166" i="7"/>
  <c r="H192" i="7"/>
  <c r="H110" i="7"/>
  <c r="D261" i="7"/>
  <c r="AG234" i="7"/>
  <c r="AG85" i="7"/>
  <c r="AE259" i="7"/>
  <c r="AF109" i="7"/>
  <c r="AB449" i="7"/>
  <c r="V449" i="7"/>
  <c r="D260" i="7"/>
  <c r="AA191" i="7"/>
  <c r="AG428" i="7"/>
  <c r="Y259" i="7"/>
  <c r="V109" i="7"/>
  <c r="J192" i="7"/>
  <c r="W448" i="7"/>
  <c r="AG191" i="7"/>
  <c r="AG76" i="7"/>
  <c r="AG169" i="7"/>
  <c r="F110" i="7"/>
  <c r="Z449" i="7"/>
  <c r="AG79" i="7"/>
  <c r="AF448" i="7"/>
  <c r="AG255" i="7"/>
  <c r="AE109" i="7"/>
  <c r="V258" i="7"/>
  <c r="V448" i="7"/>
  <c r="AG246" i="7"/>
  <c r="AG249" i="7"/>
  <c r="AG185" i="7"/>
  <c r="AG445" i="7"/>
  <c r="AG446" i="7"/>
  <c r="J193" i="7"/>
  <c r="AG98" i="7"/>
  <c r="AG186" i="7"/>
  <c r="AG440" i="7"/>
  <c r="Z258" i="7"/>
  <c r="I260" i="7"/>
  <c r="AG258" i="7"/>
  <c r="AC448" i="7"/>
  <c r="AG82" i="7"/>
  <c r="AG430" i="7"/>
  <c r="W259" i="7"/>
  <c r="W258" i="7"/>
  <c r="AG251" i="7"/>
  <c r="AB259" i="7"/>
  <c r="AG433" i="7"/>
  <c r="AG427" i="7"/>
  <c r="AG95" i="7"/>
  <c r="H193" i="7"/>
  <c r="AD448" i="7"/>
  <c r="AG163" i="7"/>
  <c r="AG184" i="7"/>
  <c r="AG189" i="7"/>
  <c r="AA109" i="7"/>
  <c r="AG229" i="7"/>
  <c r="AG180" i="7"/>
  <c r="AG179" i="7"/>
  <c r="AD191" i="7"/>
  <c r="X258" i="7"/>
  <c r="AB258" i="7"/>
  <c r="AG253" i="7"/>
  <c r="AG108" i="7"/>
  <c r="AG254" i="7"/>
  <c r="AG447" i="7"/>
  <c r="W191" i="7"/>
  <c r="AG171" i="7"/>
  <c r="AA258" i="7"/>
  <c r="AG449" i="7"/>
  <c r="I193" i="7"/>
  <c r="AG96" i="7"/>
  <c r="AF258" i="7"/>
  <c r="AA449" i="7"/>
  <c r="AG429" i="7"/>
  <c r="AG190" i="7"/>
  <c r="AG175" i="7"/>
  <c r="AG245" i="7"/>
  <c r="Z191" i="7"/>
  <c r="AG448" i="7"/>
  <c r="AG75" i="7"/>
  <c r="W449" i="7"/>
  <c r="X259" i="7"/>
  <c r="AC109" i="7"/>
  <c r="H450" i="7"/>
  <c r="Y448" i="7"/>
  <c r="J110" i="7"/>
  <c r="AG77" i="7"/>
  <c r="X448" i="7"/>
  <c r="AG435" i="7"/>
  <c r="AG434" i="7"/>
  <c r="I450" i="7"/>
  <c r="AG425" i="7"/>
  <c r="AG100" i="7"/>
  <c r="D456" i="7"/>
  <c r="AA448" i="7"/>
  <c r="Y109" i="7"/>
  <c r="V259" i="7"/>
  <c r="Y449" i="7"/>
  <c r="AG444" i="7"/>
  <c r="AG439" i="7"/>
  <c r="AG250" i="7"/>
  <c r="AG238" i="7"/>
  <c r="AG443" i="7"/>
  <c r="AG437" i="7"/>
  <c r="AG90" i="7"/>
  <c r="AG162" i="7"/>
  <c r="X449" i="7"/>
  <c r="AG426" i="7"/>
  <c r="AG431" i="7"/>
  <c r="AB191" i="7"/>
  <c r="AG442" i="7"/>
  <c r="F451" i="7"/>
  <c r="F193" i="7"/>
  <c r="AG230" i="7"/>
  <c r="AG174" i="7"/>
  <c r="AG170" i="7"/>
  <c r="X191" i="7"/>
  <c r="AG248" i="7"/>
  <c r="AG187" i="7"/>
  <c r="AG167" i="7"/>
  <c r="AD109" i="7"/>
  <c r="AD259" i="7"/>
  <c r="AD449" i="7"/>
  <c r="AG109" i="7"/>
  <c r="AE258" i="7"/>
  <c r="AC258" i="7"/>
  <c r="Y191" i="7"/>
  <c r="AG177" i="7"/>
  <c r="Y258" i="7"/>
  <c r="AG103" i="7"/>
  <c r="AB448" i="7"/>
  <c r="AG178" i="7"/>
  <c r="F192" i="7"/>
  <c r="Z448" i="7"/>
  <c r="AG432" i="7"/>
  <c r="AE448" i="7"/>
  <c r="AG188" i="7"/>
  <c r="I192" i="7"/>
  <c r="AA259" i="7"/>
  <c r="AG247" i="7"/>
  <c r="AC259" i="7"/>
  <c r="AF449" i="7"/>
  <c r="AG164" i="7"/>
  <c r="AB618" i="7" l="1"/>
  <c r="AC55" i="7" s="1"/>
  <c r="AD617" i="7"/>
  <c r="AE54" i="7" s="1"/>
  <c r="AY5" i="7"/>
  <c r="B111" i="7"/>
  <c r="B457" i="7"/>
  <c r="AG593" i="7"/>
  <c r="AH30" i="7" s="1"/>
  <c r="Y31" i="7"/>
  <c r="Y594" i="7" s="1"/>
  <c r="AH7" i="7"/>
  <c r="B262" i="7"/>
  <c r="I194" i="7"/>
  <c r="AA193" i="7"/>
  <c r="Y192" i="7"/>
  <c r="I195" i="7"/>
  <c r="AH117" i="7"/>
  <c r="J111" i="7"/>
  <c r="H195" i="7"/>
  <c r="AB192" i="7"/>
  <c r="AH102" i="7"/>
  <c r="I110" i="7"/>
  <c r="J450" i="7"/>
  <c r="AH176" i="7"/>
  <c r="AH246" i="7"/>
  <c r="AB193" i="7"/>
  <c r="AH172" i="7"/>
  <c r="AH74" i="7"/>
  <c r="Y193" i="7"/>
  <c r="AH108" i="7"/>
  <c r="AH77" i="7"/>
  <c r="I261" i="7"/>
  <c r="AD193" i="7"/>
  <c r="AC192" i="7"/>
  <c r="AH82" i="7"/>
  <c r="AF193" i="7"/>
  <c r="X192" i="7"/>
  <c r="J260" i="7"/>
  <c r="AH192" i="7"/>
  <c r="V192" i="7"/>
  <c r="AH90" i="7"/>
  <c r="AA192" i="7"/>
  <c r="AF192" i="7"/>
  <c r="V193" i="7"/>
  <c r="F195" i="7"/>
  <c r="W192" i="7"/>
  <c r="AH248" i="7"/>
  <c r="AH84" i="7"/>
  <c r="AE192" i="7"/>
  <c r="AH93" i="7"/>
  <c r="I111" i="7"/>
  <c r="AG192" i="7"/>
  <c r="H111" i="7"/>
  <c r="AG193" i="7"/>
  <c r="AE193" i="7"/>
  <c r="H451" i="7"/>
  <c r="Z193" i="7"/>
  <c r="AH103" i="7"/>
  <c r="AH78" i="7"/>
  <c r="F452" i="7"/>
  <c r="AH98" i="7"/>
  <c r="J194" i="7"/>
  <c r="AH101" i="7"/>
  <c r="AH106" i="7"/>
  <c r="X193" i="7"/>
  <c r="AH189" i="7"/>
  <c r="AD192" i="7"/>
  <c r="AH109" i="7"/>
  <c r="AH86" i="7"/>
  <c r="Z192" i="7"/>
  <c r="AH165" i="7"/>
  <c r="H194" i="7"/>
  <c r="AC193" i="7"/>
  <c r="W193" i="7"/>
  <c r="F194" i="7"/>
  <c r="AH94" i="7"/>
  <c r="H261" i="7"/>
  <c r="J195" i="7"/>
  <c r="AH184" i="7"/>
  <c r="AH182" i="7"/>
  <c r="J451" i="7"/>
  <c r="F111" i="7"/>
  <c r="D262" i="7"/>
  <c r="D457" i="7"/>
  <c r="AH445" i="7"/>
  <c r="AE617" i="7" l="1"/>
  <c r="AF54" i="7" s="1"/>
  <c r="AC618" i="7"/>
  <c r="AD55" i="7" s="1"/>
  <c r="AZ5" i="7"/>
  <c r="B112" i="7"/>
  <c r="B458" i="7"/>
  <c r="Z31" i="7"/>
  <c r="Z594" i="7" s="1"/>
  <c r="AI6" i="7"/>
  <c r="B263" i="7"/>
  <c r="W111" i="7"/>
  <c r="Y260" i="7"/>
  <c r="AH431" i="7"/>
  <c r="AH167" i="7"/>
  <c r="Y111" i="7"/>
  <c r="AH424" i="7"/>
  <c r="AD195" i="7"/>
  <c r="AC195" i="7"/>
  <c r="AH97" i="7"/>
  <c r="AB195" i="7"/>
  <c r="AB111" i="7"/>
  <c r="AD450" i="7"/>
  <c r="AH81" i="7"/>
  <c r="V450" i="7"/>
  <c r="I452" i="7"/>
  <c r="AH79" i="7"/>
  <c r="AH166" i="7"/>
  <c r="AH446" i="7"/>
  <c r="AF195" i="7"/>
  <c r="V195" i="7"/>
  <c r="AH178" i="7"/>
  <c r="H112" i="7"/>
  <c r="AF111" i="7"/>
  <c r="AH448" i="7"/>
  <c r="Y195" i="7"/>
  <c r="AH442" i="7"/>
  <c r="AE110" i="7"/>
  <c r="AH164" i="7"/>
  <c r="AH433" i="7"/>
  <c r="X260" i="7"/>
  <c r="J112" i="7"/>
  <c r="AH183" i="7"/>
  <c r="AD111" i="7"/>
  <c r="Y194" i="7"/>
  <c r="AH443" i="7"/>
  <c r="AH436" i="7"/>
  <c r="AC110" i="7"/>
  <c r="AH432" i="7"/>
  <c r="W195" i="7"/>
  <c r="AH450" i="7"/>
  <c r="AF110" i="7"/>
  <c r="AH234" i="7"/>
  <c r="D458" i="7"/>
  <c r="AH251" i="7"/>
  <c r="AH96" i="7"/>
  <c r="V194" i="7"/>
  <c r="AH441" i="7"/>
  <c r="AC450" i="7"/>
  <c r="AH163" i="7"/>
  <c r="AA260" i="7"/>
  <c r="AG110" i="7"/>
  <c r="AH186" i="7"/>
  <c r="X450" i="7"/>
  <c r="AE111" i="7"/>
  <c r="AH428" i="7"/>
  <c r="AF194" i="7"/>
  <c r="F196" i="7"/>
  <c r="AH95" i="7"/>
  <c r="F112" i="7"/>
  <c r="AH104" i="7"/>
  <c r="F453" i="7"/>
  <c r="AH438" i="7"/>
  <c r="AH426" i="7"/>
  <c r="AH92" i="7"/>
  <c r="I451" i="7"/>
  <c r="AH447" i="7"/>
  <c r="AG111" i="7"/>
  <c r="AD260" i="7"/>
  <c r="W194" i="7"/>
  <c r="AH80" i="7"/>
  <c r="AG195" i="7"/>
  <c r="AH185" i="7"/>
  <c r="AB110" i="7"/>
  <c r="AA111" i="7"/>
  <c r="J452" i="7"/>
  <c r="AH437" i="7"/>
  <c r="AH73" i="7"/>
  <c r="AH87" i="7"/>
  <c r="AH194" i="7"/>
  <c r="AH439" i="7"/>
  <c r="AH440" i="7"/>
  <c r="AH425" i="7"/>
  <c r="H263" i="7"/>
  <c r="AH260" i="7"/>
  <c r="AH444" i="7"/>
  <c r="AD110" i="7"/>
  <c r="H196" i="7"/>
  <c r="AH170" i="7"/>
  <c r="AH91" i="7"/>
  <c r="W450" i="7"/>
  <c r="AH252" i="7"/>
  <c r="AH257" i="7"/>
  <c r="X111" i="7"/>
  <c r="AH434" i="7"/>
  <c r="AH430" i="7"/>
  <c r="AH100" i="7"/>
  <c r="AH254" i="7"/>
  <c r="AF260" i="7"/>
  <c r="F262" i="7"/>
  <c r="AH105" i="7"/>
  <c r="AH175" i="7"/>
  <c r="AG260" i="7"/>
  <c r="AH111" i="7"/>
  <c r="AH181" i="7"/>
  <c r="AA450" i="7"/>
  <c r="AH75" i="7"/>
  <c r="AH99" i="7"/>
  <c r="AH256" i="7"/>
  <c r="AD194" i="7"/>
  <c r="AC260" i="7"/>
  <c r="H262" i="7"/>
  <c r="V110" i="7"/>
  <c r="AH162" i="7"/>
  <c r="AH177" i="7"/>
  <c r="Z110" i="7"/>
  <c r="AH76" i="7"/>
  <c r="AH435" i="7"/>
  <c r="J262" i="7"/>
  <c r="AH169" i="7"/>
  <c r="I112" i="7"/>
  <c r="AH174" i="7"/>
  <c r="AH171" i="7"/>
  <c r="Y110" i="7"/>
  <c r="AH179" i="7"/>
  <c r="AB450" i="7"/>
  <c r="AH89" i="7"/>
  <c r="AH193" i="7"/>
  <c r="AA194" i="7"/>
  <c r="Z194" i="7"/>
  <c r="I262" i="7"/>
  <c r="V111" i="7"/>
  <c r="AH188" i="7"/>
  <c r="Y450" i="7"/>
  <c r="AH238" i="7"/>
  <c r="AE195" i="7"/>
  <c r="J261" i="7"/>
  <c r="W260" i="7"/>
  <c r="AH229" i="7"/>
  <c r="X194" i="7"/>
  <c r="AH250" i="7"/>
  <c r="AH88" i="7"/>
  <c r="AE450" i="7"/>
  <c r="AF450" i="7"/>
  <c r="AH449" i="7"/>
  <c r="AH187" i="7"/>
  <c r="AH180" i="7"/>
  <c r="AH247" i="7"/>
  <c r="AH110" i="7"/>
  <c r="AB260" i="7"/>
  <c r="AG450" i="7"/>
  <c r="AH429" i="7"/>
  <c r="V260" i="7"/>
  <c r="X195" i="7"/>
  <c r="AE260" i="7"/>
  <c r="Z450" i="7"/>
  <c r="Z111" i="7"/>
  <c r="AC194" i="7"/>
  <c r="AH230" i="7"/>
  <c r="AE194" i="7"/>
  <c r="AH85" i="7"/>
  <c r="Z260" i="7"/>
  <c r="AH258" i="7"/>
  <c r="AH173" i="7"/>
  <c r="AB194" i="7"/>
  <c r="AH195" i="7"/>
  <c r="AH249" i="7"/>
  <c r="AH107" i="7"/>
  <c r="AH168" i="7"/>
  <c r="AH255" i="7"/>
  <c r="I196" i="7"/>
  <c r="AA195" i="7"/>
  <c r="AH190" i="7"/>
  <c r="AA110" i="7"/>
  <c r="AH237" i="7"/>
  <c r="AG194" i="7"/>
  <c r="H452" i="7"/>
  <c r="AH253" i="7"/>
  <c r="AH427" i="7"/>
  <c r="AH161" i="7"/>
  <c r="AC111" i="7"/>
  <c r="AH259" i="7"/>
  <c r="Z195" i="7"/>
  <c r="J196" i="7"/>
  <c r="AH245" i="7"/>
  <c r="W110" i="7"/>
  <c r="AH83" i="7"/>
  <c r="X110" i="7"/>
  <c r="AH191" i="7"/>
  <c r="AD618" i="7" l="1"/>
  <c r="AE55" i="7" s="1"/>
  <c r="AF617" i="7"/>
  <c r="AG54" i="7" s="1"/>
  <c r="BA5" i="7"/>
  <c r="B113" i="7"/>
  <c r="B459" i="7"/>
  <c r="AH593" i="7"/>
  <c r="AI30" i="7" s="1"/>
  <c r="AA31" i="7"/>
  <c r="AA594" i="7" s="1"/>
  <c r="AI7" i="7"/>
  <c r="B264" i="7"/>
  <c r="I263" i="7"/>
  <c r="AD196" i="7"/>
  <c r="AI105" i="7"/>
  <c r="AE112" i="7"/>
  <c r="F263" i="7"/>
  <c r="W261" i="7"/>
  <c r="V452" i="7"/>
  <c r="AF261" i="7"/>
  <c r="J453" i="7"/>
  <c r="AE196" i="7"/>
  <c r="AI109" i="7"/>
  <c r="AI86" i="7"/>
  <c r="AD112" i="7"/>
  <c r="AI93" i="7"/>
  <c r="Y112" i="7"/>
  <c r="X261" i="7"/>
  <c r="F454" i="7"/>
  <c r="H113" i="7"/>
  <c r="Z112" i="7"/>
  <c r="AE452" i="7"/>
  <c r="V112" i="7"/>
  <c r="W262" i="7"/>
  <c r="W112" i="7"/>
  <c r="AA452" i="7"/>
  <c r="W196" i="7"/>
  <c r="Z196" i="7"/>
  <c r="AI94" i="7"/>
  <c r="Y262" i="7"/>
  <c r="AC451" i="7"/>
  <c r="X452" i="7"/>
  <c r="AA451" i="7"/>
  <c r="AA261" i="7"/>
  <c r="AB196" i="7"/>
  <c r="AH112" i="7"/>
  <c r="AG112" i="7"/>
  <c r="V262" i="7"/>
  <c r="AA112" i="7"/>
  <c r="X196" i="7"/>
  <c r="Z261" i="7"/>
  <c r="AF196" i="7"/>
  <c r="AB112" i="7"/>
  <c r="AC452" i="7"/>
  <c r="X112" i="7"/>
  <c r="Z451" i="7"/>
  <c r="AC112" i="7"/>
  <c r="AA196" i="7"/>
  <c r="AI102" i="7"/>
  <c r="AB262" i="7"/>
  <c r="I197" i="7"/>
  <c r="AG261" i="7"/>
  <c r="AC196" i="7"/>
  <c r="F264" i="7"/>
  <c r="AG452" i="7"/>
  <c r="AD262" i="7"/>
  <c r="H453" i="7"/>
  <c r="W452" i="7"/>
  <c r="AA262" i="7"/>
  <c r="AF112" i="7"/>
  <c r="AC261" i="7"/>
  <c r="AI452" i="7"/>
  <c r="X451" i="7"/>
  <c r="AI83" i="7"/>
  <c r="F197" i="7"/>
  <c r="AF452" i="7"/>
  <c r="AF262" i="7"/>
  <c r="D263" i="7"/>
  <c r="Y196" i="7"/>
  <c r="AI110" i="7"/>
  <c r="H197" i="7"/>
  <c r="AB261" i="7"/>
  <c r="AI75" i="7"/>
  <c r="AB452" i="7"/>
  <c r="AD452" i="7"/>
  <c r="AC262" i="7"/>
  <c r="AI107" i="7"/>
  <c r="AG262" i="7"/>
  <c r="AE261" i="7"/>
  <c r="X262" i="7"/>
  <c r="AI73" i="7"/>
  <c r="AE262" i="7"/>
  <c r="D459" i="7"/>
  <c r="AH451" i="7"/>
  <c r="AI91" i="7"/>
  <c r="Z262" i="7"/>
  <c r="AH262" i="7"/>
  <c r="D264" i="7"/>
  <c r="AH261" i="7"/>
  <c r="AF451" i="7"/>
  <c r="V261" i="7"/>
  <c r="AI81" i="7"/>
  <c r="AG451" i="7"/>
  <c r="AI196" i="7"/>
  <c r="J197" i="7"/>
  <c r="AI99" i="7"/>
  <c r="Z452" i="7"/>
  <c r="AG196" i="7"/>
  <c r="Y452" i="7"/>
  <c r="AI84" i="7"/>
  <c r="AI439" i="7"/>
  <c r="AI89" i="7"/>
  <c r="Y261" i="7"/>
  <c r="W451" i="7"/>
  <c r="Y451" i="7"/>
  <c r="AI97" i="7"/>
  <c r="V196" i="7"/>
  <c r="AH196" i="7"/>
  <c r="V451" i="7"/>
  <c r="J113" i="7"/>
  <c r="AH452" i="7"/>
  <c r="J263" i="7"/>
  <c r="AB451" i="7"/>
  <c r="AI101" i="7"/>
  <c r="AI78" i="7"/>
  <c r="AI261" i="7"/>
  <c r="AD451" i="7"/>
  <c r="AI117" i="7"/>
  <c r="AE451" i="7"/>
  <c r="F113" i="7"/>
  <c r="AD261" i="7"/>
  <c r="I264" i="7"/>
  <c r="AE618" i="7" l="1"/>
  <c r="AF55" i="7" s="1"/>
  <c r="AG617" i="7"/>
  <c r="AH54" i="7" s="1"/>
  <c r="BB5" i="7"/>
  <c r="B114" i="7"/>
  <c r="B460" i="7"/>
  <c r="V619" i="7"/>
  <c r="AB31" i="7"/>
  <c r="AB594" i="7" s="1"/>
  <c r="AJ6" i="7"/>
  <c r="B265" i="7"/>
  <c r="AI189" i="7"/>
  <c r="AI163" i="7"/>
  <c r="AI88" i="7"/>
  <c r="AI174" i="7"/>
  <c r="AI172" i="7"/>
  <c r="AF263" i="7"/>
  <c r="AI108" i="7"/>
  <c r="AI90" i="7"/>
  <c r="AI166" i="7"/>
  <c r="H198" i="7"/>
  <c r="AI173" i="7"/>
  <c r="AI229" i="7"/>
  <c r="AI438" i="7"/>
  <c r="AI249" i="7"/>
  <c r="D460" i="7"/>
  <c r="AI251" i="7"/>
  <c r="AI95" i="7"/>
  <c r="AI259" i="7"/>
  <c r="AI183" i="7"/>
  <c r="AI447" i="7"/>
  <c r="AD197" i="7"/>
  <c r="AI178" i="7"/>
  <c r="AI184" i="7"/>
  <c r="AI98" i="7"/>
  <c r="J198" i="7"/>
  <c r="AI187" i="7"/>
  <c r="V197" i="7"/>
  <c r="AI85" i="7"/>
  <c r="AI171" i="7"/>
  <c r="W263" i="7"/>
  <c r="AI76" i="7"/>
  <c r="AI194" i="7"/>
  <c r="AE263" i="7"/>
  <c r="AI258" i="7"/>
  <c r="AI441" i="7"/>
  <c r="I453" i="7"/>
  <c r="AI253" i="7"/>
  <c r="AI112" i="7"/>
  <c r="AI191" i="7"/>
  <c r="Y263" i="7"/>
  <c r="AI161" i="7"/>
  <c r="AG197" i="7"/>
  <c r="AI190" i="7"/>
  <c r="I198" i="7"/>
  <c r="AI74" i="7"/>
  <c r="AB197" i="7"/>
  <c r="AI96" i="7"/>
  <c r="AI230" i="7"/>
  <c r="AI180" i="7"/>
  <c r="AI435" i="7"/>
  <c r="AI448" i="7"/>
  <c r="AI195" i="7"/>
  <c r="AI168" i="7"/>
  <c r="AD263" i="7"/>
  <c r="AI248" i="7"/>
  <c r="Z197" i="7"/>
  <c r="AI92" i="7"/>
  <c r="AI164" i="7"/>
  <c r="AI192" i="7"/>
  <c r="AI234" i="7"/>
  <c r="F455" i="7"/>
  <c r="AI177" i="7"/>
  <c r="AI246" i="7"/>
  <c r="AI436" i="7"/>
  <c r="AI237" i="7"/>
  <c r="AI430" i="7"/>
  <c r="AI82" i="7"/>
  <c r="AA263" i="7"/>
  <c r="AI188" i="7"/>
  <c r="AI444" i="7"/>
  <c r="AI443" i="7"/>
  <c r="AI175" i="7"/>
  <c r="AI104" i="7"/>
  <c r="AI181" i="7"/>
  <c r="I454" i="7"/>
  <c r="AI446" i="7"/>
  <c r="AI442" i="7"/>
  <c r="AH263" i="7"/>
  <c r="AF197" i="7"/>
  <c r="AC263" i="7"/>
  <c r="AI260" i="7"/>
  <c r="AI437" i="7"/>
  <c r="X263" i="7"/>
  <c r="Z263" i="7"/>
  <c r="AI103" i="7"/>
  <c r="J454" i="7"/>
  <c r="AI186" i="7"/>
  <c r="AI252" i="7"/>
  <c r="AI449" i="7"/>
  <c r="J264" i="7"/>
  <c r="AI165" i="7"/>
  <c r="AI433" i="7"/>
  <c r="X197" i="7"/>
  <c r="AI79" i="7"/>
  <c r="AI176" i="7"/>
  <c r="F198" i="7"/>
  <c r="AI425" i="7"/>
  <c r="AA197" i="7"/>
  <c r="H264" i="7"/>
  <c r="Y197" i="7"/>
  <c r="J114" i="7"/>
  <c r="AI434" i="7"/>
  <c r="AI262" i="7"/>
  <c r="AI77" i="7"/>
  <c r="AI257" i="7"/>
  <c r="V263" i="7"/>
  <c r="AI162" i="7"/>
  <c r="AI167" i="7"/>
  <c r="AI87" i="7"/>
  <c r="AI450" i="7"/>
  <c r="AI106" i="7"/>
  <c r="AC197" i="7"/>
  <c r="AI440" i="7"/>
  <c r="AI238" i="7"/>
  <c r="AI428" i="7"/>
  <c r="AI247" i="7"/>
  <c r="AI245" i="7"/>
  <c r="AI451" i="7"/>
  <c r="AI197" i="7"/>
  <c r="AI182" i="7"/>
  <c r="AI255" i="7"/>
  <c r="AI426" i="7"/>
  <c r="AI179" i="7"/>
  <c r="I113" i="7"/>
  <c r="AI169" i="7"/>
  <c r="AI80" i="7"/>
  <c r="AI254" i="7"/>
  <c r="AI424" i="7"/>
  <c r="W197" i="7"/>
  <c r="AI100" i="7"/>
  <c r="AI429" i="7"/>
  <c r="AI170" i="7"/>
  <c r="AH197" i="7"/>
  <c r="AI250" i="7"/>
  <c r="F265" i="7"/>
  <c r="AG263" i="7"/>
  <c r="H454" i="7"/>
  <c r="H114" i="7"/>
  <c r="AI445" i="7"/>
  <c r="I114" i="7"/>
  <c r="AI256" i="7"/>
  <c r="AI432" i="7"/>
  <c r="AB263" i="7"/>
  <c r="AI111" i="7"/>
  <c r="AI427" i="7"/>
  <c r="AI431" i="7"/>
  <c r="AE197" i="7"/>
  <c r="AI185" i="7"/>
  <c r="AI263" i="7"/>
  <c r="AI193" i="7"/>
  <c r="D265" i="7"/>
  <c r="AF618" i="7" l="1"/>
  <c r="AG55" i="7" s="1"/>
  <c r="AH617" i="7"/>
  <c r="AI54" i="7" s="1"/>
  <c r="BC5" i="7"/>
  <c r="B461" i="7"/>
  <c r="AI593" i="7"/>
  <c r="AJ30" i="7" s="1"/>
  <c r="W56" i="7"/>
  <c r="AC31" i="7"/>
  <c r="AC594" i="7" s="1"/>
  <c r="AJ7" i="7"/>
  <c r="B266" i="7"/>
  <c r="AJ108" i="7"/>
  <c r="W453" i="7"/>
  <c r="AJ109" i="7"/>
  <c r="AE264" i="7"/>
  <c r="AC113" i="7"/>
  <c r="AJ453" i="7"/>
  <c r="AJ87" i="7"/>
  <c r="V198" i="7"/>
  <c r="AJ75" i="7"/>
  <c r="AJ264" i="7"/>
  <c r="H266" i="7"/>
  <c r="AJ95" i="7"/>
  <c r="AB264" i="7"/>
  <c r="AJ113" i="7"/>
  <c r="Y454" i="7"/>
  <c r="AF454" i="7"/>
  <c r="Y113" i="7"/>
  <c r="AD264" i="7"/>
  <c r="AA113" i="7"/>
  <c r="V453" i="7"/>
  <c r="AB454" i="7"/>
  <c r="F118" i="7"/>
  <c r="AH453" i="7"/>
  <c r="W113" i="7"/>
  <c r="AJ99" i="7"/>
  <c r="X113" i="7"/>
  <c r="AI198" i="7"/>
  <c r="V113" i="7"/>
  <c r="AG453" i="7"/>
  <c r="AG264" i="7"/>
  <c r="AJ78" i="7"/>
  <c r="I200" i="7"/>
  <c r="H199" i="7"/>
  <c r="AJ103" i="7"/>
  <c r="AH454" i="7"/>
  <c r="Z113" i="7"/>
  <c r="Y264" i="7"/>
  <c r="AH113" i="7"/>
  <c r="AH264" i="7"/>
  <c r="AI264" i="7"/>
  <c r="Z198" i="7"/>
  <c r="I118" i="7"/>
  <c r="J200" i="7"/>
  <c r="AE453" i="7"/>
  <c r="AJ86" i="7"/>
  <c r="AC454" i="7"/>
  <c r="AB453" i="7"/>
  <c r="AJ111" i="7"/>
  <c r="AF198" i="7"/>
  <c r="AJ80" i="7"/>
  <c r="I455" i="7"/>
  <c r="AB113" i="7"/>
  <c r="AA454" i="7"/>
  <c r="AG113" i="7"/>
  <c r="AA264" i="7"/>
  <c r="AF113" i="7"/>
  <c r="AD113" i="7"/>
  <c r="H200" i="7"/>
  <c r="AJ88" i="7"/>
  <c r="AD198" i="7"/>
  <c r="F114" i="7"/>
  <c r="AJ83" i="7"/>
  <c r="AI113" i="7"/>
  <c r="F456" i="7"/>
  <c r="V454" i="7"/>
  <c r="X454" i="7"/>
  <c r="AF264" i="7"/>
  <c r="X264" i="7"/>
  <c r="AJ74" i="7"/>
  <c r="AG454" i="7"/>
  <c r="AJ76" i="7"/>
  <c r="X453" i="7"/>
  <c r="AJ91" i="7"/>
  <c r="AJ94" i="7"/>
  <c r="AA198" i="7"/>
  <c r="AC453" i="7"/>
  <c r="AJ454" i="7"/>
  <c r="AJ73" i="7"/>
  <c r="AB198" i="7"/>
  <c r="F200" i="7"/>
  <c r="Z453" i="7"/>
  <c r="AJ81" i="7"/>
  <c r="AJ77" i="7"/>
  <c r="H265" i="7"/>
  <c r="Y453" i="7"/>
  <c r="AJ85" i="7"/>
  <c r="AE454" i="7"/>
  <c r="AJ84" i="7"/>
  <c r="AD453" i="7"/>
  <c r="X198" i="7"/>
  <c r="AJ102" i="7"/>
  <c r="AJ96" i="7"/>
  <c r="AF453" i="7"/>
  <c r="AJ92" i="7"/>
  <c r="AD454" i="7"/>
  <c r="AJ93" i="7"/>
  <c r="AI453" i="7"/>
  <c r="AG198" i="7"/>
  <c r="AJ110" i="7"/>
  <c r="H455" i="7"/>
  <c r="H118" i="7"/>
  <c r="W454" i="7"/>
  <c r="AJ107" i="7"/>
  <c r="AJ104" i="7"/>
  <c r="AA453" i="7"/>
  <c r="AJ89" i="7"/>
  <c r="AJ82" i="7"/>
  <c r="AJ100" i="7"/>
  <c r="V264" i="7"/>
  <c r="AJ101" i="7"/>
  <c r="I265" i="7"/>
  <c r="AE113" i="7"/>
  <c r="Z264" i="7"/>
  <c r="W198" i="7"/>
  <c r="AJ79" i="7"/>
  <c r="J265" i="7"/>
  <c r="J199" i="7"/>
  <c r="AJ112" i="7"/>
  <c r="F199" i="7"/>
  <c r="AJ97" i="7"/>
  <c r="AH198" i="7"/>
  <c r="AJ90" i="7"/>
  <c r="I199" i="7"/>
  <c r="AI454" i="7"/>
  <c r="AC264" i="7"/>
  <c r="AJ198" i="7"/>
  <c r="AE198" i="7"/>
  <c r="AJ105" i="7"/>
  <c r="AJ98" i="7"/>
  <c r="Z454" i="7"/>
  <c r="D461" i="7"/>
  <c r="Y198" i="7"/>
  <c r="AC198" i="7"/>
  <c r="AJ106" i="7"/>
  <c r="W264" i="7"/>
  <c r="AJ117" i="7"/>
  <c r="AG618" i="7" l="1"/>
  <c r="AH55" i="7" s="1"/>
  <c r="AI617" i="7"/>
  <c r="AJ54" i="7" s="1"/>
  <c r="W619" i="7"/>
  <c r="X56" i="7" s="1"/>
  <c r="BD5" i="7"/>
  <c r="B462" i="7"/>
  <c r="AD31" i="7"/>
  <c r="AD594" i="7" s="1"/>
  <c r="AK6" i="7"/>
  <c r="B267" i="7"/>
  <c r="AG114" i="7"/>
  <c r="AJ185" i="7"/>
  <c r="AA265" i="7"/>
  <c r="AJ434" i="7"/>
  <c r="AJ246" i="7"/>
  <c r="Z199" i="7"/>
  <c r="AC200" i="7"/>
  <c r="AJ263" i="7"/>
  <c r="AJ260" i="7"/>
  <c r="AB199" i="7"/>
  <c r="AD114" i="7"/>
  <c r="AG265" i="7"/>
  <c r="AJ234" i="7"/>
  <c r="AJ184" i="7"/>
  <c r="AJ176" i="7"/>
  <c r="AJ245" i="7"/>
  <c r="J266" i="7"/>
  <c r="AJ191" i="7"/>
  <c r="AJ256" i="7"/>
  <c r="AB265" i="7"/>
  <c r="AJ452" i="7"/>
  <c r="AJ166" i="7"/>
  <c r="AE199" i="7"/>
  <c r="AJ196" i="7"/>
  <c r="AD265" i="7"/>
  <c r="AJ182" i="7"/>
  <c r="AH114" i="7"/>
  <c r="AF199" i="7"/>
  <c r="AJ175" i="7"/>
  <c r="AJ164" i="7"/>
  <c r="F201" i="7"/>
  <c r="AJ252" i="7"/>
  <c r="AA200" i="7"/>
  <c r="AJ169" i="7"/>
  <c r="AF200" i="7"/>
  <c r="Z200" i="7"/>
  <c r="H119" i="7"/>
  <c r="AJ187" i="7"/>
  <c r="V200" i="7"/>
  <c r="AJ255" i="7"/>
  <c r="J201" i="7"/>
  <c r="AB114" i="7"/>
  <c r="AJ161" i="7"/>
  <c r="AH265" i="7"/>
  <c r="AJ449" i="7"/>
  <c r="AI200" i="7"/>
  <c r="AJ440" i="7"/>
  <c r="AJ171" i="7"/>
  <c r="W200" i="7"/>
  <c r="H267" i="7"/>
  <c r="AJ190" i="7"/>
  <c r="F457" i="7"/>
  <c r="AJ173" i="7"/>
  <c r="F266" i="7"/>
  <c r="AJ451" i="7"/>
  <c r="V265" i="7"/>
  <c r="AJ259" i="7"/>
  <c r="AJ195" i="7"/>
  <c r="I201" i="7"/>
  <c r="AD200" i="7"/>
  <c r="X199" i="7"/>
  <c r="AJ165" i="7"/>
  <c r="AF265" i="7"/>
  <c r="AJ170" i="7"/>
  <c r="Y200" i="7"/>
  <c r="H201" i="7"/>
  <c r="AJ249" i="7"/>
  <c r="AI114" i="7"/>
  <c r="W265" i="7"/>
  <c r="AJ162" i="7"/>
  <c r="Y114" i="7"/>
  <c r="AJ442" i="7"/>
  <c r="AE265" i="7"/>
  <c r="D462" i="7"/>
  <c r="AJ250" i="7"/>
  <c r="AJ183" i="7"/>
  <c r="AJ433" i="7"/>
  <c r="AJ447" i="7"/>
  <c r="AJ177" i="7"/>
  <c r="J119" i="7"/>
  <c r="AJ439" i="7"/>
  <c r="AJ193" i="7"/>
  <c r="AJ446" i="7"/>
  <c r="AG199" i="7"/>
  <c r="AJ188" i="7"/>
  <c r="W114" i="7"/>
  <c r="AJ438" i="7"/>
  <c r="AG200" i="7"/>
  <c r="AJ450" i="7"/>
  <c r="AE200" i="7"/>
  <c r="AJ430" i="7"/>
  <c r="AJ253" i="7"/>
  <c r="AJ229" i="7"/>
  <c r="J455" i="7"/>
  <c r="F119" i="7"/>
  <c r="AJ230" i="7"/>
  <c r="H456" i="7"/>
  <c r="AJ114" i="7"/>
  <c r="AD199" i="7"/>
  <c r="AJ248" i="7"/>
  <c r="AJ197" i="7"/>
  <c r="AJ200" i="7"/>
  <c r="X265" i="7"/>
  <c r="AJ444" i="7"/>
  <c r="AJ254" i="7"/>
  <c r="I119" i="7"/>
  <c r="AJ194" i="7"/>
  <c r="AJ247" i="7"/>
  <c r="Z114" i="7"/>
  <c r="AJ168" i="7"/>
  <c r="AI199" i="7"/>
  <c r="AA114" i="7"/>
  <c r="AJ443" i="7"/>
  <c r="AJ435" i="7"/>
  <c r="AH200" i="7"/>
  <c r="AJ174" i="7"/>
  <c r="AJ237" i="7"/>
  <c r="V114" i="7"/>
  <c r="AJ265" i="7"/>
  <c r="AJ262" i="7"/>
  <c r="AJ429" i="7"/>
  <c r="Z265" i="7"/>
  <c r="AJ428" i="7"/>
  <c r="AJ441" i="7"/>
  <c r="V199" i="7"/>
  <c r="Y265" i="7"/>
  <c r="AI265" i="7"/>
  <c r="AJ431" i="7"/>
  <c r="AH199" i="7"/>
  <c r="AJ445" i="7"/>
  <c r="AJ172" i="7"/>
  <c r="X200" i="7"/>
  <c r="X114" i="7"/>
  <c r="AJ180" i="7"/>
  <c r="AJ167" i="7"/>
  <c r="D266" i="7"/>
  <c r="AJ437" i="7"/>
  <c r="Y199" i="7"/>
  <c r="AJ425" i="7"/>
  <c r="AJ179" i="7"/>
  <c r="AJ163" i="7"/>
  <c r="AC114" i="7"/>
  <c r="AJ261" i="7"/>
  <c r="AJ426" i="7"/>
  <c r="AE114" i="7"/>
  <c r="AJ258" i="7"/>
  <c r="AJ199" i="7"/>
  <c r="AJ427" i="7"/>
  <c r="I266" i="7"/>
  <c r="AJ178" i="7"/>
  <c r="I456" i="7"/>
  <c r="AJ238" i="7"/>
  <c r="AJ251" i="7"/>
  <c r="AJ181" i="7"/>
  <c r="AC199" i="7"/>
  <c r="AC265" i="7"/>
  <c r="AJ186" i="7"/>
  <c r="AJ257" i="7"/>
  <c r="W199" i="7"/>
  <c r="AJ436" i="7"/>
  <c r="AJ192" i="7"/>
  <c r="AB200" i="7"/>
  <c r="J118" i="7"/>
  <c r="AA199" i="7"/>
  <c r="AJ448" i="7"/>
  <c r="AF114" i="7"/>
  <c r="AJ424" i="7"/>
  <c r="AJ189" i="7"/>
  <c r="AJ432" i="7"/>
  <c r="D267" i="7"/>
  <c r="X619" i="7" l="1"/>
  <c r="Y56" i="7" s="1"/>
  <c r="AH618" i="7"/>
  <c r="AI55" i="7" s="1"/>
  <c r="BE5" i="7"/>
  <c r="B463" i="7"/>
  <c r="AJ593" i="7"/>
  <c r="AK30" i="7" s="1"/>
  <c r="AJ617" i="7"/>
  <c r="AK54" i="7" s="1"/>
  <c r="AE31" i="7"/>
  <c r="AE594" i="7" s="1"/>
  <c r="AK7" i="7"/>
  <c r="B268" i="7"/>
  <c r="F267" i="7"/>
  <c r="AK89" i="7"/>
  <c r="Y201" i="7"/>
  <c r="AB118" i="7"/>
  <c r="AK114" i="7"/>
  <c r="D463" i="7"/>
  <c r="AK91" i="7"/>
  <c r="AD266" i="7"/>
  <c r="Z118" i="7"/>
  <c r="AK108" i="7"/>
  <c r="Z201" i="7"/>
  <c r="F120" i="7"/>
  <c r="AA455" i="7"/>
  <c r="Z119" i="7"/>
  <c r="AE266" i="7"/>
  <c r="V118" i="7"/>
  <c r="AK103" i="7"/>
  <c r="AF266" i="7"/>
  <c r="AG118" i="7"/>
  <c r="AF118" i="7"/>
  <c r="AF455" i="7"/>
  <c r="AJ119" i="7"/>
  <c r="W266" i="7"/>
  <c r="AC118" i="7"/>
  <c r="AK107" i="7"/>
  <c r="AJ455" i="7"/>
  <c r="V119" i="7"/>
  <c r="AE201" i="7"/>
  <c r="AA201" i="7"/>
  <c r="AK76" i="7"/>
  <c r="AE119" i="7"/>
  <c r="AK86" i="7"/>
  <c r="AK455" i="7"/>
  <c r="AI119" i="7"/>
  <c r="X455" i="7"/>
  <c r="AK80" i="7"/>
  <c r="V201" i="7"/>
  <c r="AK99" i="7"/>
  <c r="AK78" i="7"/>
  <c r="AJ118" i="7"/>
  <c r="AC266" i="7"/>
  <c r="AH266" i="7"/>
  <c r="AK118" i="7"/>
  <c r="AG455" i="7"/>
  <c r="W455" i="7"/>
  <c r="W119" i="7"/>
  <c r="Y455" i="7"/>
  <c r="AK104" i="7"/>
  <c r="AK84" i="7"/>
  <c r="AI455" i="7"/>
  <c r="AK94" i="7"/>
  <c r="F202" i="7"/>
  <c r="I120" i="7"/>
  <c r="J202" i="7"/>
  <c r="H202" i="7"/>
  <c r="AK440" i="7"/>
  <c r="AA119" i="7"/>
  <c r="AK117" i="7"/>
  <c r="AI118" i="7"/>
  <c r="AC119" i="7"/>
  <c r="I202" i="7"/>
  <c r="X266" i="7"/>
  <c r="AK82" i="7"/>
  <c r="AK266" i="7"/>
  <c r="AG119" i="7"/>
  <c r="AH201" i="7"/>
  <c r="AC201" i="7"/>
  <c r="AK77" i="7"/>
  <c r="AA266" i="7"/>
  <c r="AC455" i="7"/>
  <c r="AK93" i="7"/>
  <c r="X118" i="7"/>
  <c r="AK102" i="7"/>
  <c r="AD201" i="7"/>
  <c r="J120" i="7"/>
  <c r="AJ266" i="7"/>
  <c r="AI201" i="7"/>
  <c r="AI266" i="7"/>
  <c r="V266" i="7"/>
  <c r="Y266" i="7"/>
  <c r="AK201" i="7"/>
  <c r="H120" i="7"/>
  <c r="F458" i="7"/>
  <c r="AK88" i="7"/>
  <c r="AK90" i="7"/>
  <c r="W201" i="7"/>
  <c r="AH119" i="7"/>
  <c r="Z266" i="7"/>
  <c r="X119" i="7"/>
  <c r="AK85" i="7"/>
  <c r="AD455" i="7"/>
  <c r="AH118" i="7"/>
  <c r="AK101" i="7"/>
  <c r="W118" i="7"/>
  <c r="AK110" i="7"/>
  <c r="AK79" i="7"/>
  <c r="AE118" i="7"/>
  <c r="AB119" i="7"/>
  <c r="I267" i="7"/>
  <c r="J456" i="7"/>
  <c r="AK98" i="7"/>
  <c r="AJ201" i="7"/>
  <c r="AK75" i="7"/>
  <c r="AB266" i="7"/>
  <c r="AK112" i="7"/>
  <c r="AK92" i="7"/>
  <c r="V455" i="7"/>
  <c r="AA118" i="7"/>
  <c r="AK109" i="7"/>
  <c r="AK119" i="7"/>
  <c r="AH455" i="7"/>
  <c r="AD119" i="7"/>
  <c r="AK87" i="7"/>
  <c r="H457" i="7"/>
  <c r="AE455" i="7"/>
  <c r="X201" i="7"/>
  <c r="AD118" i="7"/>
  <c r="AK106" i="7"/>
  <c r="AK96" i="7"/>
  <c r="AK83" i="7"/>
  <c r="AG201" i="7"/>
  <c r="Y118" i="7"/>
  <c r="AK100" i="7"/>
  <c r="Z455" i="7"/>
  <c r="AF119" i="7"/>
  <c r="AB455" i="7"/>
  <c r="Y119" i="7"/>
  <c r="I457" i="7"/>
  <c r="AG266" i="7"/>
  <c r="AK95" i="7"/>
  <c r="AB201" i="7"/>
  <c r="AK97" i="7"/>
  <c r="AF201" i="7"/>
  <c r="AK111" i="7"/>
  <c r="D268" i="7"/>
  <c r="AK105" i="7"/>
  <c r="V600" i="7" l="1"/>
  <c r="W37" i="7" s="1"/>
  <c r="W600" i="7" s="1"/>
  <c r="X37" i="7" s="1"/>
  <c r="Y619" i="7"/>
  <c r="Z56" i="7" s="1"/>
  <c r="AI618" i="7"/>
  <c r="AJ55" i="7" s="1"/>
  <c r="B464" i="7"/>
  <c r="AF31" i="7"/>
  <c r="AF594" i="7" s="1"/>
  <c r="AL6" i="7"/>
  <c r="B269" i="7"/>
  <c r="AK81" i="7"/>
  <c r="AK250" i="7"/>
  <c r="AK251" i="7"/>
  <c r="AF202" i="7"/>
  <c r="AH202" i="7"/>
  <c r="AK182" i="7"/>
  <c r="AC456" i="7"/>
  <c r="F203" i="7"/>
  <c r="AK197" i="7"/>
  <c r="AK246" i="7"/>
  <c r="AK185" i="7"/>
  <c r="AB456" i="7"/>
  <c r="AK435" i="7"/>
  <c r="AK120" i="7"/>
  <c r="AK168" i="7"/>
  <c r="AK452" i="7"/>
  <c r="I121" i="7"/>
  <c r="AK446" i="7"/>
  <c r="AK181" i="7"/>
  <c r="AK166" i="7"/>
  <c r="AK441" i="7"/>
  <c r="AD120" i="7"/>
  <c r="AK73" i="7"/>
  <c r="AE202" i="7"/>
  <c r="AK161" i="7"/>
  <c r="I203" i="7"/>
  <c r="AK445" i="7"/>
  <c r="AK427" i="7"/>
  <c r="AK254" i="7"/>
  <c r="AK436" i="7"/>
  <c r="AK172" i="7"/>
  <c r="F459" i="7"/>
  <c r="AJ202" i="7"/>
  <c r="AK437" i="7"/>
  <c r="H458" i="7"/>
  <c r="AK264" i="7"/>
  <c r="AF456" i="7"/>
  <c r="AK187" i="7"/>
  <c r="AG456" i="7"/>
  <c r="AK447" i="7"/>
  <c r="AK245" i="7"/>
  <c r="AK74" i="7"/>
  <c r="AK230" i="7"/>
  <c r="AK198" i="7"/>
  <c r="AA120" i="7"/>
  <c r="AK176" i="7"/>
  <c r="AK167" i="7"/>
  <c r="AK438" i="7"/>
  <c r="Y456" i="7"/>
  <c r="AK194" i="7"/>
  <c r="AK247" i="7"/>
  <c r="AK450" i="7"/>
  <c r="AK229" i="7"/>
  <c r="AK234" i="7"/>
  <c r="AE456" i="7"/>
  <c r="AK454" i="7"/>
  <c r="AD456" i="7"/>
  <c r="AK113" i="7"/>
  <c r="AC120" i="7"/>
  <c r="AK171" i="7"/>
  <c r="AK259" i="7"/>
  <c r="J121" i="7"/>
  <c r="AK430" i="7"/>
  <c r="J268" i="7"/>
  <c r="AF120" i="7"/>
  <c r="AK265" i="7"/>
  <c r="AK448" i="7"/>
  <c r="AK453" i="7"/>
  <c r="AK249" i="7"/>
  <c r="AK237" i="7"/>
  <c r="AK200" i="7"/>
  <c r="AK428" i="7"/>
  <c r="V456" i="7"/>
  <c r="AK425" i="7"/>
  <c r="AK175" i="7"/>
  <c r="AI456" i="7"/>
  <c r="Y120" i="7"/>
  <c r="H203" i="7"/>
  <c r="I458" i="7"/>
  <c r="AK451" i="7"/>
  <c r="AK178" i="7"/>
  <c r="I269" i="7"/>
  <c r="W202" i="7"/>
  <c r="F269" i="7"/>
  <c r="AK169" i="7"/>
  <c r="AE120" i="7"/>
  <c r="AK262" i="7"/>
  <c r="X456" i="7"/>
  <c r="AK193" i="7"/>
  <c r="AK429" i="7"/>
  <c r="AK257" i="7"/>
  <c r="AG120" i="7"/>
  <c r="AB202" i="7"/>
  <c r="Y202" i="7"/>
  <c r="AK439" i="7"/>
  <c r="D464" i="7"/>
  <c r="AK431" i="7"/>
  <c r="AK191" i="7"/>
  <c r="AK260" i="7"/>
  <c r="AK196" i="7"/>
  <c r="AK173" i="7"/>
  <c r="AK433" i="7"/>
  <c r="AK163" i="7"/>
  <c r="AK188" i="7"/>
  <c r="AK184" i="7"/>
  <c r="AK255" i="7"/>
  <c r="AK180" i="7"/>
  <c r="AK256" i="7"/>
  <c r="AK248" i="7"/>
  <c r="AK444" i="7"/>
  <c r="AK192" i="7"/>
  <c r="X202" i="7"/>
  <c r="AH120" i="7"/>
  <c r="AK442" i="7"/>
  <c r="AK434" i="7"/>
  <c r="H121" i="7"/>
  <c r="AK179" i="7"/>
  <c r="AK238" i="7"/>
  <c r="AK195" i="7"/>
  <c r="Z202" i="7"/>
  <c r="AK456" i="7"/>
  <c r="AH456" i="7"/>
  <c r="AJ456" i="7"/>
  <c r="W456" i="7"/>
  <c r="AK426" i="7"/>
  <c r="AK252" i="7"/>
  <c r="Z456" i="7"/>
  <c r="AI202" i="7"/>
  <c r="AK443" i="7"/>
  <c r="J457" i="7"/>
  <c r="AK162" i="7"/>
  <c r="AK424" i="7"/>
  <c r="AK432" i="7"/>
  <c r="V120" i="7"/>
  <c r="H268" i="7"/>
  <c r="AK202" i="7"/>
  <c r="X120" i="7"/>
  <c r="AK258" i="7"/>
  <c r="AK174" i="7"/>
  <c r="AI120" i="7"/>
  <c r="AK177" i="7"/>
  <c r="AK449" i="7"/>
  <c r="AG202" i="7"/>
  <c r="F268" i="7"/>
  <c r="AK164" i="7"/>
  <c r="AJ120" i="7"/>
  <c r="AK261" i="7"/>
  <c r="AK190" i="7"/>
  <c r="F121" i="7"/>
  <c r="AA456" i="7"/>
  <c r="AK165" i="7"/>
  <c r="I268" i="7"/>
  <c r="W120" i="7"/>
  <c r="AK199" i="7"/>
  <c r="AK253" i="7"/>
  <c r="AB120" i="7"/>
  <c r="AA202" i="7"/>
  <c r="V202" i="7"/>
  <c r="Z120" i="7"/>
  <c r="J267" i="7"/>
  <c r="AC202" i="7"/>
  <c r="AK189" i="7"/>
  <c r="AD202" i="7"/>
  <c r="AK263" i="7"/>
  <c r="AK183" i="7"/>
  <c r="AK186" i="7"/>
  <c r="D269" i="7"/>
  <c r="AK170" i="7"/>
  <c r="Z619" i="7" l="1"/>
  <c r="AA56" i="7" s="1"/>
  <c r="AJ618" i="7"/>
  <c r="AK55" i="7" s="1"/>
  <c r="B465" i="7"/>
  <c r="AK593" i="7"/>
  <c r="AL30" i="7" s="1"/>
  <c r="AK617" i="7"/>
  <c r="AL54" i="7" s="1"/>
  <c r="V595" i="7"/>
  <c r="AG31" i="7"/>
  <c r="AG594" i="7" s="1"/>
  <c r="AL7" i="7"/>
  <c r="B270" i="7"/>
  <c r="AL110" i="7"/>
  <c r="X267" i="7"/>
  <c r="X121" i="7"/>
  <c r="AF267" i="7"/>
  <c r="AL120" i="7"/>
  <c r="AL112" i="7"/>
  <c r="AL89" i="7"/>
  <c r="V267" i="7"/>
  <c r="AG457" i="7"/>
  <c r="AL106" i="7"/>
  <c r="AK457" i="7"/>
  <c r="Z268" i="7"/>
  <c r="AL99" i="7"/>
  <c r="AD267" i="7"/>
  <c r="Y267" i="7"/>
  <c r="AA121" i="7"/>
  <c r="Z457" i="7"/>
  <c r="Y268" i="7"/>
  <c r="AG121" i="7"/>
  <c r="AL268" i="7"/>
  <c r="AL121" i="7"/>
  <c r="AL229" i="7"/>
  <c r="AL97" i="7"/>
  <c r="AI457" i="7"/>
  <c r="AL440" i="7"/>
  <c r="AL114" i="7"/>
  <c r="W267" i="7"/>
  <c r="AB457" i="7"/>
  <c r="AL107" i="7"/>
  <c r="AJ268" i="7"/>
  <c r="AL100" i="7"/>
  <c r="AL74" i="7"/>
  <c r="H269" i="7"/>
  <c r="V268" i="7"/>
  <c r="H459" i="7"/>
  <c r="I459" i="7"/>
  <c r="AL119" i="7"/>
  <c r="AL452" i="7"/>
  <c r="AL84" i="7"/>
  <c r="AI121" i="7"/>
  <c r="D465" i="7"/>
  <c r="AL428" i="7"/>
  <c r="J122" i="7"/>
  <c r="AB267" i="7"/>
  <c r="V121" i="7"/>
  <c r="I270" i="7"/>
  <c r="AL105" i="7"/>
  <c r="AI267" i="7"/>
  <c r="AD121" i="7"/>
  <c r="AA457" i="7"/>
  <c r="AL108" i="7"/>
  <c r="AA268" i="7"/>
  <c r="Y121" i="7"/>
  <c r="Y457" i="7"/>
  <c r="AF457" i="7"/>
  <c r="AL79" i="7"/>
  <c r="AJ457" i="7"/>
  <c r="W121" i="7"/>
  <c r="AL117" i="7"/>
  <c r="AL113" i="7"/>
  <c r="AI268" i="7"/>
  <c r="Z121" i="7"/>
  <c r="AC457" i="7"/>
  <c r="F460" i="7"/>
  <c r="AJ121" i="7"/>
  <c r="J204" i="7"/>
  <c r="AF121" i="7"/>
  <c r="AA267" i="7"/>
  <c r="AL93" i="7"/>
  <c r="AB268" i="7"/>
  <c r="AL445" i="7"/>
  <c r="I204" i="7"/>
  <c r="AG267" i="7"/>
  <c r="AJ267" i="7"/>
  <c r="AL87" i="7"/>
  <c r="AH457" i="7"/>
  <c r="AL80" i="7"/>
  <c r="F122" i="7"/>
  <c r="J458" i="7"/>
  <c r="AL267" i="7"/>
  <c r="AL77" i="7"/>
  <c r="F270" i="7"/>
  <c r="J269" i="7"/>
  <c r="I122" i="7"/>
  <c r="J459" i="7"/>
  <c r="AH121" i="7"/>
  <c r="V457" i="7"/>
  <c r="AL101" i="7"/>
  <c r="AL456" i="7"/>
  <c r="AL118" i="7"/>
  <c r="AL83" i="7"/>
  <c r="AD457" i="7"/>
  <c r="AE457" i="7"/>
  <c r="J203" i="7"/>
  <c r="AH268" i="7"/>
  <c r="AL88" i="7"/>
  <c r="AB121" i="7"/>
  <c r="AL199" i="7"/>
  <c r="AE268" i="7"/>
  <c r="AL82" i="7"/>
  <c r="H204" i="7"/>
  <c r="AL447" i="7"/>
  <c r="AL75" i="7"/>
  <c r="F204" i="7"/>
  <c r="H122" i="7"/>
  <c r="AG268" i="7"/>
  <c r="AL109" i="7"/>
  <c r="AC268" i="7"/>
  <c r="AL73" i="7"/>
  <c r="X457" i="7"/>
  <c r="AF268" i="7"/>
  <c r="AK121" i="7"/>
  <c r="AL92" i="7"/>
  <c r="AL94" i="7"/>
  <c r="Z267" i="7"/>
  <c r="AD268" i="7"/>
  <c r="AL103" i="7"/>
  <c r="AL450" i="7"/>
  <c r="AL96" i="7"/>
  <c r="W268" i="7"/>
  <c r="AL90" i="7"/>
  <c r="AL76" i="7"/>
  <c r="AC121" i="7"/>
  <c r="AL102" i="7"/>
  <c r="X268" i="7"/>
  <c r="AL443" i="7"/>
  <c r="AL111" i="7"/>
  <c r="W457" i="7"/>
  <c r="AL104" i="7"/>
  <c r="AL81" i="7"/>
  <c r="AK267" i="7"/>
  <c r="AL457" i="7"/>
  <c r="AL98" i="7"/>
  <c r="AH267" i="7"/>
  <c r="AL436" i="7"/>
  <c r="AL91" i="7"/>
  <c r="AK268" i="7"/>
  <c r="AL85" i="7"/>
  <c r="AE121" i="7"/>
  <c r="AC267" i="7"/>
  <c r="AL246" i="7"/>
  <c r="AE267" i="7"/>
  <c r="AL78" i="7"/>
  <c r="D270" i="7"/>
  <c r="AK618" i="7" l="1"/>
  <c r="AL55" i="7" s="1"/>
  <c r="AA619" i="7"/>
  <c r="AB56" i="7" s="1"/>
  <c r="B466" i="7"/>
  <c r="W32" i="7"/>
  <c r="W595" i="7" s="1"/>
  <c r="AH31" i="7"/>
  <c r="AH594" i="7" s="1"/>
  <c r="AM6" i="7"/>
  <c r="B271" i="7"/>
  <c r="AL95" i="7"/>
  <c r="AH458" i="7"/>
  <c r="AL256" i="7"/>
  <c r="AG459" i="7"/>
  <c r="AL198" i="7"/>
  <c r="AL203" i="7"/>
  <c r="AL441" i="7"/>
  <c r="AL122" i="7"/>
  <c r="AL453" i="7"/>
  <c r="AE269" i="7"/>
  <c r="AI459" i="7"/>
  <c r="AI204" i="7"/>
  <c r="AL446" i="7"/>
  <c r="AF459" i="7"/>
  <c r="AL261" i="7"/>
  <c r="AK269" i="7"/>
  <c r="AK458" i="7"/>
  <c r="AK204" i="7"/>
  <c r="J205" i="7"/>
  <c r="AL252" i="7"/>
  <c r="AL164" i="7"/>
  <c r="X203" i="7"/>
  <c r="AL451" i="7"/>
  <c r="AE458" i="7"/>
  <c r="AL435" i="7"/>
  <c r="AL161" i="7"/>
  <c r="AG269" i="7"/>
  <c r="AC203" i="7"/>
  <c r="AA269" i="7"/>
  <c r="W269" i="7"/>
  <c r="F461" i="7"/>
  <c r="I123" i="7"/>
  <c r="AH122" i="7"/>
  <c r="AD269" i="7"/>
  <c r="AJ269" i="7"/>
  <c r="AF269" i="7"/>
  <c r="AF203" i="7"/>
  <c r="Y459" i="7"/>
  <c r="AL178" i="7"/>
  <c r="AL190" i="7"/>
  <c r="AL184" i="7"/>
  <c r="AL245" i="7"/>
  <c r="AL197" i="7"/>
  <c r="AB203" i="7"/>
  <c r="Y269" i="7"/>
  <c r="AL176" i="7"/>
  <c r="AH203" i="7"/>
  <c r="AL439" i="7"/>
  <c r="AL188" i="7"/>
  <c r="Z203" i="7"/>
  <c r="AL169" i="7"/>
  <c r="J460" i="7"/>
  <c r="AL260" i="7"/>
  <c r="AL459" i="7"/>
  <c r="AA458" i="7"/>
  <c r="AL258" i="7"/>
  <c r="F271" i="7"/>
  <c r="AL253" i="7"/>
  <c r="AB458" i="7"/>
  <c r="AL234" i="7"/>
  <c r="AL448" i="7"/>
  <c r="AL269" i="7"/>
  <c r="AL171" i="7"/>
  <c r="AL195" i="7"/>
  <c r="AL202" i="7"/>
  <c r="AL433" i="7"/>
  <c r="AD204" i="7"/>
  <c r="X269" i="7"/>
  <c r="W458" i="7"/>
  <c r="AL259" i="7"/>
  <c r="AL437" i="7"/>
  <c r="AJ459" i="7"/>
  <c r="Y122" i="7"/>
  <c r="H460" i="7"/>
  <c r="AL167" i="7"/>
  <c r="AH459" i="7"/>
  <c r="AL250" i="7"/>
  <c r="AC458" i="7"/>
  <c r="V204" i="7"/>
  <c r="AL444" i="7"/>
  <c r="AJ204" i="7"/>
  <c r="AL86" i="7"/>
  <c r="AL424" i="7"/>
  <c r="AE204" i="7"/>
  <c r="AL247" i="7"/>
  <c r="AL458" i="7"/>
  <c r="AE203" i="7"/>
  <c r="AE459" i="7"/>
  <c r="AI203" i="7"/>
  <c r="AL187" i="7"/>
  <c r="AL426" i="7"/>
  <c r="W204" i="7"/>
  <c r="Y204" i="7"/>
  <c r="AL237" i="7"/>
  <c r="AB122" i="7"/>
  <c r="AD458" i="7"/>
  <c r="AL438" i="7"/>
  <c r="Z269" i="7"/>
  <c r="AL248" i="7"/>
  <c r="AL429" i="7"/>
  <c r="X459" i="7"/>
  <c r="I271" i="7"/>
  <c r="AL265" i="7"/>
  <c r="AK203" i="7"/>
  <c r="AL196" i="7"/>
  <c r="H205" i="7"/>
  <c r="AL193" i="7"/>
  <c r="AL179" i="7"/>
  <c r="AF458" i="7"/>
  <c r="AL172" i="7"/>
  <c r="AL264" i="7"/>
  <c r="V269" i="7"/>
  <c r="AC459" i="7"/>
  <c r="Z459" i="7"/>
  <c r="AL185" i="7"/>
  <c r="AB204" i="7"/>
  <c r="W122" i="7"/>
  <c r="Z458" i="7"/>
  <c r="AC269" i="7"/>
  <c r="AL162" i="7"/>
  <c r="AI269" i="7"/>
  <c r="AL181" i="7"/>
  <c r="AD122" i="7"/>
  <c r="AB459" i="7"/>
  <c r="AK459" i="7"/>
  <c r="AL432" i="7"/>
  <c r="X204" i="7"/>
  <c r="AL186" i="7"/>
  <c r="AL204" i="7"/>
  <c r="AC204" i="7"/>
  <c r="AL170" i="7"/>
  <c r="AL262" i="7"/>
  <c r="AL230" i="7"/>
  <c r="AG458" i="7"/>
  <c r="AL163" i="7"/>
  <c r="AI122" i="7"/>
  <c r="AL192" i="7"/>
  <c r="AL168" i="7"/>
  <c r="W203" i="7"/>
  <c r="Z122" i="7"/>
  <c r="X458" i="7"/>
  <c r="AL183" i="7"/>
  <c r="F123" i="7"/>
  <c r="V203" i="7"/>
  <c r="D271" i="7"/>
  <c r="AC122" i="7"/>
  <c r="AF204" i="7"/>
  <c r="AL175" i="7"/>
  <c r="AL166" i="7"/>
  <c r="AL434" i="7"/>
  <c r="AE122" i="7"/>
  <c r="J270" i="7"/>
  <c r="AL449" i="7"/>
  <c r="AA203" i="7"/>
  <c r="AJ122" i="7"/>
  <c r="V459" i="7"/>
  <c r="AH204" i="7"/>
  <c r="AD203" i="7"/>
  <c r="AB269" i="7"/>
  <c r="V122" i="7"/>
  <c r="AA204" i="7"/>
  <c r="AL454" i="7"/>
  <c r="W459" i="7"/>
  <c r="H123" i="7"/>
  <c r="AL257" i="7"/>
  <c r="AD459" i="7"/>
  <c r="AJ203" i="7"/>
  <c r="J123" i="7"/>
  <c r="AL177" i="7"/>
  <c r="AL173" i="7"/>
  <c r="AL249" i="7"/>
  <c r="AH269" i="7"/>
  <c r="AL255" i="7"/>
  <c r="AL180" i="7"/>
  <c r="AL427" i="7"/>
  <c r="AL266" i="7"/>
  <c r="V458" i="7"/>
  <c r="AG122" i="7"/>
  <c r="AL430" i="7"/>
  <c r="AA459" i="7"/>
  <c r="AI458" i="7"/>
  <c r="X122" i="7"/>
  <c r="AL251" i="7"/>
  <c r="AL455" i="7"/>
  <c r="F205" i="7"/>
  <c r="AK122" i="7"/>
  <c r="Z204" i="7"/>
  <c r="AL263" i="7"/>
  <c r="AL189" i="7"/>
  <c r="AL431" i="7"/>
  <c r="AG204" i="7"/>
  <c r="Y203" i="7"/>
  <c r="AL254" i="7"/>
  <c r="AL200" i="7"/>
  <c r="AL238" i="7"/>
  <c r="AF122" i="7"/>
  <c r="AG203" i="7"/>
  <c r="AL201" i="7"/>
  <c r="AA122" i="7"/>
  <c r="AL191" i="7"/>
  <c r="Y458" i="7"/>
  <c r="AL165" i="7"/>
  <c r="AL442" i="7"/>
  <c r="AL425" i="7"/>
  <c r="AL194" i="7"/>
  <c r="I205" i="7"/>
  <c r="AL182" i="7"/>
  <c r="H270" i="7"/>
  <c r="AJ458" i="7"/>
  <c r="AL174" i="7"/>
  <c r="D466" i="7"/>
  <c r="AB619" i="7" l="1"/>
  <c r="AC56" i="7" s="1"/>
  <c r="AL617" i="7"/>
  <c r="AM54" i="7" s="1"/>
  <c r="AL593" i="7"/>
  <c r="AM30" i="7" s="1"/>
  <c r="B467" i="7"/>
  <c r="AL618" i="7"/>
  <c r="AM55" i="7" s="1"/>
  <c r="X32" i="7"/>
  <c r="X595" i="7" s="1"/>
  <c r="AI31" i="7"/>
  <c r="AI594" i="7" s="1"/>
  <c r="AM7" i="7"/>
  <c r="B272" i="7"/>
  <c r="AM107" i="7"/>
  <c r="V205" i="7"/>
  <c r="AE270" i="7"/>
  <c r="AM108" i="7"/>
  <c r="AM262" i="7"/>
  <c r="AB123" i="7"/>
  <c r="AA270" i="7"/>
  <c r="AM86" i="7"/>
  <c r="Y205" i="7"/>
  <c r="H206" i="7"/>
  <c r="I124" i="7"/>
  <c r="AJ270" i="7"/>
  <c r="AM426" i="7"/>
  <c r="AM270" i="7"/>
  <c r="AM96" i="7"/>
  <c r="AK270" i="7"/>
  <c r="AM90" i="7"/>
  <c r="AM104" i="7"/>
  <c r="AM195" i="7"/>
  <c r="X123" i="7"/>
  <c r="Y270" i="7"/>
  <c r="AM247" i="7"/>
  <c r="AL123" i="7"/>
  <c r="AC205" i="7"/>
  <c r="AM196" i="7"/>
  <c r="AM75" i="7"/>
  <c r="AM238" i="7"/>
  <c r="AM94" i="7"/>
  <c r="AM250" i="7"/>
  <c r="AM205" i="7"/>
  <c r="F124" i="7"/>
  <c r="AM234" i="7"/>
  <c r="AM255" i="7"/>
  <c r="AF270" i="7"/>
  <c r="AM425" i="7"/>
  <c r="AG123" i="7"/>
  <c r="AM187" i="7"/>
  <c r="V123" i="7"/>
  <c r="AM454" i="7"/>
  <c r="I461" i="7"/>
  <c r="AM84" i="7"/>
  <c r="AM181" i="7"/>
  <c r="AM102" i="7"/>
  <c r="AJ205" i="7"/>
  <c r="AM455" i="7"/>
  <c r="AM79" i="7"/>
  <c r="AM193" i="7"/>
  <c r="AM264" i="7"/>
  <c r="AM119" i="7"/>
  <c r="AM112" i="7"/>
  <c r="AM445" i="7"/>
  <c r="AM89" i="7"/>
  <c r="AM178" i="7"/>
  <c r="AM106" i="7"/>
  <c r="AH270" i="7"/>
  <c r="AM428" i="7"/>
  <c r="AM179" i="7"/>
  <c r="AM435" i="7"/>
  <c r="W123" i="7"/>
  <c r="AM448" i="7"/>
  <c r="Z205" i="7"/>
  <c r="H124" i="7"/>
  <c r="AM198" i="7"/>
  <c r="AM257" i="7"/>
  <c r="AM93" i="7"/>
  <c r="AM117" i="7"/>
  <c r="AM110" i="7"/>
  <c r="AM172" i="7"/>
  <c r="AD205" i="7"/>
  <c r="AM87" i="7"/>
  <c r="J271" i="7"/>
  <c r="AM167" i="7"/>
  <c r="AM123" i="7"/>
  <c r="W270" i="7"/>
  <c r="AM164" i="7"/>
  <c r="AM97" i="7"/>
  <c r="AM121" i="7"/>
  <c r="AM114" i="7"/>
  <c r="I460" i="7"/>
  <c r="F462" i="7"/>
  <c r="AM441" i="7"/>
  <c r="AF123" i="7"/>
  <c r="AM113" i="7"/>
  <c r="AM98" i="7"/>
  <c r="AG270" i="7"/>
  <c r="F206" i="7"/>
  <c r="AM77" i="7"/>
  <c r="H271" i="7"/>
  <c r="AC270" i="7"/>
  <c r="AM101" i="7"/>
  <c r="AI123" i="7"/>
  <c r="J206" i="7"/>
  <c r="AM261" i="7"/>
  <c r="AM440" i="7"/>
  <c r="AM95" i="7"/>
  <c r="AM442" i="7"/>
  <c r="AM443" i="7"/>
  <c r="J124" i="7"/>
  <c r="AM429" i="7"/>
  <c r="AM202" i="7"/>
  <c r="AM105" i="7"/>
  <c r="AA123" i="7"/>
  <c r="AM424" i="7"/>
  <c r="AA205" i="7"/>
  <c r="AM120" i="7"/>
  <c r="Z270" i="7"/>
  <c r="AM83" i="7"/>
  <c r="AG205" i="7"/>
  <c r="AM189" i="7"/>
  <c r="AM85" i="7"/>
  <c r="V270" i="7"/>
  <c r="AM122" i="7"/>
  <c r="AM109" i="7"/>
  <c r="AE123" i="7"/>
  <c r="W205" i="7"/>
  <c r="AM177" i="7"/>
  <c r="AM162" i="7"/>
  <c r="AM103" i="7"/>
  <c r="AB205" i="7"/>
  <c r="AI205" i="7"/>
  <c r="AH123" i="7"/>
  <c r="X270" i="7"/>
  <c r="AD270" i="7"/>
  <c r="AM92" i="7"/>
  <c r="AL270" i="7"/>
  <c r="AK123" i="7"/>
  <c r="I206" i="7"/>
  <c r="Z123" i="7"/>
  <c r="AE205" i="7"/>
  <c r="AM201" i="7"/>
  <c r="AM118" i="7"/>
  <c r="AM111" i="7"/>
  <c r="AM174" i="7"/>
  <c r="F272" i="7"/>
  <c r="AM80" i="7"/>
  <c r="AL205" i="7"/>
  <c r="AC123" i="7"/>
  <c r="AM430" i="7"/>
  <c r="AM74" i="7"/>
  <c r="AM456" i="7"/>
  <c r="AF205" i="7"/>
  <c r="AM258" i="7"/>
  <c r="AM245" i="7"/>
  <c r="AM81" i="7"/>
  <c r="AM99" i="7"/>
  <c r="AM453" i="7"/>
  <c r="AM168" i="7"/>
  <c r="AM100" i="7"/>
  <c r="AI270" i="7"/>
  <c r="Y123" i="7"/>
  <c r="AH205" i="7"/>
  <c r="AM78" i="7"/>
  <c r="AM161" i="7"/>
  <c r="AM256" i="7"/>
  <c r="AD123" i="7"/>
  <c r="D467" i="7"/>
  <c r="AK205" i="7"/>
  <c r="D272" i="7"/>
  <c r="AM88" i="7"/>
  <c r="X205" i="7"/>
  <c r="AJ123" i="7"/>
  <c r="AM237" i="7"/>
  <c r="AM82" i="7"/>
  <c r="AB270" i="7"/>
  <c r="AM183" i="7"/>
  <c r="AM73" i="7"/>
  <c r="AM191" i="7"/>
  <c r="H461" i="7"/>
  <c r="AM433" i="7"/>
  <c r="AM188" i="7"/>
  <c r="AC619" i="7" l="1"/>
  <c r="AD56" i="7" s="1"/>
  <c r="B468" i="7"/>
  <c r="AM618" i="7"/>
  <c r="AN55" i="7" s="1"/>
  <c r="AM617" i="7"/>
  <c r="Y32" i="7"/>
  <c r="Y595" i="7" s="1"/>
  <c r="AJ31" i="7"/>
  <c r="AJ594" i="7" s="1"/>
  <c r="AM593" i="7"/>
  <c r="AN6" i="7"/>
  <c r="B273" i="7"/>
  <c r="AM91" i="7"/>
  <c r="AM447" i="7"/>
  <c r="AM252" i="7"/>
  <c r="AM175" i="7"/>
  <c r="AE206" i="7"/>
  <c r="AC124" i="7"/>
  <c r="AM169" i="7"/>
  <c r="V124" i="7"/>
  <c r="AM452" i="7"/>
  <c r="AM449" i="7"/>
  <c r="F463" i="7"/>
  <c r="AM166" i="7"/>
  <c r="AE124" i="7"/>
  <c r="D468" i="7"/>
  <c r="AL206" i="7"/>
  <c r="AH271" i="7"/>
  <c r="AM173" i="7"/>
  <c r="AM437" i="7"/>
  <c r="AM254" i="7"/>
  <c r="AM190" i="7"/>
  <c r="AM434" i="7"/>
  <c r="AM259" i="7"/>
  <c r="AF206" i="7"/>
  <c r="AM185" i="7"/>
  <c r="AM76" i="7"/>
  <c r="AH460" i="7"/>
  <c r="AF460" i="7"/>
  <c r="AM446" i="7"/>
  <c r="AM204" i="7"/>
  <c r="AJ206" i="7"/>
  <c r="AD124" i="7"/>
  <c r="H462" i="7"/>
  <c r="W206" i="7"/>
  <c r="AM459" i="7"/>
  <c r="AL271" i="7"/>
  <c r="F125" i="7"/>
  <c r="AM260" i="7"/>
  <c r="AA271" i="7"/>
  <c r="J272" i="7"/>
  <c r="H272" i="7"/>
  <c r="H207" i="7"/>
  <c r="AJ271" i="7"/>
  <c r="AM431" i="7"/>
  <c r="W460" i="7"/>
  <c r="D273" i="7"/>
  <c r="AI124" i="7"/>
  <c r="AM251" i="7"/>
  <c r="AB460" i="7"/>
  <c r="AM248" i="7"/>
  <c r="AD206" i="7"/>
  <c r="AM230" i="7"/>
  <c r="Z460" i="7"/>
  <c r="AK271" i="7"/>
  <c r="AH206" i="7"/>
  <c r="AA460" i="7"/>
  <c r="I272" i="7"/>
  <c r="I125" i="7"/>
  <c r="AM265" i="7"/>
  <c r="AM451" i="7"/>
  <c r="X206" i="7"/>
  <c r="AM186" i="7"/>
  <c r="AM170" i="7"/>
  <c r="F273" i="7"/>
  <c r="AA124" i="7"/>
  <c r="AF271" i="7"/>
  <c r="AM199" i="7"/>
  <c r="AM450" i="7"/>
  <c r="AM458" i="7"/>
  <c r="X124" i="7"/>
  <c r="V460" i="7"/>
  <c r="AE460" i="7"/>
  <c r="AL124" i="7"/>
  <c r="AM438" i="7"/>
  <c r="AF124" i="7"/>
  <c r="AE271" i="7"/>
  <c r="Y206" i="7"/>
  <c r="AM439" i="7"/>
  <c r="AM203" i="7"/>
  <c r="AM263" i="7"/>
  <c r="X271" i="7"/>
  <c r="AM184" i="7"/>
  <c r="AB206" i="7"/>
  <c r="AJ460" i="7"/>
  <c r="F207" i="7"/>
  <c r="AH124" i="7"/>
  <c r="AM444" i="7"/>
  <c r="H125" i="7"/>
  <c r="AA206" i="7"/>
  <c r="AI460" i="7"/>
  <c r="Z271" i="7"/>
  <c r="AI271" i="7"/>
  <c r="AL460" i="7"/>
  <c r="AM194" i="7"/>
  <c r="AG206" i="7"/>
  <c r="AM197" i="7"/>
  <c r="AM124" i="7"/>
  <c r="AM229" i="7"/>
  <c r="AM436" i="7"/>
  <c r="AM182" i="7"/>
  <c r="AM460" i="7"/>
  <c r="AJ124" i="7"/>
  <c r="AM427" i="7"/>
  <c r="Z124" i="7"/>
  <c r="AM171" i="7"/>
  <c r="V271" i="7"/>
  <c r="W271" i="7"/>
  <c r="AM271" i="7"/>
  <c r="AM268" i="7"/>
  <c r="AM200" i="7"/>
  <c r="AM266" i="7"/>
  <c r="AK460" i="7"/>
  <c r="J461" i="7"/>
  <c r="AM457" i="7"/>
  <c r="AM249" i="7"/>
  <c r="J207" i="7"/>
  <c r="AG271" i="7"/>
  <c r="AM163" i="7"/>
  <c r="Z206" i="7"/>
  <c r="W124" i="7"/>
  <c r="AB271" i="7"/>
  <c r="Y271" i="7"/>
  <c r="AI206" i="7"/>
  <c r="AM267" i="7"/>
  <c r="AM192" i="7"/>
  <c r="I462" i="7"/>
  <c r="AK124" i="7"/>
  <c r="AM253" i="7"/>
  <c r="Y124" i="7"/>
  <c r="AD460" i="7"/>
  <c r="AC206" i="7"/>
  <c r="V206" i="7"/>
  <c r="J125" i="7"/>
  <c r="AG460" i="7"/>
  <c r="AG124" i="7"/>
  <c r="AM176" i="7"/>
  <c r="AM269" i="7"/>
  <c r="X460" i="7"/>
  <c r="AM165" i="7"/>
  <c r="AB124" i="7"/>
  <c r="AM180" i="7"/>
  <c r="AD271" i="7"/>
  <c r="AM206" i="7"/>
  <c r="AC271" i="7"/>
  <c r="AK206" i="7"/>
  <c r="AM246" i="7"/>
  <c r="AM432" i="7"/>
  <c r="I207" i="7"/>
  <c r="Y460" i="7"/>
  <c r="AC460" i="7"/>
  <c r="H273" i="7"/>
  <c r="AD619" i="7" l="1"/>
  <c r="AE56" i="7" s="1"/>
  <c r="B469" i="7"/>
  <c r="AN54" i="7"/>
  <c r="Z32" i="7"/>
  <c r="Z595" i="7" s="1"/>
  <c r="AK31" i="7"/>
  <c r="AK594" i="7" s="1"/>
  <c r="AN30" i="7"/>
  <c r="AN7" i="7"/>
  <c r="B274" i="7"/>
  <c r="AJ125" i="7"/>
  <c r="AN114" i="7"/>
  <c r="Z272" i="7"/>
  <c r="W125" i="7"/>
  <c r="AN461" i="7"/>
  <c r="AN100" i="7"/>
  <c r="Y272" i="7"/>
  <c r="AA125" i="7"/>
  <c r="AA207" i="7"/>
  <c r="F464" i="7"/>
  <c r="AN110" i="7"/>
  <c r="D469" i="7"/>
  <c r="J126" i="7"/>
  <c r="H274" i="7"/>
  <c r="AN96" i="7"/>
  <c r="H208" i="7"/>
  <c r="F126" i="7"/>
  <c r="AA272" i="7"/>
  <c r="AN104" i="7"/>
  <c r="AJ272" i="7"/>
  <c r="AB125" i="7"/>
  <c r="AD125" i="7"/>
  <c r="AC272" i="7"/>
  <c r="X125" i="7"/>
  <c r="AH461" i="7"/>
  <c r="AN169" i="7"/>
  <c r="AN76" i="7"/>
  <c r="J462" i="7"/>
  <c r="AN108" i="7"/>
  <c r="AC461" i="7"/>
  <c r="AE125" i="7"/>
  <c r="I208" i="7"/>
  <c r="AF125" i="7"/>
  <c r="V272" i="7"/>
  <c r="X272" i="7"/>
  <c r="Y125" i="7"/>
  <c r="AF461" i="7"/>
  <c r="AH125" i="7"/>
  <c r="AL461" i="7"/>
  <c r="F208" i="7"/>
  <c r="AN83" i="7"/>
  <c r="AC125" i="7"/>
  <c r="AC207" i="7"/>
  <c r="AG272" i="7"/>
  <c r="AN77" i="7"/>
  <c r="AF207" i="7"/>
  <c r="AI125" i="7"/>
  <c r="AF272" i="7"/>
  <c r="W461" i="7"/>
  <c r="AN79" i="7"/>
  <c r="AN122" i="7"/>
  <c r="AN112" i="7"/>
  <c r="AK207" i="7"/>
  <c r="AN84" i="7"/>
  <c r="AM461" i="7"/>
  <c r="AM125" i="7"/>
  <c r="J208" i="7"/>
  <c r="AG207" i="7"/>
  <c r="J273" i="7"/>
  <c r="AN75" i="7"/>
  <c r="AE207" i="7"/>
  <c r="AK461" i="7"/>
  <c r="AN91" i="7"/>
  <c r="H126" i="7"/>
  <c r="AI461" i="7"/>
  <c r="AD461" i="7"/>
  <c r="F274" i="7"/>
  <c r="X461" i="7"/>
  <c r="AI272" i="7"/>
  <c r="AN82" i="7"/>
  <c r="AM272" i="7"/>
  <c r="AN272" i="7"/>
  <c r="AN99" i="7"/>
  <c r="Z125" i="7"/>
  <c r="Y207" i="7"/>
  <c r="AI207" i="7"/>
  <c r="AN93" i="7"/>
  <c r="J463" i="7"/>
  <c r="AN78" i="7"/>
  <c r="AA461" i="7"/>
  <c r="AH272" i="7"/>
  <c r="AN95" i="7"/>
  <c r="I126" i="7"/>
  <c r="AB272" i="7"/>
  <c r="AN207" i="7"/>
  <c r="Y461" i="7"/>
  <c r="AJ461" i="7"/>
  <c r="X207" i="7"/>
  <c r="AN90" i="7"/>
  <c r="AJ207" i="7"/>
  <c r="AN117" i="7"/>
  <c r="AN107" i="7"/>
  <c r="AN74" i="7"/>
  <c r="AE272" i="7"/>
  <c r="AE461" i="7"/>
  <c r="AN101" i="7"/>
  <c r="AK272" i="7"/>
  <c r="AN86" i="7"/>
  <c r="AD207" i="7"/>
  <c r="AD272" i="7"/>
  <c r="AN103" i="7"/>
  <c r="AG125" i="7"/>
  <c r="AN87" i="7"/>
  <c r="AN97" i="7"/>
  <c r="AM207" i="7"/>
  <c r="AN98" i="7"/>
  <c r="H463" i="7"/>
  <c r="AL125" i="7"/>
  <c r="Z461" i="7"/>
  <c r="AN85" i="7"/>
  <c r="AG461" i="7"/>
  <c r="AN119" i="7"/>
  <c r="AN109" i="7"/>
  <c r="AL207" i="7"/>
  <c r="AN94" i="7"/>
  <c r="I273" i="7"/>
  <c r="AN121" i="7"/>
  <c r="AN111" i="7"/>
  <c r="AN80" i="7"/>
  <c r="D274" i="7"/>
  <c r="AN102" i="7"/>
  <c r="AN125" i="7"/>
  <c r="W272" i="7"/>
  <c r="V461" i="7"/>
  <c r="AN105" i="7"/>
  <c r="Z207" i="7"/>
  <c r="AN106" i="7"/>
  <c r="AB207" i="7"/>
  <c r="V125" i="7"/>
  <c r="AB461" i="7"/>
  <c r="AN92" i="7"/>
  <c r="V207" i="7"/>
  <c r="AK125" i="7"/>
  <c r="AL272" i="7"/>
  <c r="W207" i="7"/>
  <c r="AH207" i="7"/>
  <c r="AN88" i="7"/>
  <c r="AN123" i="7"/>
  <c r="AE619" i="7" l="1"/>
  <c r="AF56" i="7" s="1"/>
  <c r="B470" i="7"/>
  <c r="AA32" i="7"/>
  <c r="AA595" i="7" s="1"/>
  <c r="AL31" i="7"/>
  <c r="AL594" i="7" s="1"/>
  <c r="AO6" i="7"/>
  <c r="B275" i="7"/>
  <c r="AN89" i="7"/>
  <c r="AM273" i="7"/>
  <c r="AN261" i="7"/>
  <c r="AN269" i="7"/>
  <c r="AF126" i="7"/>
  <c r="AN208" i="7"/>
  <c r="AN162" i="7"/>
  <c r="AC126" i="7"/>
  <c r="AN174" i="7"/>
  <c r="AN454" i="7"/>
  <c r="AN179" i="7"/>
  <c r="AN446" i="7"/>
  <c r="Z273" i="7"/>
  <c r="AN441" i="7"/>
  <c r="AC462" i="7"/>
  <c r="AN267" i="7"/>
  <c r="AN424" i="7"/>
  <c r="AN182" i="7"/>
  <c r="AN259" i="7"/>
  <c r="AN449" i="7"/>
  <c r="AA462" i="7"/>
  <c r="AN81" i="7"/>
  <c r="AN457" i="7"/>
  <c r="AN161" i="7"/>
  <c r="AN253" i="7"/>
  <c r="AN270" i="7"/>
  <c r="AN171" i="7"/>
  <c r="AA273" i="7"/>
  <c r="I127" i="7"/>
  <c r="AD462" i="7"/>
  <c r="AL126" i="7"/>
  <c r="AN195" i="7"/>
  <c r="AN255" i="7"/>
  <c r="AN229" i="7"/>
  <c r="AN447" i="7"/>
  <c r="AF273" i="7"/>
  <c r="Y126" i="7"/>
  <c r="AN187" i="7"/>
  <c r="F465" i="7"/>
  <c r="X208" i="7"/>
  <c r="AA208" i="7"/>
  <c r="Y273" i="7"/>
  <c r="AJ273" i="7"/>
  <c r="AN183" i="7"/>
  <c r="AN462" i="7"/>
  <c r="AN455" i="7"/>
  <c r="AN206" i="7"/>
  <c r="AN249" i="7"/>
  <c r="AB208" i="7"/>
  <c r="AN273" i="7"/>
  <c r="AN204" i="7"/>
  <c r="AM126" i="7"/>
  <c r="AN73" i="7"/>
  <c r="AN120" i="7"/>
  <c r="AN442" i="7"/>
  <c r="AI208" i="7"/>
  <c r="AK273" i="7"/>
  <c r="AN254" i="7"/>
  <c r="AN443" i="7"/>
  <c r="F275" i="7"/>
  <c r="AA126" i="7"/>
  <c r="J210" i="7"/>
  <c r="AD126" i="7"/>
  <c r="AJ208" i="7"/>
  <c r="I209" i="7"/>
  <c r="AN262" i="7"/>
  <c r="AN439" i="7"/>
  <c r="AN434" i="7"/>
  <c r="Z126" i="7"/>
  <c r="AH208" i="7"/>
  <c r="AN176" i="7"/>
  <c r="D470" i="7"/>
  <c r="AN180" i="7"/>
  <c r="AK462" i="7"/>
  <c r="AN250" i="7"/>
  <c r="AN165" i="7"/>
  <c r="AN444" i="7"/>
  <c r="AN426" i="7"/>
  <c r="AN113" i="7"/>
  <c r="AE126" i="7"/>
  <c r="V273" i="7"/>
  <c r="AN440" i="7"/>
  <c r="X273" i="7"/>
  <c r="AH273" i="7"/>
  <c r="I464" i="7"/>
  <c r="J209" i="7"/>
  <c r="AN181" i="7"/>
  <c r="AN445" i="7"/>
  <c r="AI126" i="7"/>
  <c r="AN202" i="7"/>
  <c r="AH126" i="7"/>
  <c r="AN430" i="7"/>
  <c r="W208" i="7"/>
  <c r="AH462" i="7"/>
  <c r="X126" i="7"/>
  <c r="AN433" i="7"/>
  <c r="AK208" i="7"/>
  <c r="AB462" i="7"/>
  <c r="AN170" i="7"/>
  <c r="AN257" i="7"/>
  <c r="AN429" i="7"/>
  <c r="AN451" i="7"/>
  <c r="AC208" i="7"/>
  <c r="AN450" i="7"/>
  <c r="AI273" i="7"/>
  <c r="AN246" i="7"/>
  <c r="I274" i="7"/>
  <c r="AN271" i="7"/>
  <c r="H275" i="7"/>
  <c r="AN230" i="7"/>
  <c r="AN256" i="7"/>
  <c r="AK126" i="7"/>
  <c r="F209" i="7"/>
  <c r="AN448" i="7"/>
  <c r="AN163" i="7"/>
  <c r="W273" i="7"/>
  <c r="AN164" i="7"/>
  <c r="AN260" i="7"/>
  <c r="AN459" i="7"/>
  <c r="AE273" i="7"/>
  <c r="AN205" i="7"/>
  <c r="AN458" i="7"/>
  <c r="AG126" i="7"/>
  <c r="H464" i="7"/>
  <c r="AN203" i="7"/>
  <c r="F210" i="7"/>
  <c r="AN453" i="7"/>
  <c r="AN198" i="7"/>
  <c r="AD273" i="7"/>
  <c r="AN264" i="7"/>
  <c r="AB126" i="7"/>
  <c r="AN178" i="7"/>
  <c r="AG208" i="7"/>
  <c r="W126" i="7"/>
  <c r="AN168" i="7"/>
  <c r="AI462" i="7"/>
  <c r="AD208" i="7"/>
  <c r="H127" i="7"/>
  <c r="AN192" i="7"/>
  <c r="Y208" i="7"/>
  <c r="AN197" i="7"/>
  <c r="AN435" i="7"/>
  <c r="AN194" i="7"/>
  <c r="AN456" i="7"/>
  <c r="AG462" i="7"/>
  <c r="AL462" i="7"/>
  <c r="AN431" i="7"/>
  <c r="AM462" i="7"/>
  <c r="F127" i="7"/>
  <c r="AN199" i="7"/>
  <c r="AN175" i="7"/>
  <c r="H210" i="7"/>
  <c r="AN237" i="7"/>
  <c r="AJ462" i="7"/>
  <c r="AN196" i="7"/>
  <c r="AN189" i="7"/>
  <c r="AN126" i="7"/>
  <c r="AN432" i="7"/>
  <c r="AN177" i="7"/>
  <c r="AN247" i="7"/>
  <c r="AN190" i="7"/>
  <c r="AN118" i="7"/>
  <c r="AN266" i="7"/>
  <c r="W462" i="7"/>
  <c r="V462" i="7"/>
  <c r="H209" i="7"/>
  <c r="AN452" i="7"/>
  <c r="AB273" i="7"/>
  <c r="I463" i="7"/>
  <c r="AN245" i="7"/>
  <c r="AN173" i="7"/>
  <c r="AN238" i="7"/>
  <c r="AN251" i="7"/>
  <c r="Z462" i="7"/>
  <c r="AN201" i="7"/>
  <c r="Z208" i="7"/>
  <c r="Y462" i="7"/>
  <c r="V126" i="7"/>
  <c r="AN265" i="7"/>
  <c r="AN186" i="7"/>
  <c r="AJ126" i="7"/>
  <c r="AN258" i="7"/>
  <c r="AN460" i="7"/>
  <c r="AN185" i="7"/>
  <c r="AN428" i="7"/>
  <c r="AN252" i="7"/>
  <c r="AN248" i="7"/>
  <c r="AM208" i="7"/>
  <c r="AF208" i="7"/>
  <c r="AG273" i="7"/>
  <c r="AE208" i="7"/>
  <c r="J127" i="7"/>
  <c r="AE462" i="7"/>
  <c r="AN193" i="7"/>
  <c r="AN124" i="7"/>
  <c r="AN268" i="7"/>
  <c r="AN184" i="7"/>
  <c r="I210" i="7"/>
  <c r="AN425" i="7"/>
  <c r="AN263" i="7"/>
  <c r="AC273" i="7"/>
  <c r="AN438" i="7"/>
  <c r="AN200" i="7"/>
  <c r="AN437" i="7"/>
  <c r="AN427" i="7"/>
  <c r="X462" i="7"/>
  <c r="AN436" i="7"/>
  <c r="AN166" i="7"/>
  <c r="AN234" i="7"/>
  <c r="V208" i="7"/>
  <c r="AN191" i="7"/>
  <c r="AL273" i="7"/>
  <c r="AN188" i="7"/>
  <c r="AL208" i="7"/>
  <c r="D275" i="7"/>
  <c r="AF462" i="7"/>
  <c r="AN167" i="7"/>
  <c r="AN172" i="7"/>
  <c r="AF619" i="7" l="1"/>
  <c r="AG56" i="7" s="1"/>
  <c r="B471" i="7"/>
  <c r="AN617" i="7"/>
  <c r="AO54" i="7" s="1"/>
  <c r="AN593" i="7"/>
  <c r="AO30" i="7" s="1"/>
  <c r="AN618" i="7"/>
  <c r="AO55" i="7" s="1"/>
  <c r="AB32" i="7"/>
  <c r="AB595" i="7" s="1"/>
  <c r="AM31" i="7"/>
  <c r="AM594" i="7" s="1"/>
  <c r="AO7" i="7"/>
  <c r="B276" i="7"/>
  <c r="AO103" i="7"/>
  <c r="AO127" i="7"/>
  <c r="AL463" i="7"/>
  <c r="J464" i="7"/>
  <c r="AO73" i="7"/>
  <c r="Y210" i="7"/>
  <c r="AO106" i="7"/>
  <c r="AE210" i="7"/>
  <c r="Z463" i="7"/>
  <c r="AO91" i="7"/>
  <c r="J274" i="7"/>
  <c r="AO108" i="7"/>
  <c r="Z209" i="7"/>
  <c r="I128" i="7"/>
  <c r="D471" i="7"/>
  <c r="AO86" i="7"/>
  <c r="W210" i="7"/>
  <c r="AO77" i="7"/>
  <c r="Y463" i="7"/>
  <c r="X209" i="7"/>
  <c r="AO102" i="7"/>
  <c r="AO123" i="7"/>
  <c r="AO111" i="7"/>
  <c r="AM127" i="7"/>
  <c r="AE463" i="7"/>
  <c r="AG209" i="7"/>
  <c r="AO81" i="7"/>
  <c r="AD127" i="7"/>
  <c r="AO114" i="7"/>
  <c r="AH463" i="7"/>
  <c r="AF463" i="7"/>
  <c r="AO99" i="7"/>
  <c r="AA127" i="7"/>
  <c r="AD209" i="7"/>
  <c r="F213" i="7"/>
  <c r="AL210" i="7"/>
  <c r="AO84" i="7"/>
  <c r="X210" i="7"/>
  <c r="AN127" i="7"/>
  <c r="AM209" i="7"/>
  <c r="AO80" i="7"/>
  <c r="J212" i="7"/>
  <c r="F466" i="7"/>
  <c r="AO89" i="7"/>
  <c r="Y127" i="7"/>
  <c r="AJ210" i="7"/>
  <c r="AK209" i="7"/>
  <c r="AO119" i="7"/>
  <c r="AO107" i="7"/>
  <c r="AB210" i="7"/>
  <c r="X127" i="7"/>
  <c r="H465" i="7"/>
  <c r="AO88" i="7"/>
  <c r="AK210" i="7"/>
  <c r="AA209" i="7"/>
  <c r="AO97" i="7"/>
  <c r="AH127" i="7"/>
  <c r="AH210" i="7"/>
  <c r="AO463" i="7"/>
  <c r="AJ127" i="7"/>
  <c r="V210" i="7"/>
  <c r="AB127" i="7"/>
  <c r="AN210" i="7"/>
  <c r="AD463" i="7"/>
  <c r="AO93" i="7"/>
  <c r="AO122" i="7"/>
  <c r="AO110" i="7"/>
  <c r="F212" i="7"/>
  <c r="AM463" i="7"/>
  <c r="I213" i="7"/>
  <c r="I211" i="7"/>
  <c r="I212" i="7"/>
  <c r="F128" i="7"/>
  <c r="AA463" i="7"/>
  <c r="AO92" i="7"/>
  <c r="H128" i="7"/>
  <c r="AC463" i="7"/>
  <c r="AL127" i="7"/>
  <c r="V209" i="7"/>
  <c r="AO96" i="7"/>
  <c r="AJ463" i="7"/>
  <c r="AO117" i="7"/>
  <c r="AO105" i="7"/>
  <c r="AO74" i="7"/>
  <c r="AK463" i="7"/>
  <c r="D276" i="7"/>
  <c r="AE127" i="7"/>
  <c r="Z210" i="7"/>
  <c r="AO76" i="7"/>
  <c r="AF209" i="7"/>
  <c r="I275" i="7"/>
  <c r="AO101" i="7"/>
  <c r="W127" i="7"/>
  <c r="AI210" i="7"/>
  <c r="AO121" i="7"/>
  <c r="H212" i="7"/>
  <c r="AM210" i="7"/>
  <c r="AN463" i="7"/>
  <c r="AO79" i="7"/>
  <c r="AF210" i="7"/>
  <c r="AO104" i="7"/>
  <c r="AA210" i="7"/>
  <c r="AO125" i="7"/>
  <c r="AO113" i="7"/>
  <c r="AO82" i="7"/>
  <c r="AG210" i="7"/>
  <c r="AG463" i="7"/>
  <c r="AG127" i="7"/>
  <c r="AI463" i="7"/>
  <c r="AO85" i="7"/>
  <c r="AO109" i="7"/>
  <c r="J211" i="7"/>
  <c r="V127" i="7"/>
  <c r="I465" i="7"/>
  <c r="W209" i="7"/>
  <c r="AO87" i="7"/>
  <c r="AE209" i="7"/>
  <c r="AO112" i="7"/>
  <c r="J465" i="7"/>
  <c r="AK127" i="7"/>
  <c r="AI209" i="7"/>
  <c r="AO90" i="7"/>
  <c r="AB463" i="7"/>
  <c r="AC209" i="7"/>
  <c r="AO75" i="7"/>
  <c r="AH209" i="7"/>
  <c r="AO169" i="7"/>
  <c r="AO95" i="7"/>
  <c r="AC127" i="7"/>
  <c r="AC210" i="7"/>
  <c r="W463" i="7"/>
  <c r="Z127" i="7"/>
  <c r="Y209" i="7"/>
  <c r="AO98" i="7"/>
  <c r="F211" i="7"/>
  <c r="AD210" i="7"/>
  <c r="AO83" i="7"/>
  <c r="X463" i="7"/>
  <c r="AO100" i="7"/>
  <c r="AO209" i="7"/>
  <c r="AI127" i="7"/>
  <c r="AJ209" i="7"/>
  <c r="AO78" i="7"/>
  <c r="H211" i="7"/>
  <c r="AL209" i="7"/>
  <c r="AN209" i="7"/>
  <c r="AB209" i="7"/>
  <c r="AO94" i="7"/>
  <c r="AF127" i="7"/>
  <c r="V463" i="7"/>
  <c r="AG619" i="7" l="1"/>
  <c r="AH56" i="7" s="1"/>
  <c r="B472" i="7"/>
  <c r="AC32" i="7"/>
  <c r="AC595" i="7" s="1"/>
  <c r="AN31" i="7"/>
  <c r="AN594" i="7" s="1"/>
  <c r="AP6" i="7"/>
  <c r="B277" i="7"/>
  <c r="AO448" i="7"/>
  <c r="AO253" i="7"/>
  <c r="AB211" i="7"/>
  <c r="AF212" i="7"/>
  <c r="F129" i="7"/>
  <c r="AG465" i="7"/>
  <c r="AO192" i="7"/>
  <c r="AO441" i="7"/>
  <c r="AE211" i="7"/>
  <c r="AE274" i="7"/>
  <c r="AB465" i="7"/>
  <c r="I129" i="7"/>
  <c r="X465" i="7"/>
  <c r="V274" i="7"/>
  <c r="AO185" i="7"/>
  <c r="AM212" i="7"/>
  <c r="F214" i="7"/>
  <c r="J276" i="7"/>
  <c r="AO175" i="7"/>
  <c r="AO430" i="7"/>
  <c r="AM464" i="7"/>
  <c r="AF465" i="7"/>
  <c r="AO273" i="7"/>
  <c r="AO170" i="7"/>
  <c r="W274" i="7"/>
  <c r="AO437" i="7"/>
  <c r="AO201" i="7"/>
  <c r="AO266" i="7"/>
  <c r="H276" i="7"/>
  <c r="AO272" i="7"/>
  <c r="AO251" i="7"/>
  <c r="AI464" i="7"/>
  <c r="V465" i="7"/>
  <c r="AD465" i="7"/>
  <c r="AN212" i="7"/>
  <c r="AM274" i="7"/>
  <c r="AO443" i="7"/>
  <c r="AO168" i="7"/>
  <c r="AO174" i="7"/>
  <c r="AO178" i="7"/>
  <c r="AO161" i="7"/>
  <c r="I276" i="7"/>
  <c r="H466" i="7"/>
  <c r="AO183" i="7"/>
  <c r="J129" i="7"/>
  <c r="AL212" i="7"/>
  <c r="AO447" i="7"/>
  <c r="AO434" i="7"/>
  <c r="AO444" i="7"/>
  <c r="AO451" i="7"/>
  <c r="AO247" i="7"/>
  <c r="V464" i="7"/>
  <c r="W211" i="7"/>
  <c r="Z274" i="7"/>
  <c r="W465" i="7"/>
  <c r="W212" i="7"/>
  <c r="AH274" i="7"/>
  <c r="I277" i="7"/>
  <c r="AO254" i="7"/>
  <c r="AO433" i="7"/>
  <c r="AO177" i="7"/>
  <c r="AO210" i="7"/>
  <c r="AC465" i="7"/>
  <c r="AE465" i="7"/>
  <c r="AO198" i="7"/>
  <c r="AO165" i="7"/>
  <c r="AO427" i="7"/>
  <c r="AO440" i="7"/>
  <c r="AO425" i="7"/>
  <c r="AO179" i="7"/>
  <c r="AE212" i="7"/>
  <c r="Z464" i="7"/>
  <c r="AO184" i="7"/>
  <c r="Z211" i="7"/>
  <c r="D277" i="7"/>
  <c r="AO264" i="7"/>
  <c r="AO166" i="7"/>
  <c r="AO445" i="7"/>
  <c r="Y465" i="7"/>
  <c r="AO270" i="7"/>
  <c r="AO265" i="7"/>
  <c r="AO207" i="7"/>
  <c r="V211" i="7"/>
  <c r="AO268" i="7"/>
  <c r="AO237" i="7"/>
  <c r="AO435" i="7"/>
  <c r="AC464" i="7"/>
  <c r="AJ274" i="7"/>
  <c r="AK465" i="7"/>
  <c r="AO212" i="7"/>
  <c r="AO211" i="7"/>
  <c r="AO256" i="7"/>
  <c r="AO457" i="7"/>
  <c r="Y211" i="7"/>
  <c r="AO432" i="7"/>
  <c r="AO460" i="7"/>
  <c r="AC212" i="7"/>
  <c r="AA212" i="7"/>
  <c r="AO126" i="7"/>
  <c r="AI211" i="7"/>
  <c r="AI212" i="7"/>
  <c r="AO462" i="7"/>
  <c r="AF274" i="7"/>
  <c r="AL211" i="7"/>
  <c r="AJ465" i="7"/>
  <c r="H213" i="7"/>
  <c r="AO191" i="7"/>
  <c r="AO188" i="7"/>
  <c r="AF464" i="7"/>
  <c r="H129" i="7"/>
  <c r="AA464" i="7"/>
  <c r="AO450" i="7"/>
  <c r="AO250" i="7"/>
  <c r="AG212" i="7"/>
  <c r="AB274" i="7"/>
  <c r="AD464" i="7"/>
  <c r="AO180" i="7"/>
  <c r="AO229" i="7"/>
  <c r="AO186" i="7"/>
  <c r="AG464" i="7"/>
  <c r="AO162" i="7"/>
  <c r="AI274" i="7"/>
  <c r="AN464" i="7"/>
  <c r="AO446" i="7"/>
  <c r="AO206" i="7"/>
  <c r="X212" i="7"/>
  <c r="AA465" i="7"/>
  <c r="J275" i="7"/>
  <c r="I466" i="7"/>
  <c r="AO461" i="7"/>
  <c r="V212" i="7"/>
  <c r="AM465" i="7"/>
  <c r="AI465" i="7"/>
  <c r="H277" i="7"/>
  <c r="AK211" i="7"/>
  <c r="AA274" i="7"/>
  <c r="AN274" i="7"/>
  <c r="AO456" i="7"/>
  <c r="AO205" i="7"/>
  <c r="AB464" i="7"/>
  <c r="AO167" i="7"/>
  <c r="AO454" i="7"/>
  <c r="AK212" i="7"/>
  <c r="Z465" i="7"/>
  <c r="AL464" i="7"/>
  <c r="AO255" i="7"/>
  <c r="AO274" i="7"/>
  <c r="AO426" i="7"/>
  <c r="AO442" i="7"/>
  <c r="AO431" i="7"/>
  <c r="AC211" i="7"/>
  <c r="AO190" i="7"/>
  <c r="AK464" i="7"/>
  <c r="AO164" i="7"/>
  <c r="Y274" i="7"/>
  <c r="AH211" i="7"/>
  <c r="F467" i="7"/>
  <c r="AO194" i="7"/>
  <c r="AO173" i="7"/>
  <c r="AO193" i="7"/>
  <c r="AO263" i="7"/>
  <c r="AO118" i="7"/>
  <c r="AF211" i="7"/>
  <c r="AO429" i="7"/>
  <c r="AO455" i="7"/>
  <c r="D472" i="7"/>
  <c r="F276" i="7"/>
  <c r="AO203" i="7"/>
  <c r="AO259" i="7"/>
  <c r="AO262" i="7"/>
  <c r="AO258" i="7"/>
  <c r="AO199" i="7"/>
  <c r="AJ212" i="7"/>
  <c r="AO181" i="7"/>
  <c r="F277" i="7"/>
  <c r="AO234" i="7"/>
  <c r="AO246" i="7"/>
  <c r="AD212" i="7"/>
  <c r="J128" i="7"/>
  <c r="AA211" i="7"/>
  <c r="AO171" i="7"/>
  <c r="AO459" i="7"/>
  <c r="Y212" i="7"/>
  <c r="AO230" i="7"/>
  <c r="AO182" i="7"/>
  <c r="AC274" i="7"/>
  <c r="AO453" i="7"/>
  <c r="AO261" i="7"/>
  <c r="AO204" i="7"/>
  <c r="AO248" i="7"/>
  <c r="AO438" i="7"/>
  <c r="AO257" i="7"/>
  <c r="AJ464" i="7"/>
  <c r="AL274" i="7"/>
  <c r="X211" i="7"/>
  <c r="AO249" i="7"/>
  <c r="X464" i="7"/>
  <c r="AD274" i="7"/>
  <c r="AO428" i="7"/>
  <c r="AO172" i="7"/>
  <c r="AO424" i="7"/>
  <c r="AE464" i="7"/>
  <c r="AO267" i="7"/>
  <c r="AO436" i="7"/>
  <c r="AB212" i="7"/>
  <c r="AO208" i="7"/>
  <c r="AO202" i="7"/>
  <c r="AO200" i="7"/>
  <c r="AO269" i="7"/>
  <c r="AO195" i="7"/>
  <c r="AO120" i="7"/>
  <c r="Z212" i="7"/>
  <c r="W464" i="7"/>
  <c r="I214" i="7"/>
  <c r="AO187" i="7"/>
  <c r="AO252" i="7"/>
  <c r="AM211" i="7"/>
  <c r="AO124" i="7"/>
  <c r="AO163" i="7"/>
  <c r="AO245" i="7"/>
  <c r="AK274" i="7"/>
  <c r="Y464" i="7"/>
  <c r="AO465" i="7"/>
  <c r="AG211" i="7"/>
  <c r="AO189" i="7"/>
  <c r="AO176" i="7"/>
  <c r="AD211" i="7"/>
  <c r="AH465" i="7"/>
  <c r="AO464" i="7"/>
  <c r="AL465" i="7"/>
  <c r="AO449" i="7"/>
  <c r="AO271" i="7"/>
  <c r="AG274" i="7"/>
  <c r="AN465" i="7"/>
  <c r="H214" i="7"/>
  <c r="AO238" i="7"/>
  <c r="AO260" i="7"/>
  <c r="AJ211" i="7"/>
  <c r="AN211" i="7"/>
  <c r="AO452" i="7"/>
  <c r="AH212" i="7"/>
  <c r="AO196" i="7"/>
  <c r="X274" i="7"/>
  <c r="AO439" i="7"/>
  <c r="AH464" i="7"/>
  <c r="AO197" i="7"/>
  <c r="AO458" i="7"/>
  <c r="AH619" i="7" l="1"/>
  <c r="AI56" i="7" s="1"/>
  <c r="AO617" i="7"/>
  <c r="AP54" i="7" s="1"/>
  <c r="B473" i="7"/>
  <c r="AO593" i="7"/>
  <c r="AP30" i="7" s="1"/>
  <c r="AO618" i="7"/>
  <c r="AP55" i="7" s="1"/>
  <c r="AD32" i="7"/>
  <c r="AD595" i="7" s="1"/>
  <c r="AO31" i="7"/>
  <c r="AO594" i="7" s="1"/>
  <c r="AP31" i="7" s="1"/>
  <c r="AP7" i="7"/>
  <c r="B278" i="7"/>
  <c r="AP94" i="7"/>
  <c r="AM276" i="7"/>
  <c r="V129" i="7"/>
  <c r="AN276" i="7"/>
  <c r="AE129" i="7"/>
  <c r="AB275" i="7"/>
  <c r="AJ275" i="7"/>
  <c r="AC275" i="7"/>
  <c r="AB128" i="7"/>
  <c r="AP90" i="7"/>
  <c r="AN275" i="7"/>
  <c r="AP77" i="7"/>
  <c r="X128" i="7"/>
  <c r="AI128" i="7"/>
  <c r="AP128" i="7"/>
  <c r="H467" i="7"/>
  <c r="Z128" i="7"/>
  <c r="AP102" i="7"/>
  <c r="F215" i="7"/>
  <c r="AB129" i="7"/>
  <c r="AL128" i="7"/>
  <c r="AP80" i="7"/>
  <c r="AM128" i="7"/>
  <c r="AO276" i="7"/>
  <c r="J466" i="7"/>
  <c r="AA128" i="7"/>
  <c r="AP98" i="7"/>
  <c r="AF275" i="7"/>
  <c r="AP83" i="7"/>
  <c r="AD276" i="7"/>
  <c r="AC128" i="7"/>
  <c r="Y128" i="7"/>
  <c r="AP79" i="7"/>
  <c r="AE128" i="7"/>
  <c r="AP88" i="7"/>
  <c r="W128" i="7"/>
  <c r="AA276" i="7"/>
  <c r="Y275" i="7"/>
  <c r="AP122" i="7"/>
  <c r="AP114" i="7"/>
  <c r="AD128" i="7"/>
  <c r="AP91" i="7"/>
  <c r="AP124" i="7"/>
  <c r="AP108" i="7"/>
  <c r="AK129" i="7"/>
  <c r="AO275" i="7"/>
  <c r="AP111" i="7"/>
  <c r="AO129" i="7"/>
  <c r="J213" i="7"/>
  <c r="AE276" i="7"/>
  <c r="AN128" i="7"/>
  <c r="AI275" i="7"/>
  <c r="V128" i="7"/>
  <c r="AP87" i="7"/>
  <c r="AK128" i="7"/>
  <c r="AP96" i="7"/>
  <c r="AH128" i="7"/>
  <c r="H215" i="7"/>
  <c r="AK276" i="7"/>
  <c r="AA129" i="7"/>
  <c r="AJ276" i="7"/>
  <c r="AJ128" i="7"/>
  <c r="AP99" i="7"/>
  <c r="AM129" i="7"/>
  <c r="Z275" i="7"/>
  <c r="I130" i="7"/>
  <c r="J277" i="7"/>
  <c r="AM275" i="7"/>
  <c r="X275" i="7"/>
  <c r="AC276" i="7"/>
  <c r="Z276" i="7"/>
  <c r="AP109" i="7"/>
  <c r="AH129" i="7"/>
  <c r="AL276" i="7"/>
  <c r="AG128" i="7"/>
  <c r="AP95" i="7"/>
  <c r="AP120" i="7"/>
  <c r="AP104" i="7"/>
  <c r="AN129" i="7"/>
  <c r="AF276" i="7"/>
  <c r="AP107" i="7"/>
  <c r="AL129" i="7"/>
  <c r="V275" i="7"/>
  <c r="AP123" i="7"/>
  <c r="AD129" i="7"/>
  <c r="F278" i="7"/>
  <c r="X276" i="7"/>
  <c r="AG129" i="7"/>
  <c r="AA275" i="7"/>
  <c r="AP119" i="7"/>
  <c r="AP103" i="7"/>
  <c r="Y129" i="7"/>
  <c r="AP112" i="7"/>
  <c r="Z129" i="7"/>
  <c r="W276" i="7"/>
  <c r="J467" i="7"/>
  <c r="W129" i="7"/>
  <c r="AH276" i="7"/>
  <c r="AP129" i="7"/>
  <c r="AP275" i="7"/>
  <c r="AJ129" i="7"/>
  <c r="W275" i="7"/>
  <c r="AP127" i="7"/>
  <c r="V276" i="7"/>
  <c r="AC129" i="7"/>
  <c r="AI276" i="7"/>
  <c r="H130" i="7"/>
  <c r="I467" i="7"/>
  <c r="AK275" i="7"/>
  <c r="AP76" i="7"/>
  <c r="AG275" i="7"/>
  <c r="X129" i="7"/>
  <c r="AP238" i="7"/>
  <c r="AP74" i="7"/>
  <c r="D473" i="7"/>
  <c r="AD275" i="7"/>
  <c r="AL275" i="7"/>
  <c r="AP117" i="7"/>
  <c r="AE275" i="7"/>
  <c r="AO128" i="7"/>
  <c r="AP86" i="7"/>
  <c r="AI129" i="7"/>
  <c r="AP276" i="7"/>
  <c r="AF129" i="7"/>
  <c r="AB276" i="7"/>
  <c r="AP113" i="7"/>
  <c r="AP106" i="7"/>
  <c r="AH275" i="7"/>
  <c r="AP82" i="7"/>
  <c r="D278" i="7"/>
  <c r="F130" i="7"/>
  <c r="AF128" i="7"/>
  <c r="AP85" i="7"/>
  <c r="F468" i="7"/>
  <c r="AG276" i="7"/>
  <c r="Y276" i="7"/>
  <c r="AP92" i="7"/>
  <c r="J214" i="7"/>
  <c r="AP100" i="7"/>
  <c r="I278" i="7"/>
  <c r="AP110" i="7"/>
  <c r="AI619" i="7" l="1"/>
  <c r="AJ56" i="7" s="1"/>
  <c r="B474" i="7"/>
  <c r="AE32" i="7"/>
  <c r="AE595" i="7" s="1"/>
  <c r="AQ6" i="7"/>
  <c r="B279" i="7"/>
  <c r="J130" i="7"/>
  <c r="AP81" i="7"/>
  <c r="AP438" i="7"/>
  <c r="AI467" i="7"/>
  <c r="AJ277" i="7"/>
  <c r="AI277" i="7"/>
  <c r="AP170" i="7"/>
  <c r="I279" i="7"/>
  <c r="AC214" i="7"/>
  <c r="W467" i="7"/>
  <c r="AP208" i="7"/>
  <c r="AP199" i="7"/>
  <c r="AP185" i="7"/>
  <c r="AP126" i="7"/>
  <c r="AO213" i="7"/>
  <c r="Z466" i="7"/>
  <c r="AP237" i="7"/>
  <c r="AA213" i="7"/>
  <c r="D279" i="7"/>
  <c r="AP171" i="7"/>
  <c r="F469" i="7"/>
  <c r="AP247" i="7"/>
  <c r="AN214" i="7"/>
  <c r="AO467" i="7"/>
  <c r="AP424" i="7"/>
  <c r="AP426" i="7"/>
  <c r="AP266" i="7"/>
  <c r="AM277" i="7"/>
  <c r="AP450" i="7"/>
  <c r="AN466" i="7"/>
  <c r="AB277" i="7"/>
  <c r="I215" i="7"/>
  <c r="AG214" i="7"/>
  <c r="AP429" i="7"/>
  <c r="AK213" i="7"/>
  <c r="AP188" i="7"/>
  <c r="AP78" i="7"/>
  <c r="AP251" i="7"/>
  <c r="AP169" i="7"/>
  <c r="AP464" i="7"/>
  <c r="AI214" i="7"/>
  <c r="AP443" i="7"/>
  <c r="AP248" i="7"/>
  <c r="Z213" i="7"/>
  <c r="AP203" i="7"/>
  <c r="AB213" i="7"/>
  <c r="AP459" i="7"/>
  <c r="AP189" i="7"/>
  <c r="AP262" i="7"/>
  <c r="AL214" i="7"/>
  <c r="AH467" i="7"/>
  <c r="AG213" i="7"/>
  <c r="AP274" i="7"/>
  <c r="J131" i="7"/>
  <c r="AP182" i="7"/>
  <c r="AP200" i="7"/>
  <c r="AD277" i="7"/>
  <c r="V467" i="7"/>
  <c r="AD466" i="7"/>
  <c r="AP173" i="7"/>
  <c r="AN467" i="7"/>
  <c r="AG466" i="7"/>
  <c r="AP180" i="7"/>
  <c r="AP162" i="7"/>
  <c r="AP444" i="7"/>
  <c r="AP273" i="7"/>
  <c r="AF466" i="7"/>
  <c r="AP193" i="7"/>
  <c r="AA277" i="7"/>
  <c r="AP466" i="7"/>
  <c r="AH213" i="7"/>
  <c r="AP245" i="7"/>
  <c r="AP165" i="7"/>
  <c r="AP84" i="7"/>
  <c r="Y277" i="7"/>
  <c r="AG467" i="7"/>
  <c r="AP263" i="7"/>
  <c r="AP271" i="7"/>
  <c r="X213" i="7"/>
  <c r="AP190" i="7"/>
  <c r="AP441" i="7"/>
  <c r="AP445" i="7"/>
  <c r="I131" i="7"/>
  <c r="AM214" i="7"/>
  <c r="AP201" i="7"/>
  <c r="AP436" i="7"/>
  <c r="AP105" i="7"/>
  <c r="AP270" i="7"/>
  <c r="Y467" i="7"/>
  <c r="AP448" i="7"/>
  <c r="AP210" i="7"/>
  <c r="AM213" i="7"/>
  <c r="F279" i="7"/>
  <c r="AF277" i="7"/>
  <c r="V213" i="7"/>
  <c r="AP455" i="7"/>
  <c r="AP269" i="7"/>
  <c r="AP93" i="7"/>
  <c r="AP439" i="7"/>
  <c r="Y214" i="7"/>
  <c r="AP433" i="7"/>
  <c r="AP121" i="7"/>
  <c r="AP428" i="7"/>
  <c r="AD467" i="7"/>
  <c r="AP467" i="7"/>
  <c r="AA466" i="7"/>
  <c r="AP465" i="7"/>
  <c r="AP260" i="7"/>
  <c r="AH214" i="7"/>
  <c r="AL277" i="7"/>
  <c r="AP462" i="7"/>
  <c r="Z467" i="7"/>
  <c r="AO214" i="7"/>
  <c r="X467" i="7"/>
  <c r="AP207" i="7"/>
  <c r="AE466" i="7"/>
  <c r="AP177" i="7"/>
  <c r="AJ214" i="7"/>
  <c r="AP191" i="7"/>
  <c r="AP451" i="7"/>
  <c r="AP272" i="7"/>
  <c r="AE277" i="7"/>
  <c r="AP246" i="7"/>
  <c r="AP168" i="7"/>
  <c r="AP442" i="7"/>
  <c r="AP167" i="7"/>
  <c r="AF214" i="7"/>
  <c r="AP454" i="7"/>
  <c r="AG277" i="7"/>
  <c r="AP230" i="7"/>
  <c r="AE467" i="7"/>
  <c r="AK214" i="7"/>
  <c r="AK466" i="7"/>
  <c r="AP202" i="7"/>
  <c r="J215" i="7"/>
  <c r="AC467" i="7"/>
  <c r="AB466" i="7"/>
  <c r="AP73" i="7"/>
  <c r="AP264" i="7"/>
  <c r="AL213" i="7"/>
  <c r="AJ467" i="7"/>
  <c r="AP181" i="7"/>
  <c r="X277" i="7"/>
  <c r="AP163" i="7"/>
  <c r="J278" i="7"/>
  <c r="AP234" i="7"/>
  <c r="V277" i="7"/>
  <c r="AP161" i="7"/>
  <c r="AJ213" i="7"/>
  <c r="AP209" i="7"/>
  <c r="AP255" i="7"/>
  <c r="AL466" i="7"/>
  <c r="AP446" i="7"/>
  <c r="AC466" i="7"/>
  <c r="AP164" i="7"/>
  <c r="AP277" i="7"/>
  <c r="AP267" i="7"/>
  <c r="W466" i="7"/>
  <c r="AP435" i="7"/>
  <c r="AP259" i="7"/>
  <c r="W213" i="7"/>
  <c r="AP89" i="7"/>
  <c r="AH466" i="7"/>
  <c r="AP460" i="7"/>
  <c r="W214" i="7"/>
  <c r="AP463" i="7"/>
  <c r="AP268" i="7"/>
  <c r="I468" i="7"/>
  <c r="F216" i="7"/>
  <c r="F131" i="7"/>
  <c r="AP206" i="7"/>
  <c r="AD213" i="7"/>
  <c r="AE213" i="7"/>
  <c r="Y213" i="7"/>
  <c r="AP256" i="7"/>
  <c r="AP440" i="7"/>
  <c r="AP425" i="7"/>
  <c r="AP211" i="7"/>
  <c r="AF467" i="7"/>
  <c r="AF213" i="7"/>
  <c r="AO277" i="7"/>
  <c r="AP427" i="7"/>
  <c r="AP213" i="7"/>
  <c r="AP196" i="7"/>
  <c r="AP432" i="7"/>
  <c r="AO466" i="7"/>
  <c r="AI466" i="7"/>
  <c r="AP175" i="7"/>
  <c r="AP97" i="7"/>
  <c r="AP249" i="7"/>
  <c r="AP457" i="7"/>
  <c r="AM467" i="7"/>
  <c r="AP194" i="7"/>
  <c r="W277" i="7"/>
  <c r="AB467" i="7"/>
  <c r="AP204" i="7"/>
  <c r="AP192" i="7"/>
  <c r="AP452" i="7"/>
  <c r="AN277" i="7"/>
  <c r="AP430" i="7"/>
  <c r="AP176" i="7"/>
  <c r="X214" i="7"/>
  <c r="AP265" i="7"/>
  <c r="AP212" i="7"/>
  <c r="AP252" i="7"/>
  <c r="AP434" i="7"/>
  <c r="AP456" i="7"/>
  <c r="AP447" i="7"/>
  <c r="AP178" i="7"/>
  <c r="AP125" i="7"/>
  <c r="AC213" i="7"/>
  <c r="AP458" i="7"/>
  <c r="AP187" i="7"/>
  <c r="AP195" i="7"/>
  <c r="AP184" i="7"/>
  <c r="AE214" i="7"/>
  <c r="V466" i="7"/>
  <c r="AP183" i="7"/>
  <c r="AP179" i="7"/>
  <c r="AH277" i="7"/>
  <c r="AP257" i="7"/>
  <c r="AP101" i="7"/>
  <c r="H468" i="7"/>
  <c r="AD214" i="7"/>
  <c r="AP453" i="7"/>
  <c r="AM466" i="7"/>
  <c r="Y466" i="7"/>
  <c r="AP431" i="7"/>
  <c r="H278" i="7"/>
  <c r="AP198" i="7"/>
  <c r="AP253" i="7"/>
  <c r="AN213" i="7"/>
  <c r="AP75" i="7"/>
  <c r="AI213" i="7"/>
  <c r="AP174" i="7"/>
  <c r="AP172" i="7"/>
  <c r="AP449" i="7"/>
  <c r="AK467" i="7"/>
  <c r="AP118" i="7"/>
  <c r="D474" i="7"/>
  <c r="AA467" i="7"/>
  <c r="AP197" i="7"/>
  <c r="AP186" i="7"/>
  <c r="AP254" i="7"/>
  <c r="AL467" i="7"/>
  <c r="V214" i="7"/>
  <c r="AK277" i="7"/>
  <c r="AP261" i="7"/>
  <c r="AP461" i="7"/>
  <c r="H131" i="7"/>
  <c r="AA214" i="7"/>
  <c r="AP166" i="7"/>
  <c r="AP250" i="7"/>
  <c r="Z277" i="7"/>
  <c r="AP258" i="7"/>
  <c r="X466" i="7"/>
  <c r="AP229" i="7"/>
  <c r="AP437" i="7"/>
  <c r="Z214" i="7"/>
  <c r="AP205" i="7"/>
  <c r="AB214" i="7"/>
  <c r="AP214" i="7"/>
  <c r="AJ466" i="7"/>
  <c r="AC277" i="7"/>
  <c r="AJ619" i="7" l="1"/>
  <c r="AK56" i="7" s="1"/>
  <c r="AP617" i="7"/>
  <c r="AQ54" i="7" s="1"/>
  <c r="AP593" i="7"/>
  <c r="AQ30" i="7" s="1"/>
  <c r="AP594" i="7"/>
  <c r="AQ31" i="7" s="1"/>
  <c r="AP618" i="7"/>
  <c r="AQ55" i="7" s="1"/>
  <c r="B475" i="7"/>
  <c r="AF32" i="7"/>
  <c r="AF595" i="7" s="1"/>
  <c r="AQ7" i="7"/>
  <c r="B280" i="7"/>
  <c r="Y130" i="7"/>
  <c r="AD130" i="7"/>
  <c r="AM130" i="7"/>
  <c r="AQ110" i="7"/>
  <c r="I132" i="7"/>
  <c r="J216" i="7"/>
  <c r="AF278" i="7"/>
  <c r="X215" i="7"/>
  <c r="W130" i="7"/>
  <c r="AG130" i="7"/>
  <c r="AF130" i="7"/>
  <c r="F132" i="7"/>
  <c r="AJ278" i="7"/>
  <c r="AC131" i="7"/>
  <c r="J469" i="7"/>
  <c r="D475" i="7"/>
  <c r="AH278" i="7"/>
  <c r="AM278" i="7"/>
  <c r="V278" i="7"/>
  <c r="Y215" i="7"/>
  <c r="AD278" i="7"/>
  <c r="AK215" i="7"/>
  <c r="AQ84" i="7"/>
  <c r="W278" i="7"/>
  <c r="AE215" i="7"/>
  <c r="AQ95" i="7"/>
  <c r="H216" i="7"/>
  <c r="H279" i="7"/>
  <c r="W215" i="7"/>
  <c r="AC215" i="7"/>
  <c r="AC130" i="7"/>
  <c r="AP130" i="7"/>
  <c r="AA130" i="7"/>
  <c r="AJ130" i="7"/>
  <c r="AK130" i="7"/>
  <c r="AN130" i="7"/>
  <c r="AL215" i="7"/>
  <c r="H217" i="7"/>
  <c r="AJ215" i="7"/>
  <c r="Z278" i="7"/>
  <c r="AD215" i="7"/>
  <c r="J132" i="7"/>
  <c r="AK278" i="7"/>
  <c r="AA278" i="7"/>
  <c r="AH215" i="7"/>
  <c r="AC278" i="7"/>
  <c r="AN131" i="7"/>
  <c r="AI215" i="7"/>
  <c r="AG278" i="7"/>
  <c r="AP131" i="7"/>
  <c r="AM131" i="7"/>
  <c r="I216" i="7"/>
  <c r="AO215" i="7"/>
  <c r="AB130" i="7"/>
  <c r="AE130" i="7"/>
  <c r="AL130" i="7"/>
  <c r="AF215" i="7"/>
  <c r="X131" i="7"/>
  <c r="AN278" i="7"/>
  <c r="AO278" i="7"/>
  <c r="F280" i="7"/>
  <c r="I469" i="7"/>
  <c r="AB131" i="7"/>
  <c r="Z215" i="7"/>
  <c r="AL131" i="7"/>
  <c r="AQ74" i="7"/>
  <c r="H469" i="7"/>
  <c r="Z130" i="7"/>
  <c r="X130" i="7"/>
  <c r="AJ131" i="7"/>
  <c r="AG215" i="7"/>
  <c r="AA131" i="7"/>
  <c r="H280" i="7"/>
  <c r="F217" i="7"/>
  <c r="AM215" i="7"/>
  <c r="AB215" i="7"/>
  <c r="AI278" i="7"/>
  <c r="AH130" i="7"/>
  <c r="V130" i="7"/>
  <c r="AH131" i="7"/>
  <c r="AA215" i="7"/>
  <c r="AI131" i="7"/>
  <c r="AK131" i="7"/>
  <c r="F470" i="7"/>
  <c r="AP215" i="7"/>
  <c r="V131" i="7"/>
  <c r="H132" i="7"/>
  <c r="AE278" i="7"/>
  <c r="AQ83" i="7"/>
  <c r="Z131" i="7"/>
  <c r="AN215" i="7"/>
  <c r="AQ215" i="7"/>
  <c r="AQ436" i="7"/>
  <c r="X278" i="7"/>
  <c r="AQ114" i="7"/>
  <c r="AP278" i="7"/>
  <c r="D280" i="7"/>
  <c r="AO131" i="7"/>
  <c r="AI130" i="7"/>
  <c r="AO130" i="7"/>
  <c r="AG131" i="7"/>
  <c r="AF131" i="7"/>
  <c r="Y278" i="7"/>
  <c r="W131" i="7"/>
  <c r="Y131" i="7"/>
  <c r="AB278" i="7"/>
  <c r="J468" i="7"/>
  <c r="AL278" i="7"/>
  <c r="AQ91" i="7"/>
  <c r="AE131" i="7"/>
  <c r="V215" i="7"/>
  <c r="AQ123" i="7"/>
  <c r="AD131" i="7"/>
  <c r="AQ79" i="7"/>
  <c r="AQ107" i="7"/>
  <c r="AQ99" i="7"/>
  <c r="AQ109" i="7"/>
  <c r="AQ111" i="7"/>
  <c r="V601" i="7" l="1"/>
  <c r="W38" i="7" s="1"/>
  <c r="AK619" i="7"/>
  <c r="AL56" i="7" s="1"/>
  <c r="B476" i="7"/>
  <c r="AG32" i="7"/>
  <c r="AG595" i="7" s="1"/>
  <c r="AR6" i="7"/>
  <c r="B281" i="7"/>
  <c r="AQ87" i="7"/>
  <c r="AQ97" i="7"/>
  <c r="AL216" i="7"/>
  <c r="Z216" i="7"/>
  <c r="AQ207" i="7"/>
  <c r="AQ255" i="7"/>
  <c r="AK132" i="7"/>
  <c r="I280" i="7"/>
  <c r="AQ167" i="7"/>
  <c r="AQ468" i="7"/>
  <c r="J133" i="7"/>
  <c r="F471" i="7"/>
  <c r="AQ195" i="7"/>
  <c r="Y469" i="7"/>
  <c r="AA132" i="7"/>
  <c r="AJ469" i="7"/>
  <c r="AQ463" i="7"/>
  <c r="AQ190" i="7"/>
  <c r="AQ77" i="7"/>
  <c r="F133" i="7"/>
  <c r="AQ459" i="7"/>
  <c r="AQ262" i="7"/>
  <c r="AQ251" i="7"/>
  <c r="V132" i="7"/>
  <c r="AQ451" i="7"/>
  <c r="X469" i="7"/>
  <c r="AQ171" i="7"/>
  <c r="H133" i="7"/>
  <c r="AN216" i="7"/>
  <c r="AQ188" i="7"/>
  <c r="AG468" i="7"/>
  <c r="Z132" i="7"/>
  <c r="AQ270" i="7"/>
  <c r="AQ198" i="7"/>
  <c r="AQ185" i="7"/>
  <c r="AQ212" i="7"/>
  <c r="AD132" i="7"/>
  <c r="AQ178" i="7"/>
  <c r="AQ162" i="7"/>
  <c r="AQ106" i="7"/>
  <c r="AQ104" i="7"/>
  <c r="AK468" i="7"/>
  <c r="AQ439" i="7"/>
  <c r="AQ246" i="7"/>
  <c r="AQ100" i="7"/>
  <c r="AQ445" i="7"/>
  <c r="AQ258" i="7"/>
  <c r="X468" i="7"/>
  <c r="AQ92" i="7"/>
  <c r="AQ467" i="7"/>
  <c r="AQ177" i="7"/>
  <c r="AI468" i="7"/>
  <c r="AQ248" i="7"/>
  <c r="AL132" i="7"/>
  <c r="AO216" i="7"/>
  <c r="AQ230" i="7"/>
  <c r="AQ189" i="7"/>
  <c r="AQ75" i="7"/>
  <c r="AQ433" i="7"/>
  <c r="AQ164" i="7"/>
  <c r="Y468" i="7"/>
  <c r="Z469" i="7"/>
  <c r="AE132" i="7"/>
  <c r="AQ205" i="7"/>
  <c r="I218" i="7"/>
  <c r="AQ256" i="7"/>
  <c r="AQ211" i="7"/>
  <c r="AQ203" i="7"/>
  <c r="AQ466" i="7"/>
  <c r="AB216" i="7"/>
  <c r="AH216" i="7"/>
  <c r="AQ113" i="7"/>
  <c r="AQ129" i="7"/>
  <c r="AQ272" i="7"/>
  <c r="AQ431" i="7"/>
  <c r="AE468" i="7"/>
  <c r="AQ98" i="7"/>
  <c r="AQ271" i="7"/>
  <c r="AQ457" i="7"/>
  <c r="J217" i="7"/>
  <c r="AQ90" i="7"/>
  <c r="AQ181" i="7"/>
  <c r="AQ438" i="7"/>
  <c r="J279" i="7"/>
  <c r="AQ85" i="7"/>
  <c r="AQ453" i="7"/>
  <c r="AQ450" i="7"/>
  <c r="AO468" i="7"/>
  <c r="AQ460" i="7"/>
  <c r="AQ131" i="7"/>
  <c r="AQ184" i="7"/>
  <c r="AQ437" i="7"/>
  <c r="AQ261" i="7"/>
  <c r="AQ216" i="7"/>
  <c r="I133" i="7"/>
  <c r="AB469" i="7"/>
  <c r="AQ276" i="7"/>
  <c r="AQ119" i="7"/>
  <c r="AQ435" i="7"/>
  <c r="AQ172" i="7"/>
  <c r="AA468" i="7"/>
  <c r="AQ443" i="7"/>
  <c r="AQ254" i="7"/>
  <c r="AQ201" i="7"/>
  <c r="AQ101" i="7"/>
  <c r="AO132" i="7"/>
  <c r="AQ428" i="7"/>
  <c r="AH468" i="7"/>
  <c r="AQ204" i="7"/>
  <c r="AQ89" i="7"/>
  <c r="AF469" i="7"/>
  <c r="AD468" i="7"/>
  <c r="AQ183" i="7"/>
  <c r="AQ81" i="7"/>
  <c r="AE216" i="7"/>
  <c r="AQ456" i="7"/>
  <c r="AQ210" i="7"/>
  <c r="AQ82" i="7"/>
  <c r="AQ208" i="7"/>
  <c r="AQ267" i="7"/>
  <c r="D476" i="7"/>
  <c r="AP469" i="7"/>
  <c r="AQ102" i="7"/>
  <c r="AM216" i="7"/>
  <c r="AQ202" i="7"/>
  <c r="AQ275" i="7"/>
  <c r="AE469" i="7"/>
  <c r="AN132" i="7"/>
  <c r="AQ175" i="7"/>
  <c r="AQ168" i="7"/>
  <c r="AQ117" i="7"/>
  <c r="AQ444" i="7"/>
  <c r="X216" i="7"/>
  <c r="AQ452" i="7"/>
  <c r="AQ126" i="7"/>
  <c r="AQ269" i="7"/>
  <c r="AQ265" i="7"/>
  <c r="AC469" i="7"/>
  <c r="AQ465" i="7"/>
  <c r="AQ112" i="7"/>
  <c r="AQ257" i="7"/>
  <c r="AQ200" i="7"/>
  <c r="AQ278" i="7"/>
  <c r="AG132" i="7"/>
  <c r="AQ234" i="7"/>
  <c r="AQ161" i="7"/>
  <c r="AQ427" i="7"/>
  <c r="AQ96" i="7"/>
  <c r="AI216" i="7"/>
  <c r="AQ191" i="7"/>
  <c r="AQ194" i="7"/>
  <c r="AQ88" i="7"/>
  <c r="I470" i="7"/>
  <c r="AQ247" i="7"/>
  <c r="AQ432" i="7"/>
  <c r="AQ73" i="7"/>
  <c r="AQ469" i="7"/>
  <c r="AQ245" i="7"/>
  <c r="AQ253" i="7"/>
  <c r="AQ169" i="7"/>
  <c r="AQ120" i="7"/>
  <c r="D281" i="7"/>
  <c r="AQ424" i="7"/>
  <c r="AQ238" i="7"/>
  <c r="AQ127" i="7"/>
  <c r="AQ266" i="7"/>
  <c r="AQ197" i="7"/>
  <c r="AK216" i="7"/>
  <c r="AQ130" i="7"/>
  <c r="AJ216" i="7"/>
  <c r="AQ214" i="7"/>
  <c r="AQ430" i="7"/>
  <c r="AQ105" i="7"/>
  <c r="V469" i="7"/>
  <c r="AL469" i="7"/>
  <c r="AQ170" i="7"/>
  <c r="AN469" i="7"/>
  <c r="AM468" i="7"/>
  <c r="AQ449" i="7"/>
  <c r="AP468" i="7"/>
  <c r="AQ103" i="7"/>
  <c r="AJ132" i="7"/>
  <c r="AA216" i="7"/>
  <c r="AQ448" i="7"/>
  <c r="Y216" i="7"/>
  <c r="AQ121" i="7"/>
  <c r="AQ250" i="7"/>
  <c r="AQ199" i="7"/>
  <c r="AF468" i="7"/>
  <c r="AQ76" i="7"/>
  <c r="AQ461" i="7"/>
  <c r="AQ426" i="7"/>
  <c r="AM469" i="7"/>
  <c r="AQ80" i="7"/>
  <c r="AJ468" i="7"/>
  <c r="AQ260" i="7"/>
  <c r="AQ193" i="7"/>
  <c r="W469" i="7"/>
  <c r="AP132" i="7"/>
  <c r="AQ277" i="7"/>
  <c r="W468" i="7"/>
  <c r="AQ192" i="7"/>
  <c r="AQ125" i="7"/>
  <c r="AQ462" i="7"/>
  <c r="V468" i="7"/>
  <c r="AQ425" i="7"/>
  <c r="AQ86" i="7"/>
  <c r="I217" i="7"/>
  <c r="AQ237" i="7"/>
  <c r="AD216" i="7"/>
  <c r="AQ173" i="7"/>
  <c r="AQ122" i="7"/>
  <c r="AQ108" i="7"/>
  <c r="AQ274" i="7"/>
  <c r="AQ213" i="7"/>
  <c r="AF216" i="7"/>
  <c r="AQ187" i="7"/>
  <c r="AM132" i="7"/>
  <c r="AQ455" i="7"/>
  <c r="AO469" i="7"/>
  <c r="AQ434" i="7"/>
  <c r="X132" i="7"/>
  <c r="AQ229" i="7"/>
  <c r="AG469" i="7"/>
  <c r="AQ206" i="7"/>
  <c r="AQ128" i="7"/>
  <c r="AQ442" i="7"/>
  <c r="AL468" i="7"/>
  <c r="AI469" i="7"/>
  <c r="AQ252" i="7"/>
  <c r="AI132" i="7"/>
  <c r="AQ179" i="7"/>
  <c r="I281" i="7"/>
  <c r="AQ209" i="7"/>
  <c r="AQ124" i="7"/>
  <c r="AD469" i="7"/>
  <c r="AQ174" i="7"/>
  <c r="AQ446" i="7"/>
  <c r="AB132" i="7"/>
  <c r="AQ166" i="7"/>
  <c r="AC216" i="7"/>
  <c r="AQ259" i="7"/>
  <c r="AQ78" i="7"/>
  <c r="AA469" i="7"/>
  <c r="AQ93" i="7"/>
  <c r="AQ118" i="7"/>
  <c r="AQ441" i="7"/>
  <c r="AQ180" i="7"/>
  <c r="W216" i="7"/>
  <c r="AQ458" i="7"/>
  <c r="W132" i="7"/>
  <c r="V216" i="7"/>
  <c r="AQ264" i="7"/>
  <c r="AQ447" i="7"/>
  <c r="AC132" i="7"/>
  <c r="AK469" i="7"/>
  <c r="AQ429" i="7"/>
  <c r="AQ440" i="7"/>
  <c r="AH132" i="7"/>
  <c r="AQ268" i="7"/>
  <c r="AP216" i="7"/>
  <c r="AQ182" i="7"/>
  <c r="AQ273" i="7"/>
  <c r="Y132" i="7"/>
  <c r="AG216" i="7"/>
  <c r="AQ186" i="7"/>
  <c r="AQ165" i="7"/>
  <c r="AQ94" i="7"/>
  <c r="AN468" i="7"/>
  <c r="AQ263" i="7"/>
  <c r="AB468" i="7"/>
  <c r="AQ132" i="7"/>
  <c r="AQ249" i="7"/>
  <c r="H470" i="7"/>
  <c r="AQ464" i="7"/>
  <c r="AF132" i="7"/>
  <c r="AQ454" i="7"/>
  <c r="Z468" i="7"/>
  <c r="AQ163" i="7"/>
  <c r="AC468" i="7"/>
  <c r="AQ196" i="7"/>
  <c r="AH469" i="7"/>
  <c r="AQ176" i="7"/>
  <c r="W601" i="7" l="1"/>
  <c r="X38" i="7" s="1"/>
  <c r="AL619" i="7"/>
  <c r="AM56" i="7" s="1"/>
  <c r="B477" i="7"/>
  <c r="AQ593" i="7"/>
  <c r="AR30" i="7" s="1"/>
  <c r="AQ617" i="7"/>
  <c r="AR54" i="7" s="1"/>
  <c r="AQ618" i="7"/>
  <c r="AR55" i="7" s="1"/>
  <c r="AQ594" i="7"/>
  <c r="AR31" i="7" s="1"/>
  <c r="AH32" i="7"/>
  <c r="AH595" i="7" s="1"/>
  <c r="AR7" i="7"/>
  <c r="B282" i="7"/>
  <c r="H471" i="7"/>
  <c r="AB133" i="7"/>
  <c r="AR465" i="7"/>
  <c r="AR130" i="7"/>
  <c r="F472" i="7"/>
  <c r="AQ217" i="7"/>
  <c r="X217" i="7"/>
  <c r="AR110" i="7"/>
  <c r="AH217" i="7"/>
  <c r="AR217" i="7"/>
  <c r="H281" i="7"/>
  <c r="W279" i="7"/>
  <c r="H282" i="7"/>
  <c r="AC217" i="7"/>
  <c r="X279" i="7"/>
  <c r="AR277" i="7"/>
  <c r="D282" i="7"/>
  <c r="AD279" i="7"/>
  <c r="AF217" i="7"/>
  <c r="AG133" i="7"/>
  <c r="W133" i="7"/>
  <c r="AR279" i="7"/>
  <c r="X133" i="7"/>
  <c r="AH279" i="7"/>
  <c r="AC133" i="7"/>
  <c r="AR462" i="7"/>
  <c r="J280" i="7"/>
  <c r="F220" i="7"/>
  <c r="AM133" i="7"/>
  <c r="H134" i="7"/>
  <c r="F281" i="7"/>
  <c r="AQ133" i="7"/>
  <c r="Z279" i="7"/>
  <c r="AH133" i="7"/>
  <c r="AM217" i="7"/>
  <c r="AI133" i="7"/>
  <c r="AF279" i="7"/>
  <c r="Z133" i="7"/>
  <c r="AL133" i="7"/>
  <c r="AN279" i="7"/>
  <c r="Y133" i="7"/>
  <c r="AR455" i="7"/>
  <c r="J134" i="7"/>
  <c r="AL217" i="7"/>
  <c r="AF133" i="7"/>
  <c r="AK133" i="7"/>
  <c r="AR270" i="7"/>
  <c r="AR123" i="7"/>
  <c r="AO133" i="7"/>
  <c r="AE133" i="7"/>
  <c r="AR104" i="7"/>
  <c r="AR439" i="7"/>
  <c r="AG279" i="7"/>
  <c r="AO279" i="7"/>
  <c r="V217" i="7"/>
  <c r="AR100" i="7"/>
  <c r="AR85" i="7"/>
  <c r="AM279" i="7"/>
  <c r="F218" i="7"/>
  <c r="AJ133" i="7"/>
  <c r="Y279" i="7"/>
  <c r="AQ279" i="7"/>
  <c r="AR88" i="7"/>
  <c r="AD133" i="7"/>
  <c r="AE279" i="7"/>
  <c r="AA279" i="7"/>
  <c r="AR80" i="7"/>
  <c r="AP217" i="7"/>
  <c r="AI279" i="7"/>
  <c r="AJ279" i="7"/>
  <c r="AE217" i="7"/>
  <c r="AL279" i="7"/>
  <c r="AR92" i="7"/>
  <c r="AB217" i="7"/>
  <c r="V279" i="7"/>
  <c r="AO217" i="7"/>
  <c r="F134" i="7"/>
  <c r="AD217" i="7"/>
  <c r="AK279" i="7"/>
  <c r="AA133" i="7"/>
  <c r="F282" i="7"/>
  <c r="AG217" i="7"/>
  <c r="AR108" i="7"/>
  <c r="AP279" i="7"/>
  <c r="AC279" i="7"/>
  <c r="AR94" i="7"/>
  <c r="J470" i="7"/>
  <c r="I471" i="7"/>
  <c r="AR96" i="7"/>
  <c r="AP133" i="7"/>
  <c r="AJ217" i="7"/>
  <c r="AN217" i="7"/>
  <c r="AA217" i="7"/>
  <c r="AK217" i="7"/>
  <c r="AR102" i="7"/>
  <c r="Z217" i="7"/>
  <c r="Y217" i="7"/>
  <c r="AR271" i="7"/>
  <c r="AR112" i="7"/>
  <c r="AB279" i="7"/>
  <c r="W217" i="7"/>
  <c r="V133" i="7"/>
  <c r="AR268" i="7"/>
  <c r="J218" i="7"/>
  <c r="AI217" i="7"/>
  <c r="AN133" i="7"/>
  <c r="H218" i="7"/>
  <c r="I134" i="7"/>
  <c r="J281" i="7"/>
  <c r="AR76" i="7"/>
  <c r="D477" i="7"/>
  <c r="X601" i="7" l="1"/>
  <c r="Y38" i="7" s="1"/>
  <c r="AM619" i="7"/>
  <c r="AN56" i="7" s="1"/>
  <c r="B478" i="7"/>
  <c r="V620" i="7"/>
  <c r="AI32" i="7"/>
  <c r="AI595" i="7" s="1"/>
  <c r="AS6" i="7"/>
  <c r="B283" i="7"/>
  <c r="AR122" i="7"/>
  <c r="AJ134" i="7"/>
  <c r="AR179" i="7"/>
  <c r="AK218" i="7"/>
  <c r="Y218" i="7"/>
  <c r="V281" i="7"/>
  <c r="AG134" i="7"/>
  <c r="AK470" i="7"/>
  <c r="AR430" i="7"/>
  <c r="AR255" i="7"/>
  <c r="AR84" i="7"/>
  <c r="W281" i="7"/>
  <c r="AR184" i="7"/>
  <c r="AR456" i="7"/>
  <c r="AR86" i="7"/>
  <c r="AR251" i="7"/>
  <c r="Z281" i="7"/>
  <c r="J471" i="7"/>
  <c r="AR447" i="7"/>
  <c r="AP134" i="7"/>
  <c r="AR464" i="7"/>
  <c r="AR459" i="7"/>
  <c r="AR246" i="7"/>
  <c r="AI218" i="7"/>
  <c r="AK134" i="7"/>
  <c r="AR440" i="7"/>
  <c r="AH218" i="7"/>
  <c r="F283" i="7"/>
  <c r="AF470" i="7"/>
  <c r="AR95" i="7"/>
  <c r="H219" i="7"/>
  <c r="AR280" i="7"/>
  <c r="W470" i="7"/>
  <c r="AD280" i="7"/>
  <c r="X134" i="7"/>
  <c r="AR436" i="7"/>
  <c r="Z280" i="7"/>
  <c r="AA218" i="7"/>
  <c r="AJ280" i="7"/>
  <c r="V134" i="7"/>
  <c r="AR182" i="7"/>
  <c r="AR183" i="7"/>
  <c r="AR276" i="7"/>
  <c r="AA134" i="7"/>
  <c r="AK280" i="7"/>
  <c r="AR192" i="7"/>
  <c r="AR170" i="7"/>
  <c r="AR113" i="7"/>
  <c r="AN134" i="7"/>
  <c r="AR248" i="7"/>
  <c r="AR164" i="7"/>
  <c r="AR188" i="7"/>
  <c r="AR129" i="7"/>
  <c r="D478" i="7"/>
  <c r="AR187" i="7"/>
  <c r="AR273" i="7"/>
  <c r="AR75" i="7"/>
  <c r="AL280" i="7"/>
  <c r="AR261" i="7"/>
  <c r="AR176" i="7"/>
  <c r="AR197" i="7"/>
  <c r="AH134" i="7"/>
  <c r="AR213" i="7"/>
  <c r="AR212" i="7"/>
  <c r="AR435" i="7"/>
  <c r="AB280" i="7"/>
  <c r="AE134" i="7"/>
  <c r="AR445" i="7"/>
  <c r="AR434" i="7"/>
  <c r="AR453" i="7"/>
  <c r="AR181" i="7"/>
  <c r="AR132" i="7"/>
  <c r="AR162" i="7"/>
  <c r="AR467" i="7"/>
  <c r="AR265" i="7"/>
  <c r="AI281" i="7"/>
  <c r="AR114" i="7"/>
  <c r="AR210" i="7"/>
  <c r="Z134" i="7"/>
  <c r="AR269" i="7"/>
  <c r="AR195" i="7"/>
  <c r="AR174" i="7"/>
  <c r="AR126" i="7"/>
  <c r="AR450" i="7"/>
  <c r="AR446" i="7"/>
  <c r="AA280" i="7"/>
  <c r="AH280" i="7"/>
  <c r="AR128" i="7"/>
  <c r="AR442" i="7"/>
  <c r="AG470" i="7"/>
  <c r="AB281" i="7"/>
  <c r="AR121" i="7"/>
  <c r="AR218" i="7"/>
  <c r="AR454" i="7"/>
  <c r="AR252" i="7"/>
  <c r="AR89" i="7"/>
  <c r="AR211" i="7"/>
  <c r="AR230" i="7"/>
  <c r="AO281" i="7"/>
  <c r="I282" i="7"/>
  <c r="AR81" i="7"/>
  <c r="W134" i="7"/>
  <c r="AR257" i="7"/>
  <c r="AR186" i="7"/>
  <c r="AR206" i="7"/>
  <c r="AR437" i="7"/>
  <c r="AR99" i="7"/>
  <c r="AM280" i="7"/>
  <c r="AR438" i="7"/>
  <c r="AR259" i="7"/>
  <c r="AG280" i="7"/>
  <c r="H135" i="7"/>
  <c r="AR237" i="7"/>
  <c r="AR119" i="7"/>
  <c r="F219" i="7"/>
  <c r="AR275" i="7"/>
  <c r="AQ218" i="7"/>
  <c r="AD281" i="7"/>
  <c r="AR125" i="7"/>
  <c r="AR451" i="7"/>
  <c r="X281" i="7"/>
  <c r="W218" i="7"/>
  <c r="AC218" i="7"/>
  <c r="AO134" i="7"/>
  <c r="AR191" i="7"/>
  <c r="AP281" i="7"/>
  <c r="AP470" i="7"/>
  <c r="AR120" i="7"/>
  <c r="AR466" i="7"/>
  <c r="AQ280" i="7"/>
  <c r="AO470" i="7"/>
  <c r="AR111" i="7"/>
  <c r="AR468" i="7"/>
  <c r="AI470" i="7"/>
  <c r="AR457" i="7"/>
  <c r="AR238" i="7"/>
  <c r="AR103" i="7"/>
  <c r="AR185" i="7"/>
  <c r="AC470" i="7"/>
  <c r="Y470" i="7"/>
  <c r="AQ281" i="7"/>
  <c r="AA281" i="7"/>
  <c r="AR90" i="7"/>
  <c r="AR189" i="7"/>
  <c r="AR253" i="7"/>
  <c r="AH281" i="7"/>
  <c r="AR127" i="7"/>
  <c r="J135" i="7"/>
  <c r="AR175" i="7"/>
  <c r="AF281" i="7"/>
  <c r="X218" i="7"/>
  <c r="AL218" i="7"/>
  <c r="AO280" i="7"/>
  <c r="AR443" i="7"/>
  <c r="AR109" i="7"/>
  <c r="AR429" i="7"/>
  <c r="AR165" i="7"/>
  <c r="AR79" i="7"/>
  <c r="AR167" i="7"/>
  <c r="AQ470" i="7"/>
  <c r="AE218" i="7"/>
  <c r="AR161" i="7"/>
  <c r="AR93" i="7"/>
  <c r="AF218" i="7"/>
  <c r="AR208" i="7"/>
  <c r="AR229" i="7"/>
  <c r="AL470" i="7"/>
  <c r="AL134" i="7"/>
  <c r="F221" i="7"/>
  <c r="AR198" i="7"/>
  <c r="I219" i="7"/>
  <c r="AB134" i="7"/>
  <c r="AR172" i="7"/>
  <c r="AM281" i="7"/>
  <c r="J219" i="7"/>
  <c r="AR78" i="7"/>
  <c r="AO218" i="7"/>
  <c r="AR424" i="7"/>
  <c r="AR204" i="7"/>
  <c r="AR433" i="7"/>
  <c r="AR124" i="7"/>
  <c r="AR194" i="7"/>
  <c r="W280" i="7"/>
  <c r="AR428" i="7"/>
  <c r="AR196" i="7"/>
  <c r="H472" i="7"/>
  <c r="AQ134" i="7"/>
  <c r="AR258" i="7"/>
  <c r="AD470" i="7"/>
  <c r="F473" i="7"/>
  <c r="AR87" i="7"/>
  <c r="AR448" i="7"/>
  <c r="AE470" i="7"/>
  <c r="AR262" i="7"/>
  <c r="AR426" i="7"/>
  <c r="AA470" i="7"/>
  <c r="AP280" i="7"/>
  <c r="AR101" i="7"/>
  <c r="AR168" i="7"/>
  <c r="Y281" i="7"/>
  <c r="AR452" i="7"/>
  <c r="AM218" i="7"/>
  <c r="AR77" i="7"/>
  <c r="AE281" i="7"/>
  <c r="AR209" i="7"/>
  <c r="AR245" i="7"/>
  <c r="AR105" i="7"/>
  <c r="I135" i="7"/>
  <c r="AR274" i="7"/>
  <c r="AR460" i="7"/>
  <c r="AR216" i="7"/>
  <c r="AM134" i="7"/>
  <c r="AJ470" i="7"/>
  <c r="AR166" i="7"/>
  <c r="AR193" i="7"/>
  <c r="AR131" i="7"/>
  <c r="AR470" i="7"/>
  <c r="AR163" i="7"/>
  <c r="AM470" i="7"/>
  <c r="AJ281" i="7"/>
  <c r="AR107" i="7"/>
  <c r="AI280" i="7"/>
  <c r="AR202" i="7"/>
  <c r="AR441" i="7"/>
  <c r="AR267" i="7"/>
  <c r="AR469" i="7"/>
  <c r="F135" i="7"/>
  <c r="V218" i="7"/>
  <c r="AR205" i="7"/>
  <c r="AR200" i="7"/>
  <c r="AR264" i="7"/>
  <c r="AN280" i="7"/>
  <c r="AR83" i="7"/>
  <c r="AN281" i="7"/>
  <c r="AR250" i="7"/>
  <c r="AR458" i="7"/>
  <c r="AR444" i="7"/>
  <c r="AR133" i="7"/>
  <c r="AR207" i="7"/>
  <c r="AR169" i="7"/>
  <c r="X470" i="7"/>
  <c r="AR118" i="7"/>
  <c r="AR177" i="7"/>
  <c r="AR171" i="7"/>
  <c r="AR281" i="7"/>
  <c r="AR97" i="7"/>
  <c r="AF134" i="7"/>
  <c r="AR254" i="7"/>
  <c r="AR249" i="7"/>
  <c r="AR266" i="7"/>
  <c r="AR106" i="7"/>
  <c r="AR256" i="7"/>
  <c r="AB470" i="7"/>
  <c r="I220" i="7"/>
  <c r="I472" i="7"/>
  <c r="AR98" i="7"/>
  <c r="AR214" i="7"/>
  <c r="AR463" i="7"/>
  <c r="AF280" i="7"/>
  <c r="AG218" i="7"/>
  <c r="AN470" i="7"/>
  <c r="AD134" i="7"/>
  <c r="AR199" i="7"/>
  <c r="AR461" i="7"/>
  <c r="H220" i="7"/>
  <c r="AR91" i="7"/>
  <c r="AN218" i="7"/>
  <c r="AR272" i="7"/>
  <c r="AR74" i="7"/>
  <c r="AR173" i="7"/>
  <c r="AR449" i="7"/>
  <c r="AC281" i="7"/>
  <c r="V280" i="7"/>
  <c r="AI134" i="7"/>
  <c r="AR215" i="7"/>
  <c r="AG281" i="7"/>
  <c r="AJ218" i="7"/>
  <c r="AR117" i="7"/>
  <c r="AR247" i="7"/>
  <c r="Y280" i="7"/>
  <c r="X280" i="7"/>
  <c r="AR203" i="7"/>
  <c r="AR180" i="7"/>
  <c r="AR260" i="7"/>
  <c r="AH470" i="7"/>
  <c r="Z218" i="7"/>
  <c r="Y134" i="7"/>
  <c r="AR263" i="7"/>
  <c r="Z470" i="7"/>
  <c r="AC280" i="7"/>
  <c r="AP218" i="7"/>
  <c r="AR134" i="7"/>
  <c r="AR425" i="7"/>
  <c r="AL281" i="7"/>
  <c r="AE280" i="7"/>
  <c r="J220" i="7"/>
  <c r="AR73" i="7"/>
  <c r="AC134" i="7"/>
  <c r="AR427" i="7"/>
  <c r="AR178" i="7"/>
  <c r="AR234" i="7"/>
  <c r="AR82" i="7"/>
  <c r="AR432" i="7"/>
  <c r="AR278" i="7"/>
  <c r="V470" i="7"/>
  <c r="AK281" i="7"/>
  <c r="AD218" i="7"/>
  <c r="AR190" i="7"/>
  <c r="AB218" i="7"/>
  <c r="AR431" i="7"/>
  <c r="AR201" i="7"/>
  <c r="Y601" i="7" l="1"/>
  <c r="Z38" i="7" s="1"/>
  <c r="AN619" i="7"/>
  <c r="AO56" i="7" s="1"/>
  <c r="AR593" i="7"/>
  <c r="AS30" i="7" s="1"/>
  <c r="AR617" i="7"/>
  <c r="AS54" i="7" s="1"/>
  <c r="B479" i="7"/>
  <c r="AR594" i="7"/>
  <c r="AS31" i="7" s="1"/>
  <c r="AR618" i="7"/>
  <c r="AS55" i="7" s="1"/>
  <c r="W57" i="7"/>
  <c r="W620" i="7" s="1"/>
  <c r="AJ32" i="7"/>
  <c r="AJ595" i="7" s="1"/>
  <c r="AS7" i="7"/>
  <c r="B284" i="7"/>
  <c r="F222" i="7"/>
  <c r="X135" i="7"/>
  <c r="Z219" i="7"/>
  <c r="D284" i="7"/>
  <c r="AS88" i="7"/>
  <c r="AS122" i="7"/>
  <c r="AS97" i="7"/>
  <c r="AG471" i="7"/>
  <c r="AS131" i="7"/>
  <c r="AS106" i="7"/>
  <c r="AS83" i="7"/>
  <c r="AF471" i="7"/>
  <c r="AS84" i="7"/>
  <c r="I283" i="7"/>
  <c r="AS91" i="7"/>
  <c r="AD219" i="7"/>
  <c r="AA471" i="7"/>
  <c r="AS78" i="7"/>
  <c r="AJ471" i="7"/>
  <c r="AH135" i="7"/>
  <c r="D283" i="7"/>
  <c r="AI471" i="7"/>
  <c r="AS121" i="7"/>
  <c r="AS96" i="7"/>
  <c r="AS130" i="7"/>
  <c r="AS105" i="7"/>
  <c r="AP471" i="7"/>
  <c r="AQ135" i="7"/>
  <c r="AB471" i="7"/>
  <c r="AS93" i="7"/>
  <c r="AS101" i="7"/>
  <c r="AS86" i="7"/>
  <c r="AR219" i="7"/>
  <c r="AB135" i="7"/>
  <c r="AJ219" i="7"/>
  <c r="AE219" i="7"/>
  <c r="AS129" i="7"/>
  <c r="AS104" i="7"/>
  <c r="AP135" i="7"/>
  <c r="AS113" i="7"/>
  <c r="Y219" i="7"/>
  <c r="V135" i="7"/>
  <c r="AD220" i="7"/>
  <c r="I221" i="7"/>
  <c r="AS99" i="7"/>
  <c r="V471" i="7"/>
  <c r="AB220" i="7"/>
  <c r="AA135" i="7"/>
  <c r="F474" i="7"/>
  <c r="H473" i="7"/>
  <c r="AL135" i="7"/>
  <c r="AG135" i="7"/>
  <c r="AO219" i="7"/>
  <c r="Z471" i="7"/>
  <c r="AN135" i="7"/>
  <c r="Z220" i="7"/>
  <c r="AC220" i="7"/>
  <c r="AS107" i="7"/>
  <c r="AL219" i="7"/>
  <c r="AS117" i="7"/>
  <c r="AS92" i="7"/>
  <c r="AF135" i="7"/>
  <c r="AS109" i="7"/>
  <c r="AO220" i="7"/>
  <c r="W135" i="7"/>
  <c r="J221" i="7"/>
  <c r="AS125" i="7"/>
  <c r="AO135" i="7"/>
  <c r="AP220" i="7"/>
  <c r="Z135" i="7"/>
  <c r="AS133" i="7"/>
  <c r="Y135" i="7"/>
  <c r="AP219" i="7"/>
  <c r="AC219" i="7"/>
  <c r="X471" i="7"/>
  <c r="AS134" i="7"/>
  <c r="AA219" i="7"/>
  <c r="X220" i="7"/>
  <c r="X219" i="7"/>
  <c r="AJ135" i="7"/>
  <c r="AK471" i="7"/>
  <c r="H136" i="7"/>
  <c r="AK219" i="7"/>
  <c r="AA220" i="7"/>
  <c r="AS74" i="7"/>
  <c r="AM219" i="7"/>
  <c r="AL471" i="7"/>
  <c r="AS100" i="7"/>
  <c r="H283" i="7"/>
  <c r="AQ220" i="7"/>
  <c r="AS108" i="7"/>
  <c r="AK135" i="7"/>
  <c r="AS85" i="7"/>
  <c r="AR135" i="7"/>
  <c r="AC471" i="7"/>
  <c r="AS87" i="7"/>
  <c r="AL220" i="7"/>
  <c r="W219" i="7"/>
  <c r="J136" i="7"/>
  <c r="AR471" i="7"/>
  <c r="AS73" i="7"/>
  <c r="AH471" i="7"/>
  <c r="AH220" i="7"/>
  <c r="AS82" i="7"/>
  <c r="AE220" i="7"/>
  <c r="AO471" i="7"/>
  <c r="AJ220" i="7"/>
  <c r="I284" i="7"/>
  <c r="AN471" i="7"/>
  <c r="AD135" i="7"/>
  <c r="AI219" i="7"/>
  <c r="AF219" i="7"/>
  <c r="AS95" i="7"/>
  <c r="J282" i="7"/>
  <c r="D479" i="7"/>
  <c r="I136" i="7"/>
  <c r="J472" i="7"/>
  <c r="AS81" i="7"/>
  <c r="AG219" i="7"/>
  <c r="AQ471" i="7"/>
  <c r="AS90" i="7"/>
  <c r="Y471" i="7"/>
  <c r="AC135" i="7"/>
  <c r="AK220" i="7"/>
  <c r="Y220" i="7"/>
  <c r="AE135" i="7"/>
  <c r="AN220" i="7"/>
  <c r="AM135" i="7"/>
  <c r="AM471" i="7"/>
  <c r="V220" i="7"/>
  <c r="AM220" i="7"/>
  <c r="I473" i="7"/>
  <c r="AS123" i="7"/>
  <c r="AS98" i="7"/>
  <c r="AH219" i="7"/>
  <c r="AS77" i="7"/>
  <c r="AD471" i="7"/>
  <c r="W220" i="7"/>
  <c r="AI135" i="7"/>
  <c r="H221" i="7"/>
  <c r="AS75" i="7"/>
  <c r="AR220" i="7"/>
  <c r="W471" i="7"/>
  <c r="AN219" i="7"/>
  <c r="AB219" i="7"/>
  <c r="F136" i="7"/>
  <c r="AI220" i="7"/>
  <c r="AQ219" i="7"/>
  <c r="AF220" i="7"/>
  <c r="AS114" i="7"/>
  <c r="AG220" i="7"/>
  <c r="AS76" i="7"/>
  <c r="AE471" i="7"/>
  <c r="V219" i="7"/>
  <c r="AS135" i="7"/>
  <c r="Z601" i="7" l="1"/>
  <c r="AA38" i="7" s="1"/>
  <c r="AO619" i="7"/>
  <c r="AP56" i="7" s="1"/>
  <c r="B480" i="7"/>
  <c r="X57" i="7"/>
  <c r="X620" i="7" s="1"/>
  <c r="AK32" i="7"/>
  <c r="AK595" i="7" s="1"/>
  <c r="AT6" i="7"/>
  <c r="B285" i="7"/>
  <c r="AS89" i="7"/>
  <c r="AS127" i="7"/>
  <c r="AP136" i="7"/>
  <c r="AS279" i="7"/>
  <c r="AG221" i="7"/>
  <c r="AC221" i="7"/>
  <c r="AS166" i="7"/>
  <c r="AS178" i="7"/>
  <c r="AS170" i="7"/>
  <c r="AS275" i="7"/>
  <c r="H222" i="7"/>
  <c r="AS464" i="7"/>
  <c r="AS458" i="7"/>
  <c r="AS124" i="7"/>
  <c r="AS234" i="7"/>
  <c r="AS277" i="7"/>
  <c r="AH472" i="7"/>
  <c r="J222" i="7"/>
  <c r="AS427" i="7"/>
  <c r="AS429" i="7"/>
  <c r="X282" i="7"/>
  <c r="AS175" i="7"/>
  <c r="AS164" i="7"/>
  <c r="Y472" i="7"/>
  <c r="AS278" i="7"/>
  <c r="AF472" i="7"/>
  <c r="AS167" i="7"/>
  <c r="AM282" i="7"/>
  <c r="AF221" i="7"/>
  <c r="AS468" i="7"/>
  <c r="AC136" i="7"/>
  <c r="H474" i="7"/>
  <c r="AK221" i="7"/>
  <c r="AS173" i="7"/>
  <c r="AS454" i="7"/>
  <c r="J137" i="7"/>
  <c r="X221" i="7"/>
  <c r="AR282" i="7"/>
  <c r="AS80" i="7"/>
  <c r="AS112" i="7"/>
  <c r="AS461" i="7"/>
  <c r="AN472" i="7"/>
  <c r="AS118" i="7"/>
  <c r="AS163" i="7"/>
  <c r="AS273" i="7"/>
  <c r="AS268" i="7"/>
  <c r="W282" i="7"/>
  <c r="AS260" i="7"/>
  <c r="J283" i="7"/>
  <c r="F223" i="7"/>
  <c r="AS237" i="7"/>
  <c r="AO136" i="7"/>
  <c r="AS265" i="7"/>
  <c r="AQ282" i="7"/>
  <c r="AS425" i="7"/>
  <c r="I222" i="7"/>
  <c r="Y282" i="7"/>
  <c r="AS199" i="7"/>
  <c r="AS445" i="7"/>
  <c r="AS463" i="7"/>
  <c r="AS195" i="7"/>
  <c r="AD221" i="7"/>
  <c r="AR472" i="7"/>
  <c r="AS255" i="7"/>
  <c r="AI221" i="7"/>
  <c r="AS191" i="7"/>
  <c r="AS254" i="7"/>
  <c r="AS261" i="7"/>
  <c r="AS271" i="7"/>
  <c r="X472" i="7"/>
  <c r="AS219" i="7"/>
  <c r="AS94" i="7"/>
  <c r="AS179" i="7"/>
  <c r="AF282" i="7"/>
  <c r="V136" i="7"/>
  <c r="AS259" i="7"/>
  <c r="AP221" i="7"/>
  <c r="AS213" i="7"/>
  <c r="AM472" i="7"/>
  <c r="F284" i="7"/>
  <c r="AS269" i="7"/>
  <c r="AS453" i="7"/>
  <c r="AL282" i="7"/>
  <c r="AA136" i="7"/>
  <c r="AS262" i="7"/>
  <c r="AQ472" i="7"/>
  <c r="AS200" i="7"/>
  <c r="AS467" i="7"/>
  <c r="AB221" i="7"/>
  <c r="AE221" i="7"/>
  <c r="AS209" i="7"/>
  <c r="D285" i="7"/>
  <c r="AS430" i="7"/>
  <c r="AS216" i="7"/>
  <c r="AS211" i="7"/>
  <c r="AS280" i="7"/>
  <c r="V472" i="7"/>
  <c r="AS471" i="7"/>
  <c r="AS212" i="7"/>
  <c r="AQ221" i="7"/>
  <c r="F137" i="7"/>
  <c r="AS186" i="7"/>
  <c r="AS451" i="7"/>
  <c r="AE472" i="7"/>
  <c r="AS469" i="7"/>
  <c r="AS103" i="7"/>
  <c r="AS119" i="7"/>
  <c r="AS221" i="7"/>
  <c r="AS177" i="7"/>
  <c r="AF136" i="7"/>
  <c r="AS447" i="7"/>
  <c r="AP472" i="7"/>
  <c r="AS443" i="7"/>
  <c r="AS132" i="7"/>
  <c r="AS264" i="7"/>
  <c r="AS184" i="7"/>
  <c r="AS438" i="7"/>
  <c r="AC472" i="7"/>
  <c r="H137" i="7"/>
  <c r="AS171" i="7"/>
  <c r="AS183" i="7"/>
  <c r="AH221" i="7"/>
  <c r="W472" i="7"/>
  <c r="AS128" i="7"/>
  <c r="AS459" i="7"/>
  <c r="AS190" i="7"/>
  <c r="AS457" i="7"/>
  <c r="AO472" i="7"/>
  <c r="AS252" i="7"/>
  <c r="AS162" i="7"/>
  <c r="AS452" i="7"/>
  <c r="AS210" i="7"/>
  <c r="V282" i="7"/>
  <c r="AS176" i="7"/>
  <c r="AC282" i="7"/>
  <c r="AS245" i="7"/>
  <c r="AB472" i="7"/>
  <c r="AS172" i="7"/>
  <c r="AA282" i="7"/>
  <c r="AS270" i="7"/>
  <c r="AA221" i="7"/>
  <c r="AS246" i="7"/>
  <c r="AS440" i="7"/>
  <c r="AS111" i="7"/>
  <c r="AS126" i="7"/>
  <c r="AS192" i="7"/>
  <c r="H284" i="7"/>
  <c r="AH136" i="7"/>
  <c r="AS276" i="7"/>
  <c r="AJ472" i="7"/>
  <c r="AR221" i="7"/>
  <c r="AQ136" i="7"/>
  <c r="AS238" i="7"/>
  <c r="AK472" i="7"/>
  <c r="AS256" i="7"/>
  <c r="Y221" i="7"/>
  <c r="AS220" i="7"/>
  <c r="AA472" i="7"/>
  <c r="AS206" i="7"/>
  <c r="J284" i="7"/>
  <c r="AS437" i="7"/>
  <c r="AN136" i="7"/>
  <c r="AS424" i="7"/>
  <c r="AL472" i="7"/>
  <c r="AS120" i="7"/>
  <c r="AS441" i="7"/>
  <c r="AS165" i="7"/>
  <c r="AS456" i="7"/>
  <c r="AE136" i="7"/>
  <c r="AS189" i="7"/>
  <c r="AD282" i="7"/>
  <c r="AS455" i="7"/>
  <c r="AS250" i="7"/>
  <c r="AS267" i="7"/>
  <c r="J473" i="7"/>
  <c r="AS462" i="7"/>
  <c r="AS258" i="7"/>
  <c r="AE282" i="7"/>
  <c r="AS180" i="7"/>
  <c r="AS433" i="7"/>
  <c r="AS110" i="7"/>
  <c r="Y136" i="7"/>
  <c r="AS215" i="7"/>
  <c r="AS230" i="7"/>
  <c r="AS136" i="7"/>
  <c r="AS193" i="7"/>
  <c r="AS201" i="7"/>
  <c r="D480" i="7"/>
  <c r="AR136" i="7"/>
  <c r="AS432" i="7"/>
  <c r="Z472" i="7"/>
  <c r="AS218" i="7"/>
  <c r="AS249" i="7"/>
  <c r="AS188" i="7"/>
  <c r="AP282" i="7"/>
  <c r="AS185" i="7"/>
  <c r="AS434" i="7"/>
  <c r="AG472" i="7"/>
  <c r="X136" i="7"/>
  <c r="AS161" i="7"/>
  <c r="AJ221" i="7"/>
  <c r="AI136" i="7"/>
  <c r="AS214" i="7"/>
  <c r="AI472" i="7"/>
  <c r="AS229" i="7"/>
  <c r="AM136" i="7"/>
  <c r="AS174" i="7"/>
  <c r="AS444" i="7"/>
  <c r="V221" i="7"/>
  <c r="AS208" i="7"/>
  <c r="AS79" i="7"/>
  <c r="W136" i="7"/>
  <c r="AS466" i="7"/>
  <c r="AS448" i="7"/>
  <c r="AS442" i="7"/>
  <c r="I474" i="7"/>
  <c r="AS181" i="7"/>
  <c r="AS168" i="7"/>
  <c r="Z136" i="7"/>
  <c r="AS257" i="7"/>
  <c r="AS272" i="7"/>
  <c r="AH282" i="7"/>
  <c r="AO282" i="7"/>
  <c r="AS247" i="7"/>
  <c r="AS465" i="7"/>
  <c r="AS204" i="7"/>
  <c r="AS460" i="7"/>
  <c r="AS450" i="7"/>
  <c r="AL136" i="7"/>
  <c r="AS197" i="7"/>
  <c r="AS251" i="7"/>
  <c r="AJ136" i="7"/>
  <c r="AS266" i="7"/>
  <c r="F475" i="7"/>
  <c r="AS205" i="7"/>
  <c r="AG136" i="7"/>
  <c r="AS274" i="7"/>
  <c r="AS436" i="7"/>
  <c r="W221" i="7"/>
  <c r="AS169" i="7"/>
  <c r="AS217" i="7"/>
  <c r="AS194" i="7"/>
  <c r="AS187" i="7"/>
  <c r="AK282" i="7"/>
  <c r="AS102" i="7"/>
  <c r="AB136" i="7"/>
  <c r="AS182" i="7"/>
  <c r="AN282" i="7"/>
  <c r="AS470" i="7"/>
  <c r="AO221" i="7"/>
  <c r="AI282" i="7"/>
  <c r="AS263" i="7"/>
  <c r="I137" i="7"/>
  <c r="AS439" i="7"/>
  <c r="AS435" i="7"/>
  <c r="AD472" i="7"/>
  <c r="AS282" i="7"/>
  <c r="AS431" i="7"/>
  <c r="AS248" i="7"/>
  <c r="AS428" i="7"/>
  <c r="AL221" i="7"/>
  <c r="AM221" i="7"/>
  <c r="AS196" i="7"/>
  <c r="Z221" i="7"/>
  <c r="AS203" i="7"/>
  <c r="AK136" i="7"/>
  <c r="AS426" i="7"/>
  <c r="AS446" i="7"/>
  <c r="AJ282" i="7"/>
  <c r="AS202" i="7"/>
  <c r="Z282" i="7"/>
  <c r="AS449" i="7"/>
  <c r="AN221" i="7"/>
  <c r="AD136" i="7"/>
  <c r="AS253" i="7"/>
  <c r="AG282" i="7"/>
  <c r="AS207" i="7"/>
  <c r="AS472" i="7"/>
  <c r="AS198" i="7"/>
  <c r="AB282" i="7"/>
  <c r="AS281" i="7"/>
  <c r="AA601" i="7" l="1"/>
  <c r="AB38" i="7" s="1"/>
  <c r="AP619" i="7"/>
  <c r="AQ56" i="7" s="1"/>
  <c r="AS593" i="7"/>
  <c r="AT30" i="7" s="1"/>
  <c r="AS617" i="7"/>
  <c r="AT54" i="7" s="1"/>
  <c r="AS594" i="7"/>
  <c r="AT31" i="7" s="1"/>
  <c r="AS618" i="7"/>
  <c r="AT55" i="7" s="1"/>
  <c r="B481" i="7"/>
  <c r="Y57" i="7"/>
  <c r="Y620" i="7" s="1"/>
  <c r="AL32" i="7"/>
  <c r="AL595" i="7" s="1"/>
  <c r="AT7" i="7"/>
  <c r="B286" i="7"/>
  <c r="AI137" i="7"/>
  <c r="AO473" i="7"/>
  <c r="AF222" i="7"/>
  <c r="AK137" i="7"/>
  <c r="AF284" i="7"/>
  <c r="AT129" i="7"/>
  <c r="AT101" i="7"/>
  <c r="H223" i="7"/>
  <c r="F286" i="7"/>
  <c r="Y137" i="7"/>
  <c r="AR283" i="7"/>
  <c r="I223" i="7"/>
  <c r="V283" i="7"/>
  <c r="AF137" i="7"/>
  <c r="AT111" i="7"/>
  <c r="AG284" i="7"/>
  <c r="I138" i="7"/>
  <c r="AL284" i="7"/>
  <c r="AT117" i="7"/>
  <c r="AT89" i="7"/>
  <c r="AF283" i="7"/>
  <c r="AH284" i="7"/>
  <c r="AT90" i="7"/>
  <c r="W473" i="7"/>
  <c r="AT97" i="7"/>
  <c r="AD222" i="7"/>
  <c r="AT134" i="7"/>
  <c r="AM283" i="7"/>
  <c r="AT76" i="7"/>
  <c r="AB222" i="7"/>
  <c r="Y284" i="7"/>
  <c r="J138" i="7"/>
  <c r="F285" i="7"/>
  <c r="AS137" i="7"/>
  <c r="AT109" i="7"/>
  <c r="AA283" i="7"/>
  <c r="W284" i="7"/>
  <c r="AC137" i="7"/>
  <c r="AN473" i="7"/>
  <c r="AA473" i="7"/>
  <c r="I224" i="7"/>
  <c r="AJ137" i="7"/>
  <c r="AS222" i="7"/>
  <c r="AA222" i="7"/>
  <c r="V137" i="7"/>
  <c r="AL283" i="7"/>
  <c r="AT125" i="7"/>
  <c r="J475" i="7"/>
  <c r="AT98" i="7"/>
  <c r="AM284" i="7"/>
  <c r="AP284" i="7"/>
  <c r="AT83" i="7"/>
  <c r="AS283" i="7"/>
  <c r="AR222" i="7"/>
  <c r="AT75" i="7"/>
  <c r="I285" i="7"/>
  <c r="AG137" i="7"/>
  <c r="Y283" i="7"/>
  <c r="X473" i="7"/>
  <c r="Y473" i="7"/>
  <c r="AT78" i="7"/>
  <c r="AB284" i="7"/>
  <c r="AC473" i="7"/>
  <c r="AK284" i="7"/>
  <c r="X137" i="7"/>
  <c r="AT284" i="7"/>
  <c r="AI284" i="7"/>
  <c r="H138" i="7"/>
  <c r="AO222" i="7"/>
  <c r="AT133" i="7"/>
  <c r="AT105" i="7"/>
  <c r="AR473" i="7"/>
  <c r="Y222" i="7"/>
  <c r="X222" i="7"/>
  <c r="AN283" i="7"/>
  <c r="AR137" i="7"/>
  <c r="J474" i="7"/>
  <c r="H475" i="7"/>
  <c r="AP283" i="7"/>
  <c r="AM473" i="7"/>
  <c r="AJ284" i="7"/>
  <c r="W137" i="7"/>
  <c r="AI283" i="7"/>
  <c r="AD284" i="7"/>
  <c r="AT80" i="7"/>
  <c r="AO283" i="7"/>
  <c r="AL137" i="7"/>
  <c r="AT113" i="7"/>
  <c r="AH283" i="7"/>
  <c r="AP137" i="7"/>
  <c r="AT114" i="7"/>
  <c r="AH222" i="7"/>
  <c r="AL222" i="7"/>
  <c r="AT118" i="7"/>
  <c r="AE283" i="7"/>
  <c r="AT74" i="7"/>
  <c r="AN284" i="7"/>
  <c r="Z283" i="7"/>
  <c r="AO137" i="7"/>
  <c r="AT122" i="7"/>
  <c r="AT94" i="7"/>
  <c r="Z284" i="7"/>
  <c r="H285" i="7"/>
  <c r="AN222" i="7"/>
  <c r="AT79" i="7"/>
  <c r="AB473" i="7"/>
  <c r="AT136" i="7"/>
  <c r="AT88" i="7"/>
  <c r="AB283" i="7"/>
  <c r="AD137" i="7"/>
  <c r="AL473" i="7"/>
  <c r="W283" i="7"/>
  <c r="AH137" i="7"/>
  <c r="AP473" i="7"/>
  <c r="D481" i="7"/>
  <c r="AD283" i="7"/>
  <c r="Z137" i="7"/>
  <c r="AS473" i="7"/>
  <c r="AJ283" i="7"/>
  <c r="AT73" i="7"/>
  <c r="AQ222" i="7"/>
  <c r="AK222" i="7"/>
  <c r="AT128" i="7"/>
  <c r="AT100" i="7"/>
  <c r="AG283" i="7"/>
  <c r="AT77" i="7"/>
  <c r="AG473" i="7"/>
  <c r="X284" i="7"/>
  <c r="AT130" i="7"/>
  <c r="AT102" i="7"/>
  <c r="AC284" i="7"/>
  <c r="W222" i="7"/>
  <c r="V222" i="7"/>
  <c r="AT87" i="7"/>
  <c r="AJ222" i="7"/>
  <c r="AT124" i="7"/>
  <c r="AT96" i="7"/>
  <c r="F224" i="7"/>
  <c r="AQ284" i="7"/>
  <c r="AE137" i="7"/>
  <c r="AS284" i="7"/>
  <c r="AK283" i="7"/>
  <c r="V284" i="7"/>
  <c r="AA137" i="7"/>
  <c r="AE222" i="7"/>
  <c r="V473" i="7"/>
  <c r="AB137" i="7"/>
  <c r="AT108" i="7"/>
  <c r="AG222" i="7"/>
  <c r="AT84" i="7"/>
  <c r="AJ473" i="7"/>
  <c r="AD473" i="7"/>
  <c r="AT137" i="7"/>
  <c r="AT110" i="7"/>
  <c r="AQ473" i="7"/>
  <c r="AF473" i="7"/>
  <c r="AT123" i="7"/>
  <c r="AT95" i="7"/>
  <c r="AO284" i="7"/>
  <c r="AT132" i="7"/>
  <c r="AT104" i="7"/>
  <c r="AM222" i="7"/>
  <c r="Z222" i="7"/>
  <c r="J223" i="7"/>
  <c r="AQ137" i="7"/>
  <c r="AI473" i="7"/>
  <c r="AQ283" i="7"/>
  <c r="AM137" i="7"/>
  <c r="X283" i="7"/>
  <c r="Z473" i="7"/>
  <c r="I475" i="7"/>
  <c r="F138" i="7"/>
  <c r="AK473" i="7"/>
  <c r="I286" i="7"/>
  <c r="AE473" i="7"/>
  <c r="AT131" i="7"/>
  <c r="AT103" i="7"/>
  <c r="AE284" i="7"/>
  <c r="AN137" i="7"/>
  <c r="AT112" i="7"/>
  <c r="F476" i="7"/>
  <c r="AT81" i="7"/>
  <c r="AC222" i="7"/>
  <c r="AA284" i="7"/>
  <c r="AT82" i="7"/>
  <c r="AI222" i="7"/>
  <c r="AH473" i="7"/>
  <c r="J285" i="7"/>
  <c r="AC283" i="7"/>
  <c r="AR284" i="7"/>
  <c r="AP222" i="7"/>
  <c r="J224" i="7"/>
  <c r="H224" i="7"/>
  <c r="AT106" i="7"/>
  <c r="AT119" i="7"/>
  <c r="AB601" i="7" l="1"/>
  <c r="AC38" i="7" s="1"/>
  <c r="AQ619" i="7"/>
  <c r="AR56" i="7" s="1"/>
  <c r="B482" i="7"/>
  <c r="Z57" i="7"/>
  <c r="Z620" i="7" s="1"/>
  <c r="AM32" i="7"/>
  <c r="AM595" i="7" s="1"/>
  <c r="AU6" i="7"/>
  <c r="B287" i="7"/>
  <c r="AT93" i="7"/>
  <c r="AT99" i="7"/>
  <c r="AG138" i="7"/>
  <c r="AT183" i="7"/>
  <c r="AD285" i="7"/>
  <c r="AT428" i="7"/>
  <c r="AS138" i="7"/>
  <c r="AT184" i="7"/>
  <c r="AT217" i="7"/>
  <c r="D286" i="7"/>
  <c r="AC475" i="7"/>
  <c r="AK223" i="7"/>
  <c r="AH285" i="7"/>
  <c r="AT189" i="7"/>
  <c r="AT264" i="7"/>
  <c r="Y138" i="7"/>
  <c r="AR224" i="7"/>
  <c r="AT467" i="7"/>
  <c r="AD475" i="7"/>
  <c r="AT462" i="7"/>
  <c r="AT209" i="7"/>
  <c r="AT427" i="7"/>
  <c r="AA475" i="7"/>
  <c r="AT262" i="7"/>
  <c r="AT432" i="7"/>
  <c r="W474" i="7"/>
  <c r="I139" i="7"/>
  <c r="AT265" i="7"/>
  <c r="AT180" i="7"/>
  <c r="AT461" i="7"/>
  <c r="AQ474" i="7"/>
  <c r="AN474" i="7"/>
  <c r="AG223" i="7"/>
  <c r="Z223" i="7"/>
  <c r="AT470" i="7"/>
  <c r="AT261" i="7"/>
  <c r="AG475" i="7"/>
  <c r="Y223" i="7"/>
  <c r="Z475" i="7"/>
  <c r="AT191" i="7"/>
  <c r="AT121" i="7"/>
  <c r="AT127" i="7"/>
  <c r="AT431" i="7"/>
  <c r="AK285" i="7"/>
  <c r="AR285" i="7"/>
  <c r="AF285" i="7"/>
  <c r="AH138" i="7"/>
  <c r="AE223" i="7"/>
  <c r="AT475" i="7"/>
  <c r="AT229" i="7"/>
  <c r="AR138" i="7"/>
  <c r="AF223" i="7"/>
  <c r="AF475" i="7"/>
  <c r="AI285" i="7"/>
  <c r="AT438" i="7"/>
  <c r="AK138" i="7"/>
  <c r="AT275" i="7"/>
  <c r="AT259" i="7"/>
  <c r="AE474" i="7"/>
  <c r="AJ474" i="7"/>
  <c r="F287" i="7"/>
  <c r="AM223" i="7"/>
  <c r="AB285" i="7"/>
  <c r="AK474" i="7"/>
  <c r="AT453" i="7"/>
  <c r="AT170" i="7"/>
  <c r="F139" i="7"/>
  <c r="Z285" i="7"/>
  <c r="AI474" i="7"/>
  <c r="AT443" i="7"/>
  <c r="AN138" i="7"/>
  <c r="AT471" i="7"/>
  <c r="AT454" i="7"/>
  <c r="W223" i="7"/>
  <c r="AT192" i="7"/>
  <c r="AP138" i="7"/>
  <c r="AT166" i="7"/>
  <c r="AT212" i="7"/>
  <c r="V224" i="7"/>
  <c r="AT107" i="7"/>
  <c r="AT86" i="7"/>
  <c r="AT274" i="7"/>
  <c r="AT201" i="7"/>
  <c r="AT223" i="7"/>
  <c r="AT215" i="7"/>
  <c r="AT207" i="7"/>
  <c r="AJ475" i="7"/>
  <c r="AH475" i="7"/>
  <c r="AT270" i="7"/>
  <c r="AC138" i="7"/>
  <c r="AT179" i="7"/>
  <c r="AT278" i="7"/>
  <c r="AI223" i="7"/>
  <c r="AR475" i="7"/>
  <c r="AQ138" i="7"/>
  <c r="AT195" i="7"/>
  <c r="AT429" i="7"/>
  <c r="H287" i="7"/>
  <c r="AS475" i="7"/>
  <c r="AT460" i="7"/>
  <c r="V138" i="7"/>
  <c r="AG474" i="7"/>
  <c r="AT256" i="7"/>
  <c r="V474" i="7"/>
  <c r="AH474" i="7"/>
  <c r="AT169" i="7"/>
  <c r="AT216" i="7"/>
  <c r="AK224" i="7"/>
  <c r="AT219" i="7"/>
  <c r="H139" i="7"/>
  <c r="AT263" i="7"/>
  <c r="AT437" i="7"/>
  <c r="AD223" i="7"/>
  <c r="AS285" i="7"/>
  <c r="AL138" i="7"/>
  <c r="AT272" i="7"/>
  <c r="Y475" i="7"/>
  <c r="AT469" i="7"/>
  <c r="AT456" i="7"/>
  <c r="AT188" i="7"/>
  <c r="AT135" i="7"/>
  <c r="AT282" i="7"/>
  <c r="AT445" i="7"/>
  <c r="AT181" i="7"/>
  <c r="AT459" i="7"/>
  <c r="AJ224" i="7"/>
  <c r="AT186" i="7"/>
  <c r="AT245" i="7"/>
  <c r="H286" i="7"/>
  <c r="AO285" i="7"/>
  <c r="Z138" i="7"/>
  <c r="AT218" i="7"/>
  <c r="AT193" i="7"/>
  <c r="W285" i="7"/>
  <c r="X285" i="7"/>
  <c r="AA138" i="7"/>
  <c r="AF224" i="7"/>
  <c r="AA474" i="7"/>
  <c r="AT435" i="7"/>
  <c r="AT281" i="7"/>
  <c r="AK475" i="7"/>
  <c r="X138" i="7"/>
  <c r="AT446" i="7"/>
  <c r="AT178" i="7"/>
  <c r="AE224" i="7"/>
  <c r="AM474" i="7"/>
  <c r="AT267" i="7"/>
  <c r="AT450" i="7"/>
  <c r="AT220" i="7"/>
  <c r="AM475" i="7"/>
  <c r="AD138" i="7"/>
  <c r="AT163" i="7"/>
  <c r="AC285" i="7"/>
  <c r="AT250" i="7"/>
  <c r="D287" i="7"/>
  <c r="AT198" i="7"/>
  <c r="AG285" i="7"/>
  <c r="AE475" i="7"/>
  <c r="AT197" i="7"/>
  <c r="AT176" i="7"/>
  <c r="AT161" i="7"/>
  <c r="AT203" i="7"/>
  <c r="AT177" i="7"/>
  <c r="AT430" i="7"/>
  <c r="AS474" i="7"/>
  <c r="AR223" i="7"/>
  <c r="AT473" i="7"/>
  <c r="AT85" i="7"/>
  <c r="AO223" i="7"/>
  <c r="AL224" i="7"/>
  <c r="AT253" i="7"/>
  <c r="AD224" i="7"/>
  <c r="AT472" i="7"/>
  <c r="AT213" i="7"/>
  <c r="AT174" i="7"/>
  <c r="AB474" i="7"/>
  <c r="AT138" i="7"/>
  <c r="AO474" i="7"/>
  <c r="AN224" i="7"/>
  <c r="AT455" i="7"/>
  <c r="AT187" i="7"/>
  <c r="AT468" i="7"/>
  <c r="AS224" i="7"/>
  <c r="V475" i="7"/>
  <c r="AT211" i="7"/>
  <c r="AT199" i="7"/>
  <c r="AT194" i="7"/>
  <c r="AI138" i="7"/>
  <c r="AT230" i="7"/>
  <c r="AT202" i="7"/>
  <c r="AH223" i="7"/>
  <c r="X224" i="7"/>
  <c r="V223" i="7"/>
  <c r="AT162" i="7"/>
  <c r="AT200" i="7"/>
  <c r="AT204" i="7"/>
  <c r="AT283" i="7"/>
  <c r="AS223" i="7"/>
  <c r="AG224" i="7"/>
  <c r="AT222" i="7"/>
  <c r="AT434" i="7"/>
  <c r="H476" i="7"/>
  <c r="AT466" i="7"/>
  <c r="AE285" i="7"/>
  <c r="AT168" i="7"/>
  <c r="AT221" i="7"/>
  <c r="AT91" i="7"/>
  <c r="AT126" i="7"/>
  <c r="AP474" i="7"/>
  <c r="AT474" i="7"/>
  <c r="W475" i="7"/>
  <c r="AT246" i="7"/>
  <c r="AP475" i="7"/>
  <c r="AN475" i="7"/>
  <c r="AT277" i="7"/>
  <c r="AT167" i="7"/>
  <c r="AT442" i="7"/>
  <c r="AA285" i="7"/>
  <c r="Y474" i="7"/>
  <c r="AT251" i="7"/>
  <c r="AT440" i="7"/>
  <c r="AT451" i="7"/>
  <c r="AT252" i="7"/>
  <c r="AT464" i="7"/>
  <c r="X474" i="7"/>
  <c r="AQ223" i="7"/>
  <c r="AL474" i="7"/>
  <c r="AE138" i="7"/>
  <c r="X223" i="7"/>
  <c r="AI224" i="7"/>
  <c r="AT254" i="7"/>
  <c r="J286" i="7"/>
  <c r="AL285" i="7"/>
  <c r="AA224" i="7"/>
  <c r="AT433" i="7"/>
  <c r="AT182" i="7"/>
  <c r="AT266" i="7"/>
  <c r="AT448" i="7"/>
  <c r="Z224" i="7"/>
  <c r="AT452" i="7"/>
  <c r="AT175" i="7"/>
  <c r="AT465" i="7"/>
  <c r="AT271" i="7"/>
  <c r="AT424" i="7"/>
  <c r="AT447" i="7"/>
  <c r="AT92" i="7"/>
  <c r="AB138" i="7"/>
  <c r="AT426" i="7"/>
  <c r="AT206" i="7"/>
  <c r="AR474" i="7"/>
  <c r="AB475" i="7"/>
  <c r="D482" i="7"/>
  <c r="AP224" i="7"/>
  <c r="AF474" i="7"/>
  <c r="AT457" i="7"/>
  <c r="AT238" i="7"/>
  <c r="AT463" i="7"/>
  <c r="AP285" i="7"/>
  <c r="AI475" i="7"/>
  <c r="Z474" i="7"/>
  <c r="AC224" i="7"/>
  <c r="AT247" i="7"/>
  <c r="AT257" i="7"/>
  <c r="X475" i="7"/>
  <c r="AD474" i="7"/>
  <c r="Y224" i="7"/>
  <c r="AT449" i="7"/>
  <c r="W224" i="7"/>
  <c r="AN285" i="7"/>
  <c r="AQ224" i="7"/>
  <c r="AJ138" i="7"/>
  <c r="J476" i="7"/>
  <c r="AT171" i="7"/>
  <c r="AO224" i="7"/>
  <c r="AA223" i="7"/>
  <c r="AT173" i="7"/>
  <c r="AT436" i="7"/>
  <c r="AT196" i="7"/>
  <c r="AP223" i="7"/>
  <c r="AQ475" i="7"/>
  <c r="AO475" i="7"/>
  <c r="AT441" i="7"/>
  <c r="AT273" i="7"/>
  <c r="AT214" i="7"/>
  <c r="AC474" i="7"/>
  <c r="AT120" i="7"/>
  <c r="AM138" i="7"/>
  <c r="AT208" i="7"/>
  <c r="AT255" i="7"/>
  <c r="AL475" i="7"/>
  <c r="AF138" i="7"/>
  <c r="AT269" i="7"/>
  <c r="AT249" i="7"/>
  <c r="V285" i="7"/>
  <c r="AT210" i="7"/>
  <c r="AC223" i="7"/>
  <c r="AT190" i="7"/>
  <c r="AT276" i="7"/>
  <c r="AT224" i="7"/>
  <c r="I476" i="7"/>
  <c r="AM224" i="7"/>
  <c r="Y285" i="7"/>
  <c r="AT165" i="7"/>
  <c r="AT425" i="7"/>
  <c r="F477" i="7"/>
  <c r="AT279" i="7"/>
  <c r="AT234" i="7"/>
  <c r="AT280" i="7"/>
  <c r="AT185" i="7"/>
  <c r="AT444" i="7"/>
  <c r="W138" i="7"/>
  <c r="AT172" i="7"/>
  <c r="AT268" i="7"/>
  <c r="AN223" i="7"/>
  <c r="AT205" i="7"/>
  <c r="AT285" i="7"/>
  <c r="AT458" i="7"/>
  <c r="AT237" i="7"/>
  <c r="AT248" i="7"/>
  <c r="AQ285" i="7"/>
  <c r="AH224" i="7"/>
  <c r="AB224" i="7"/>
  <c r="AJ285" i="7"/>
  <c r="AT260" i="7"/>
  <c r="AT258" i="7"/>
  <c r="AB223" i="7"/>
  <c r="AO138" i="7"/>
  <c r="AT164" i="7"/>
  <c r="AT439" i="7"/>
  <c r="AM285" i="7"/>
  <c r="AL223" i="7"/>
  <c r="AJ223" i="7"/>
  <c r="AC601" i="7" l="1"/>
  <c r="AD38" i="7" s="1"/>
  <c r="AR619" i="7"/>
  <c r="AS56" i="7" s="1"/>
  <c r="AT617" i="7"/>
  <c r="AU54" i="7" s="1"/>
  <c r="AT593" i="7"/>
  <c r="AU30" i="7" s="1"/>
  <c r="AT618" i="7"/>
  <c r="AU55" i="7" s="1"/>
  <c r="AT594" i="7"/>
  <c r="AU31" i="7" s="1"/>
  <c r="B483" i="7"/>
  <c r="AA57" i="7"/>
  <c r="AA620" i="7" s="1"/>
  <c r="AN32" i="7"/>
  <c r="AN595" i="7" s="1"/>
  <c r="V596" i="7"/>
  <c r="AU7" i="7"/>
  <c r="B288" i="7"/>
  <c r="AU79" i="7"/>
  <c r="W286" i="7"/>
  <c r="AU135" i="7"/>
  <c r="AA476" i="7"/>
  <c r="H140" i="7"/>
  <c r="I477" i="7"/>
  <c r="AU114" i="7"/>
  <c r="AJ286" i="7"/>
  <c r="AU173" i="7"/>
  <c r="AU107" i="7"/>
  <c r="AE286" i="7"/>
  <c r="AU108" i="7"/>
  <c r="AU124" i="7"/>
  <c r="AT286" i="7"/>
  <c r="AU102" i="7"/>
  <c r="AK286" i="7"/>
  <c r="AU466" i="7"/>
  <c r="AU132" i="7"/>
  <c r="AU87" i="7"/>
  <c r="AU202" i="7"/>
  <c r="AU80" i="7"/>
  <c r="AU190" i="7"/>
  <c r="AU73" i="7"/>
  <c r="AT476" i="7"/>
  <c r="AR476" i="7"/>
  <c r="AU432" i="7"/>
  <c r="AU174" i="7"/>
  <c r="AS286" i="7"/>
  <c r="AD476" i="7"/>
  <c r="AU95" i="7"/>
  <c r="Z286" i="7"/>
  <c r="AU88" i="7"/>
  <c r="AK476" i="7"/>
  <c r="AU81" i="7"/>
  <c r="AU269" i="7"/>
  <c r="AO476" i="7"/>
  <c r="V286" i="7"/>
  <c r="AU122" i="7"/>
  <c r="AM476" i="7"/>
  <c r="AU123" i="7"/>
  <c r="AP476" i="7"/>
  <c r="AU77" i="7"/>
  <c r="AH286" i="7"/>
  <c r="W476" i="7"/>
  <c r="AU185" i="7"/>
  <c r="AU461" i="7"/>
  <c r="AU437" i="7"/>
  <c r="D483" i="7"/>
  <c r="AU103" i="7"/>
  <c r="AO286" i="7"/>
  <c r="AU96" i="7"/>
  <c r="AB286" i="7"/>
  <c r="AU89" i="7"/>
  <c r="AU476" i="7"/>
  <c r="AB476" i="7"/>
  <c r="I287" i="7"/>
  <c r="AU130" i="7"/>
  <c r="F288" i="7"/>
  <c r="AU131" i="7"/>
  <c r="AC286" i="7"/>
  <c r="AU84" i="7"/>
  <c r="AM286" i="7"/>
  <c r="V476" i="7"/>
  <c r="AU451" i="7"/>
  <c r="AL286" i="7"/>
  <c r="AU85" i="7"/>
  <c r="AR286" i="7"/>
  <c r="J139" i="7"/>
  <c r="AU111" i="7"/>
  <c r="AQ476" i="7"/>
  <c r="AU104" i="7"/>
  <c r="AU286" i="7"/>
  <c r="AU97" i="7"/>
  <c r="AN476" i="7"/>
  <c r="AJ476" i="7"/>
  <c r="AQ286" i="7"/>
  <c r="AU75" i="7"/>
  <c r="AH476" i="7"/>
  <c r="AU74" i="7"/>
  <c r="AU465" i="7"/>
  <c r="AU93" i="7"/>
  <c r="AU198" i="7"/>
  <c r="AA286" i="7"/>
  <c r="X476" i="7"/>
  <c r="AU117" i="7"/>
  <c r="AU101" i="7"/>
  <c r="AU118" i="7"/>
  <c r="AF476" i="7"/>
  <c r="AU436" i="7"/>
  <c r="AU112" i="7"/>
  <c r="AU120" i="7"/>
  <c r="AU105" i="7"/>
  <c r="J140" i="7"/>
  <c r="Y286" i="7"/>
  <c r="F478" i="7"/>
  <c r="AU83" i="7"/>
  <c r="AU220" i="7"/>
  <c r="I288" i="7"/>
  <c r="AU126" i="7"/>
  <c r="AC476" i="7"/>
  <c r="AU119" i="7"/>
  <c r="H477" i="7"/>
  <c r="AU128" i="7"/>
  <c r="AU113" i="7"/>
  <c r="AU98" i="7"/>
  <c r="AF286" i="7"/>
  <c r="AU424" i="7"/>
  <c r="AU91" i="7"/>
  <c r="D288" i="7"/>
  <c r="AU92" i="7"/>
  <c r="AU442" i="7"/>
  <c r="AU109" i="7"/>
  <c r="I140" i="7"/>
  <c r="AD286" i="7"/>
  <c r="X286" i="7"/>
  <c r="AE476" i="7"/>
  <c r="AU110" i="7"/>
  <c r="Z476" i="7"/>
  <c r="AU127" i="7"/>
  <c r="AG476" i="7"/>
  <c r="AU136" i="7"/>
  <c r="AI286" i="7"/>
  <c r="AU106" i="7"/>
  <c r="AU193" i="7"/>
  <c r="AI476" i="7"/>
  <c r="AU99" i="7"/>
  <c r="AN286" i="7"/>
  <c r="AU100" i="7"/>
  <c r="AU138" i="7"/>
  <c r="AL476" i="7"/>
  <c r="F140" i="7"/>
  <c r="AU279" i="7"/>
  <c r="Y476" i="7"/>
  <c r="AG286" i="7"/>
  <c r="AP286" i="7"/>
  <c r="AS476" i="7"/>
  <c r="AU134" i="7"/>
  <c r="AD601" i="7" l="1"/>
  <c r="AE38" i="7" s="1"/>
  <c r="AS619" i="7"/>
  <c r="AT56" i="7" s="1"/>
  <c r="B484" i="7"/>
  <c r="AB57" i="7"/>
  <c r="AB620" i="7" s="1"/>
  <c r="AO32" i="7"/>
  <c r="AO595" i="7" s="1"/>
  <c r="W33" i="7"/>
  <c r="W596" i="7" s="1"/>
  <c r="AV6" i="7"/>
  <c r="B289" i="7"/>
  <c r="AO139" i="7"/>
  <c r="Y140" i="7"/>
  <c r="AU448" i="7"/>
  <c r="AU259" i="7"/>
  <c r="AL139" i="7"/>
  <c r="AU434" i="7"/>
  <c r="AU428" i="7"/>
  <c r="AP139" i="7"/>
  <c r="AU187" i="7"/>
  <c r="AU177" i="7"/>
  <c r="AI139" i="7"/>
  <c r="AU223" i="7"/>
  <c r="AU201" i="7"/>
  <c r="AD139" i="7"/>
  <c r="AU215" i="7"/>
  <c r="AU133" i="7"/>
  <c r="AU454" i="7"/>
  <c r="AU205" i="7"/>
  <c r="AK140" i="7"/>
  <c r="AU260" i="7"/>
  <c r="AU168" i="7"/>
  <c r="AU268" i="7"/>
  <c r="H288" i="7"/>
  <c r="AJ139" i="7"/>
  <c r="AU256" i="7"/>
  <c r="AU163" i="7"/>
  <c r="AU169" i="7"/>
  <c r="AU76" i="7"/>
  <c r="AU221" i="7"/>
  <c r="AU217" i="7"/>
  <c r="AU94" i="7"/>
  <c r="AU210" i="7"/>
  <c r="AU274" i="7"/>
  <c r="AU86" i="7"/>
  <c r="AU255" i="7"/>
  <c r="AU186" i="7"/>
  <c r="D289" i="7"/>
  <c r="AK139" i="7"/>
  <c r="AU275" i="7"/>
  <c r="AU234" i="7"/>
  <c r="AU251" i="7"/>
  <c r="AB140" i="7"/>
  <c r="AU195" i="7"/>
  <c r="AU184" i="7"/>
  <c r="AC140" i="7"/>
  <c r="AC139" i="7"/>
  <c r="AU469" i="7"/>
  <c r="AQ139" i="7"/>
  <c r="AU166" i="7"/>
  <c r="AU214" i="7"/>
  <c r="AU429" i="7"/>
  <c r="AN140" i="7"/>
  <c r="AU170" i="7"/>
  <c r="AU283" i="7"/>
  <c r="AU137" i="7"/>
  <c r="AU263" i="7"/>
  <c r="AU212" i="7"/>
  <c r="AU129" i="7"/>
  <c r="AU162" i="7"/>
  <c r="AU254" i="7"/>
  <c r="J287" i="7"/>
  <c r="AH139" i="7"/>
  <c r="AU462" i="7"/>
  <c r="AU435" i="7"/>
  <c r="AU445" i="7"/>
  <c r="X140" i="7"/>
  <c r="AU249" i="7"/>
  <c r="AU459" i="7"/>
  <c r="H141" i="7"/>
  <c r="AU474" i="7"/>
  <c r="AU199" i="7"/>
  <c r="AT139" i="7"/>
  <c r="AU264" i="7"/>
  <c r="AU266" i="7"/>
  <c r="AU450" i="7"/>
  <c r="AF140" i="7"/>
  <c r="AU281" i="7"/>
  <c r="AU213" i="7"/>
  <c r="AS140" i="7"/>
  <c r="AU207" i="7"/>
  <c r="AU197" i="7"/>
  <c r="W140" i="7"/>
  <c r="AU250" i="7"/>
  <c r="AU431" i="7"/>
  <c r="AU278" i="7"/>
  <c r="AU78" i="7"/>
  <c r="AU473" i="7"/>
  <c r="AU178" i="7"/>
  <c r="AU164" i="7"/>
  <c r="AL140" i="7"/>
  <c r="AU203" i="7"/>
  <c r="AU430" i="7"/>
  <c r="AQ140" i="7"/>
  <c r="AU438" i="7"/>
  <c r="Y139" i="7"/>
  <c r="AU222" i="7"/>
  <c r="AU246" i="7"/>
  <c r="J477" i="7"/>
  <c r="AU284" i="7"/>
  <c r="AU456" i="7"/>
  <c r="AU180" i="7"/>
  <c r="AU172" i="7"/>
  <c r="AU463" i="7"/>
  <c r="AU472" i="7"/>
  <c r="J288" i="7"/>
  <c r="AU238" i="7"/>
  <c r="AU219" i="7"/>
  <c r="AO140" i="7"/>
  <c r="AU252" i="7"/>
  <c r="AU82" i="7"/>
  <c r="AU444" i="7"/>
  <c r="AU452" i="7"/>
  <c r="F479" i="7"/>
  <c r="AG140" i="7"/>
  <c r="H478" i="7"/>
  <c r="I478" i="7"/>
  <c r="AR140" i="7"/>
  <c r="AU194" i="7"/>
  <c r="AU272" i="7"/>
  <c r="AP140" i="7"/>
  <c r="AU426" i="7"/>
  <c r="AU183" i="7"/>
  <c r="AU261" i="7"/>
  <c r="AU121" i="7"/>
  <c r="AU273" i="7"/>
  <c r="D484" i="7"/>
  <c r="AU258" i="7"/>
  <c r="AU229" i="7"/>
  <c r="AU90" i="7"/>
  <c r="AU165" i="7"/>
  <c r="AU139" i="7"/>
  <c r="AD140" i="7"/>
  <c r="AU176" i="7"/>
  <c r="AS139" i="7"/>
  <c r="AI140" i="7"/>
  <c r="AU196" i="7"/>
  <c r="AU443" i="7"/>
  <c r="AR139" i="7"/>
  <c r="I141" i="7"/>
  <c r="AU171" i="7"/>
  <c r="AU204" i="7"/>
  <c r="AT140" i="7"/>
  <c r="AU216" i="7"/>
  <c r="AU189" i="7"/>
  <c r="AU140" i="7"/>
  <c r="AU191" i="7"/>
  <c r="AU161" i="7"/>
  <c r="AU449" i="7"/>
  <c r="AJ140" i="7"/>
  <c r="AU280" i="7"/>
  <c r="AU208" i="7"/>
  <c r="AE139" i="7"/>
  <c r="AU446" i="7"/>
  <c r="AU192" i="7"/>
  <c r="AU209" i="7"/>
  <c r="AU262" i="7"/>
  <c r="AU457" i="7"/>
  <c r="AA140" i="7"/>
  <c r="AU181" i="7"/>
  <c r="AU230" i="7"/>
  <c r="W139" i="7"/>
  <c r="AU167" i="7"/>
  <c r="AU475" i="7"/>
  <c r="AN139" i="7"/>
  <c r="V140" i="7"/>
  <c r="AU458" i="7"/>
  <c r="X139" i="7"/>
  <c r="AM140" i="7"/>
  <c r="AU248" i="7"/>
  <c r="AU439" i="7"/>
  <c r="AU282" i="7"/>
  <c r="AE140" i="7"/>
  <c r="AU270" i="7"/>
  <c r="AU471" i="7"/>
  <c r="V139" i="7"/>
  <c r="AU224" i="7"/>
  <c r="AU276" i="7"/>
  <c r="AM139" i="7"/>
  <c r="AU179" i="7"/>
  <c r="AU188" i="7"/>
  <c r="AU206" i="7"/>
  <c r="Z140" i="7"/>
  <c r="AU175" i="7"/>
  <c r="AU182" i="7"/>
  <c r="AB139" i="7"/>
  <c r="AU464" i="7"/>
  <c r="AU257" i="7"/>
  <c r="AA139" i="7"/>
  <c r="AU455" i="7"/>
  <c r="AU265" i="7"/>
  <c r="AF139" i="7"/>
  <c r="AU245" i="7"/>
  <c r="AU433" i="7"/>
  <c r="AU441" i="7"/>
  <c r="AU440" i="7"/>
  <c r="F141" i="7"/>
  <c r="AU427" i="7"/>
  <c r="AU271" i="7"/>
  <c r="Z139" i="7"/>
  <c r="AU453" i="7"/>
  <c r="AU200" i="7"/>
  <c r="AG139" i="7"/>
  <c r="AU237" i="7"/>
  <c r="AU425" i="7"/>
  <c r="AH140" i="7"/>
  <c r="AU267" i="7"/>
  <c r="AU460" i="7"/>
  <c r="AU470" i="7"/>
  <c r="AU285" i="7"/>
  <c r="AU247" i="7"/>
  <c r="AU211" i="7"/>
  <c r="AU253" i="7"/>
  <c r="AU125" i="7"/>
  <c r="AU218" i="7"/>
  <c r="AU468" i="7"/>
  <c r="AU467" i="7"/>
  <c r="AU277" i="7"/>
  <c r="AU447" i="7"/>
  <c r="AE601" i="7" l="1"/>
  <c r="AF38" i="7" s="1"/>
  <c r="AT619" i="7"/>
  <c r="AU56" i="7" s="1"/>
  <c r="AU594" i="7"/>
  <c r="AV31" i="7" s="1"/>
  <c r="W24" i="7"/>
  <c r="W587" i="7" s="1"/>
  <c r="X24" i="7" s="1"/>
  <c r="X587" i="7" s="1"/>
  <c r="Y24" i="7" s="1"/>
  <c r="Y587" i="7" s="1"/>
  <c r="Z24" i="7" s="1"/>
  <c r="Z587" i="7" s="1"/>
  <c r="AA24" i="7" s="1"/>
  <c r="AA587" i="7" s="1"/>
  <c r="AB24" i="7" s="1"/>
  <c r="AB587" i="7" s="1"/>
  <c r="AC24" i="7" s="1"/>
  <c r="AC587" i="7" s="1"/>
  <c r="AD24" i="7" s="1"/>
  <c r="AD587" i="7" s="1"/>
  <c r="AE24" i="7" s="1"/>
  <c r="AE587" i="7" s="1"/>
  <c r="AF24" i="7" s="1"/>
  <c r="AF587" i="7" s="1"/>
  <c r="AG24" i="7" s="1"/>
  <c r="AG587" i="7" s="1"/>
  <c r="AH24" i="7" s="1"/>
  <c r="AH587" i="7" s="1"/>
  <c r="AI24" i="7" s="1"/>
  <c r="AI587" i="7" s="1"/>
  <c r="AJ24" i="7" s="1"/>
  <c r="AJ587" i="7" s="1"/>
  <c r="AK24" i="7" s="1"/>
  <c r="AK587" i="7" s="1"/>
  <c r="AL24" i="7" s="1"/>
  <c r="AL587" i="7" s="1"/>
  <c r="AM24" i="7" s="1"/>
  <c r="AM587" i="7" s="1"/>
  <c r="AN24" i="7" s="1"/>
  <c r="AN587" i="7" s="1"/>
  <c r="AO24" i="7" s="1"/>
  <c r="AO587" i="7" s="1"/>
  <c r="AP24" i="7" s="1"/>
  <c r="AP587" i="7" s="1"/>
  <c r="AQ24" i="7" s="1"/>
  <c r="AQ587" i="7" s="1"/>
  <c r="AR24" i="7" s="1"/>
  <c r="AR587" i="7" s="1"/>
  <c r="AS24" i="7" s="1"/>
  <c r="AS587" i="7" s="1"/>
  <c r="AT24" i="7" s="1"/>
  <c r="AT587" i="7" s="1"/>
  <c r="AU24" i="7" s="1"/>
  <c r="AU587" i="7" s="1"/>
  <c r="AV24" i="7" s="1"/>
  <c r="B485" i="7"/>
  <c r="AU593" i="7"/>
  <c r="AV30" i="7" s="1"/>
  <c r="AU617" i="7"/>
  <c r="AV54" i="7" s="1"/>
  <c r="AU618" i="7"/>
  <c r="AV55" i="7" s="1"/>
  <c r="AC57" i="7"/>
  <c r="AC620" i="7" s="1"/>
  <c r="X33" i="7"/>
  <c r="X596" i="7" s="1"/>
  <c r="AP32" i="7"/>
  <c r="AP595" i="7" s="1"/>
  <c r="AV7" i="7"/>
  <c r="B290" i="7"/>
  <c r="AA477" i="7"/>
  <c r="X477" i="7"/>
  <c r="AP477" i="7"/>
  <c r="AO288" i="7"/>
  <c r="AT477" i="7"/>
  <c r="AN477" i="7"/>
  <c r="V288" i="7"/>
  <c r="AA288" i="7"/>
  <c r="AQ477" i="7"/>
  <c r="AP288" i="7"/>
  <c r="AG287" i="7"/>
  <c r="AQ288" i="7"/>
  <c r="AV122" i="7"/>
  <c r="AE288" i="7"/>
  <c r="AV130" i="7"/>
  <c r="I289" i="7"/>
  <c r="AK287" i="7"/>
  <c r="D485" i="7"/>
  <c r="AE477" i="7"/>
  <c r="W288" i="7"/>
  <c r="F480" i="7"/>
  <c r="AB287" i="7"/>
  <c r="AV477" i="7"/>
  <c r="AH288" i="7"/>
  <c r="AI288" i="7"/>
  <c r="V477" i="7"/>
  <c r="AR477" i="7"/>
  <c r="AV138" i="7"/>
  <c r="AG288" i="7"/>
  <c r="AV88" i="7"/>
  <c r="AL288" i="7"/>
  <c r="AP287" i="7"/>
  <c r="AS287" i="7"/>
  <c r="AF477" i="7"/>
  <c r="AR288" i="7"/>
  <c r="I479" i="7"/>
  <c r="AA287" i="7"/>
  <c r="X287" i="7"/>
  <c r="W287" i="7"/>
  <c r="AC288" i="7"/>
  <c r="AJ287" i="7"/>
  <c r="Y287" i="7"/>
  <c r="AO287" i="7"/>
  <c r="AO477" i="7"/>
  <c r="D290" i="7"/>
  <c r="AV432" i="7"/>
  <c r="V287" i="7"/>
  <c r="AC287" i="7"/>
  <c r="AH477" i="7"/>
  <c r="F289" i="7"/>
  <c r="AI477" i="7"/>
  <c r="AU288" i="7"/>
  <c r="X288" i="7"/>
  <c r="AL287" i="7"/>
  <c r="AD477" i="7"/>
  <c r="AF288" i="7"/>
  <c r="AK477" i="7"/>
  <c r="J478" i="7"/>
  <c r="AV96" i="7"/>
  <c r="H289" i="7"/>
  <c r="AN288" i="7"/>
  <c r="AF287" i="7"/>
  <c r="AI287" i="7"/>
  <c r="W477" i="7"/>
  <c r="J141" i="7"/>
  <c r="Z288" i="7"/>
  <c r="AN287" i="7"/>
  <c r="AV104" i="7"/>
  <c r="AM287" i="7"/>
  <c r="AM477" i="7"/>
  <c r="AS288" i="7"/>
  <c r="AV287" i="7"/>
  <c r="Y477" i="7"/>
  <c r="AV112" i="7"/>
  <c r="H290" i="7"/>
  <c r="AU287" i="7"/>
  <c r="Z287" i="7"/>
  <c r="AS477" i="7"/>
  <c r="AM288" i="7"/>
  <c r="H479" i="7"/>
  <c r="AH287" i="7"/>
  <c r="AU477" i="7"/>
  <c r="AQ287" i="7"/>
  <c r="Y288" i="7"/>
  <c r="J142" i="7"/>
  <c r="AD287" i="7"/>
  <c r="AV123" i="7"/>
  <c r="AR287" i="7"/>
  <c r="AJ477" i="7"/>
  <c r="AB477" i="7"/>
  <c r="H142" i="7"/>
  <c r="AC477" i="7"/>
  <c r="AT287" i="7"/>
  <c r="AL477" i="7"/>
  <c r="I142" i="7"/>
  <c r="AJ288" i="7"/>
  <c r="Z477" i="7"/>
  <c r="AV80" i="7"/>
  <c r="AT288" i="7"/>
  <c r="AB288" i="7"/>
  <c r="AK288" i="7"/>
  <c r="AD288" i="7"/>
  <c r="J289" i="7"/>
  <c r="AE287" i="7"/>
  <c r="AG477" i="7"/>
  <c r="F142" i="7"/>
  <c r="AF601" i="7" l="1"/>
  <c r="AG38" i="7" s="1"/>
  <c r="AU619" i="7"/>
  <c r="AV56" i="7" s="1"/>
  <c r="B486" i="7"/>
  <c r="AD57" i="7"/>
  <c r="AD620" i="7" s="1"/>
  <c r="AQ32" i="7"/>
  <c r="AQ595" i="7" s="1"/>
  <c r="Y33" i="7"/>
  <c r="Y596" i="7" s="1"/>
  <c r="AW6" i="7"/>
  <c r="B291" i="7"/>
  <c r="AT141" i="7"/>
  <c r="AV134" i="7"/>
  <c r="AV259" i="7"/>
  <c r="AV246" i="7"/>
  <c r="AV461" i="7"/>
  <c r="AV121" i="7"/>
  <c r="I143" i="7"/>
  <c r="AH289" i="7"/>
  <c r="AV212" i="7"/>
  <c r="AV182" i="7"/>
  <c r="AV464" i="7"/>
  <c r="AU141" i="7"/>
  <c r="AV124" i="7"/>
  <c r="AV196" i="7"/>
  <c r="AV169" i="7"/>
  <c r="AV170" i="7"/>
  <c r="Z478" i="7"/>
  <c r="AJ141" i="7"/>
  <c r="AV107" i="7"/>
  <c r="AV253" i="7"/>
  <c r="AV468" i="7"/>
  <c r="AV267" i="7"/>
  <c r="AV93" i="7"/>
  <c r="AV476" i="7"/>
  <c r="AE289" i="7"/>
  <c r="AI289" i="7"/>
  <c r="AV179" i="7"/>
  <c r="AN478" i="7"/>
  <c r="AV87" i="7"/>
  <c r="AD142" i="7"/>
  <c r="AV439" i="7"/>
  <c r="AV168" i="7"/>
  <c r="AC141" i="7"/>
  <c r="AV83" i="7"/>
  <c r="AR289" i="7"/>
  <c r="AV270" i="7"/>
  <c r="AV462" i="7"/>
  <c r="AG142" i="7"/>
  <c r="AV165" i="7"/>
  <c r="AO289" i="7"/>
  <c r="AA289" i="7"/>
  <c r="AV256" i="7"/>
  <c r="AI141" i="7"/>
  <c r="AV133" i="7"/>
  <c r="AV434" i="7"/>
  <c r="AV223" i="7"/>
  <c r="AV275" i="7"/>
  <c r="AV120" i="7"/>
  <c r="AC142" i="7"/>
  <c r="AV452" i="7"/>
  <c r="AV203" i="7"/>
  <c r="AV188" i="7"/>
  <c r="AV261" i="7"/>
  <c r="AV113" i="7"/>
  <c r="V142" i="7"/>
  <c r="AV257" i="7"/>
  <c r="AD478" i="7"/>
  <c r="AV289" i="7"/>
  <c r="AV222" i="7"/>
  <c r="AE141" i="7"/>
  <c r="AV114" i="7"/>
  <c r="AV285" i="7"/>
  <c r="AV215" i="7"/>
  <c r="AS478" i="7"/>
  <c r="AV92" i="7"/>
  <c r="AV474" i="7"/>
  <c r="AV258" i="7"/>
  <c r="AV451" i="7"/>
  <c r="X478" i="7"/>
  <c r="AJ289" i="7"/>
  <c r="AV86" i="7"/>
  <c r="X142" i="7"/>
  <c r="AV288" i="7"/>
  <c r="AV229" i="7"/>
  <c r="W141" i="7"/>
  <c r="AV90" i="7"/>
  <c r="AV284" i="7"/>
  <c r="AF142" i="7"/>
  <c r="AV475" i="7"/>
  <c r="AL141" i="7"/>
  <c r="AV74" i="7"/>
  <c r="AA478" i="7"/>
  <c r="AV217" i="7"/>
  <c r="AT289" i="7"/>
  <c r="AV119" i="7"/>
  <c r="AV429" i="7"/>
  <c r="AV260" i="7"/>
  <c r="AV457" i="7"/>
  <c r="AV446" i="7"/>
  <c r="AR478" i="7"/>
  <c r="AV111" i="7"/>
  <c r="AS142" i="7"/>
  <c r="AV445" i="7"/>
  <c r="F291" i="7"/>
  <c r="AV283" i="7"/>
  <c r="AV280" i="7"/>
  <c r="AG141" i="7"/>
  <c r="AV140" i="7"/>
  <c r="AV166" i="7"/>
  <c r="AN289" i="7"/>
  <c r="Y141" i="7"/>
  <c r="AV99" i="7"/>
  <c r="D291" i="7"/>
  <c r="AV191" i="7"/>
  <c r="AV194" i="7"/>
  <c r="AM478" i="7"/>
  <c r="AM289" i="7"/>
  <c r="AV84" i="7"/>
  <c r="AV455" i="7"/>
  <c r="AO478" i="7"/>
  <c r="AJ478" i="7"/>
  <c r="AQ141" i="7"/>
  <c r="AK142" i="7"/>
  <c r="AV282" i="7"/>
  <c r="AL289" i="7"/>
  <c r="AV449" i="7"/>
  <c r="AV136" i="7"/>
  <c r="AV224" i="7"/>
  <c r="AV438" i="7"/>
  <c r="AV187" i="7"/>
  <c r="AV426" i="7"/>
  <c r="J479" i="7"/>
  <c r="AP478" i="7"/>
  <c r="AV205" i="7"/>
  <c r="AN141" i="7"/>
  <c r="AH142" i="7"/>
  <c r="AV431" i="7"/>
  <c r="AQ478" i="7"/>
  <c r="AD141" i="7"/>
  <c r="AV126" i="7"/>
  <c r="AV172" i="7"/>
  <c r="AV456" i="7"/>
  <c r="AV272" i="7"/>
  <c r="AV176" i="7"/>
  <c r="AV184" i="7"/>
  <c r="AV110" i="7"/>
  <c r="AJ142" i="7"/>
  <c r="AB478" i="7"/>
  <c r="AV185" i="7"/>
  <c r="AV221" i="7"/>
  <c r="AV453" i="7"/>
  <c r="AV105" i="7"/>
  <c r="AQ142" i="7"/>
  <c r="AV163" i="7"/>
  <c r="J480" i="7"/>
  <c r="AR141" i="7"/>
  <c r="AV106" i="7"/>
  <c r="AV207" i="7"/>
  <c r="AP289" i="7"/>
  <c r="AH478" i="7"/>
  <c r="AV237" i="7"/>
  <c r="Y289" i="7"/>
  <c r="AV85" i="7"/>
  <c r="AV265" i="7"/>
  <c r="AV430" i="7"/>
  <c r="AV164" i="7"/>
  <c r="AV81" i="7"/>
  <c r="W142" i="7"/>
  <c r="AV472" i="7"/>
  <c r="AI478" i="7"/>
  <c r="AV448" i="7"/>
  <c r="AV135" i="7"/>
  <c r="AV216" i="7"/>
  <c r="AV190" i="7"/>
  <c r="AV254" i="7"/>
  <c r="AV230" i="7"/>
  <c r="AV206" i="7"/>
  <c r="AV249" i="7"/>
  <c r="AF478" i="7"/>
  <c r="AV458" i="7"/>
  <c r="AV75" i="7"/>
  <c r="F481" i="7"/>
  <c r="AV139" i="7"/>
  <c r="AE142" i="7"/>
  <c r="AV428" i="7"/>
  <c r="AD289" i="7"/>
  <c r="AK141" i="7"/>
  <c r="AV125" i="7"/>
  <c r="V289" i="7"/>
  <c r="AV201" i="7"/>
  <c r="AV266" i="7"/>
  <c r="AV433" i="7"/>
  <c r="AV195" i="7"/>
  <c r="AV109" i="7"/>
  <c r="H143" i="7"/>
  <c r="AV234" i="7"/>
  <c r="AV173" i="7"/>
  <c r="AV171" i="7"/>
  <c r="AV459" i="7"/>
  <c r="AV103" i="7"/>
  <c r="AA142" i="7"/>
  <c r="AV427" i="7"/>
  <c r="AG478" i="7"/>
  <c r="AP141" i="7"/>
  <c r="Z142" i="7"/>
  <c r="AV460" i="7"/>
  <c r="AV437" i="7"/>
  <c r="AV175" i="7"/>
  <c r="AV162" i="7"/>
  <c r="AH141" i="7"/>
  <c r="AV91" i="7"/>
  <c r="AV208" i="7"/>
  <c r="AV238" i="7"/>
  <c r="W478" i="7"/>
  <c r="AV79" i="7"/>
  <c r="AB142" i="7"/>
  <c r="AV269" i="7"/>
  <c r="AV277" i="7"/>
  <c r="AV202" i="7"/>
  <c r="AV141" i="7"/>
  <c r="AV178" i="7"/>
  <c r="AV255" i="7"/>
  <c r="AV467" i="7"/>
  <c r="AV274" i="7"/>
  <c r="AV252" i="7"/>
  <c r="AV129" i="7"/>
  <c r="Y142" i="7"/>
  <c r="AT478" i="7"/>
  <c r="AB289" i="7"/>
  <c r="V141" i="7"/>
  <c r="AV132" i="7"/>
  <c r="AV219" i="7"/>
  <c r="AV192" i="7"/>
  <c r="AV200" i="7"/>
  <c r="AC289" i="7"/>
  <c r="AQ289" i="7"/>
  <c r="AV108" i="7"/>
  <c r="AV465" i="7"/>
  <c r="AV425" i="7"/>
  <c r="AV214" i="7"/>
  <c r="AV436" i="7"/>
  <c r="AV268" i="7"/>
  <c r="AV102" i="7"/>
  <c r="AN142" i="7"/>
  <c r="AV279" i="7"/>
  <c r="AV473" i="7"/>
  <c r="AV97" i="7"/>
  <c r="AR142" i="7"/>
  <c r="AG289" i="7"/>
  <c r="AK289" i="7"/>
  <c r="AV424" i="7"/>
  <c r="AV469" i="7"/>
  <c r="AA141" i="7"/>
  <c r="AV98" i="7"/>
  <c r="AV442" i="7"/>
  <c r="X289" i="7"/>
  <c r="AV278" i="7"/>
  <c r="AV78" i="7"/>
  <c r="AL142" i="7"/>
  <c r="AO141" i="7"/>
  <c r="AV251" i="7"/>
  <c r="AV128" i="7"/>
  <c r="AT142" i="7"/>
  <c r="AV471" i="7"/>
  <c r="AV177" i="7"/>
  <c r="AB141" i="7"/>
  <c r="AU142" i="7"/>
  <c r="AV276" i="7"/>
  <c r="V478" i="7"/>
  <c r="AV273" i="7"/>
  <c r="D486" i="7"/>
  <c r="AF141" i="7"/>
  <c r="AV118" i="7"/>
  <c r="AV210" i="7"/>
  <c r="AV180" i="7"/>
  <c r="AV183" i="7"/>
  <c r="AK478" i="7"/>
  <c r="AV450" i="7"/>
  <c r="AV101" i="7"/>
  <c r="F143" i="7"/>
  <c r="AV463" i="7"/>
  <c r="AV478" i="7"/>
  <c r="AV95" i="7"/>
  <c r="J143" i="7"/>
  <c r="AV193" i="7"/>
  <c r="AV198" i="7"/>
  <c r="AV444" i="7"/>
  <c r="I290" i="7"/>
  <c r="Z141" i="7"/>
  <c r="AM142" i="7"/>
  <c r="AV181" i="7"/>
  <c r="AV447" i="7"/>
  <c r="AV470" i="7"/>
  <c r="AV76" i="7"/>
  <c r="AV174" i="7"/>
  <c r="AV213" i="7"/>
  <c r="F290" i="7"/>
  <c r="X141" i="7"/>
  <c r="AV82" i="7"/>
  <c r="AV454" i="7"/>
  <c r="AF289" i="7"/>
  <c r="AL478" i="7"/>
  <c r="H480" i="7"/>
  <c r="AV137" i="7"/>
  <c r="AV161" i="7"/>
  <c r="AV127" i="7"/>
  <c r="AV264" i="7"/>
  <c r="AV281" i="7"/>
  <c r="AV286" i="7"/>
  <c r="AV131" i="7"/>
  <c r="AI142" i="7"/>
  <c r="AV211" i="7"/>
  <c r="AU478" i="7"/>
  <c r="AV250" i="7"/>
  <c r="AV220" i="7"/>
  <c r="AM141" i="7"/>
  <c r="AV117" i="7"/>
  <c r="AE478" i="7"/>
  <c r="AV245" i="7"/>
  <c r="AV435" i="7"/>
  <c r="AV189" i="7"/>
  <c r="AV199" i="7"/>
  <c r="AV100" i="7"/>
  <c r="AV186" i="7"/>
  <c r="AV262" i="7"/>
  <c r="AV204" i="7"/>
  <c r="AV94" i="7"/>
  <c r="AP142" i="7"/>
  <c r="AV443" i="7"/>
  <c r="AV197" i="7"/>
  <c r="AV248" i="7"/>
  <c r="AV218" i="7"/>
  <c r="AV89" i="7"/>
  <c r="AV142" i="7"/>
  <c r="Y478" i="7"/>
  <c r="AS289" i="7"/>
  <c r="Z289" i="7"/>
  <c r="AV77" i="7"/>
  <c r="AV466" i="7"/>
  <c r="AV271" i="7"/>
  <c r="AV209" i="7"/>
  <c r="AS141" i="7"/>
  <c r="AO142" i="7"/>
  <c r="AV263" i="7"/>
  <c r="AC478" i="7"/>
  <c r="AV247" i="7"/>
  <c r="AV440" i="7"/>
  <c r="AV73" i="7"/>
  <c r="AU289" i="7"/>
  <c r="AV167" i="7"/>
  <c r="W289" i="7"/>
  <c r="AV441" i="7"/>
  <c r="V602" i="7" l="1"/>
  <c r="W39" i="7" s="1"/>
  <c r="W36" i="7" s="1"/>
  <c r="AG601" i="7"/>
  <c r="AH38" i="7" s="1"/>
  <c r="AV618" i="7"/>
  <c r="AW55" i="7" s="1"/>
  <c r="AV587" i="7"/>
  <c r="AW24" i="7" s="1"/>
  <c r="AV594" i="7"/>
  <c r="AW31" i="7" s="1"/>
  <c r="AV619" i="7"/>
  <c r="AW56" i="7" s="1"/>
  <c r="AV593" i="7"/>
  <c r="AW30" i="7" s="1"/>
  <c r="AV617" i="7"/>
  <c r="AW54" i="7" s="1"/>
  <c r="W19" i="7"/>
  <c r="B487" i="7"/>
  <c r="AE57" i="7"/>
  <c r="AE620" i="7" s="1"/>
  <c r="Z33" i="7"/>
  <c r="Z596" i="7" s="1"/>
  <c r="AR32" i="7"/>
  <c r="AR595" i="7" s="1"/>
  <c r="AW7" i="7"/>
  <c r="B292" i="7"/>
  <c r="AQ143" i="7"/>
  <c r="AM479" i="7"/>
  <c r="AW119" i="7"/>
  <c r="AW82" i="7"/>
  <c r="I292" i="7"/>
  <c r="AW76" i="7"/>
  <c r="AW267" i="7"/>
  <c r="AW479" i="7"/>
  <c r="AW100" i="7"/>
  <c r="AW212" i="7"/>
  <c r="AW473" i="7"/>
  <c r="AW279" i="7"/>
  <c r="AW86" i="7"/>
  <c r="AW178" i="7"/>
  <c r="AW133" i="7"/>
  <c r="AW96" i="7"/>
  <c r="AR143" i="7"/>
  <c r="AI479" i="7"/>
  <c r="AN479" i="7"/>
  <c r="AW127" i="7"/>
  <c r="AW90" i="7"/>
  <c r="AW476" i="7"/>
  <c r="AW83" i="7"/>
  <c r="AW194" i="7"/>
  <c r="J481" i="7"/>
  <c r="AT143" i="7"/>
  <c r="AW108" i="7"/>
  <c r="AD143" i="7"/>
  <c r="AH479" i="7"/>
  <c r="AW123" i="7"/>
  <c r="AW447" i="7"/>
  <c r="AW73" i="7"/>
  <c r="AW262" i="7"/>
  <c r="AW199" i="7"/>
  <c r="AW135" i="7"/>
  <c r="AW98" i="7"/>
  <c r="J290" i="7"/>
  <c r="AW91" i="7"/>
  <c r="H481" i="7"/>
  <c r="AW217" i="7"/>
  <c r="AI143" i="7"/>
  <c r="AW459" i="7"/>
  <c r="J144" i="7"/>
  <c r="AW207" i="7"/>
  <c r="F292" i="7"/>
  <c r="AW131" i="7"/>
  <c r="AW94" i="7"/>
  <c r="I291" i="7"/>
  <c r="AW79" i="7"/>
  <c r="AW182" i="7"/>
  <c r="AW475" i="7"/>
  <c r="AP143" i="7"/>
  <c r="AV479" i="7"/>
  <c r="AM143" i="7"/>
  <c r="X143" i="7"/>
  <c r="I144" i="7"/>
  <c r="AW253" i="7"/>
  <c r="AW213" i="7"/>
  <c r="AW139" i="7"/>
  <c r="AW102" i="7"/>
  <c r="I481" i="7"/>
  <c r="AW87" i="7"/>
  <c r="AW270" i="7"/>
  <c r="AW192" i="7"/>
  <c r="W479" i="7"/>
  <c r="AE479" i="7"/>
  <c r="AW223" i="7"/>
  <c r="AW255" i="7"/>
  <c r="AW110" i="7"/>
  <c r="AW469" i="7"/>
  <c r="AA479" i="7"/>
  <c r="AW200" i="7"/>
  <c r="AF143" i="7"/>
  <c r="AW103" i="7"/>
  <c r="AL479" i="7"/>
  <c r="AH143" i="7"/>
  <c r="V479" i="7"/>
  <c r="AJ479" i="7"/>
  <c r="AO479" i="7"/>
  <c r="AS143" i="7"/>
  <c r="AW114" i="7"/>
  <c r="Y143" i="7"/>
  <c r="AW107" i="7"/>
  <c r="F482" i="7"/>
  <c r="W143" i="7"/>
  <c r="AW77" i="7"/>
  <c r="AO143" i="7"/>
  <c r="AW95" i="7"/>
  <c r="AT479" i="7"/>
  <c r="AC479" i="7"/>
  <c r="AB479" i="7"/>
  <c r="H144" i="7"/>
  <c r="AW444" i="7"/>
  <c r="AW97" i="7"/>
  <c r="AW277" i="7"/>
  <c r="AU479" i="7"/>
  <c r="V143" i="7"/>
  <c r="AW462" i="7"/>
  <c r="AG143" i="7"/>
  <c r="Y479" i="7"/>
  <c r="AG479" i="7"/>
  <c r="AW205" i="7"/>
  <c r="AW74" i="7"/>
  <c r="AW122" i="7"/>
  <c r="AW84" i="7"/>
  <c r="AW457" i="7"/>
  <c r="AW140" i="7"/>
  <c r="AW287" i="7"/>
  <c r="F144" i="7"/>
  <c r="AB143" i="7"/>
  <c r="AW105" i="7"/>
  <c r="D487" i="7"/>
  <c r="X479" i="7"/>
  <c r="AC143" i="7"/>
  <c r="AK479" i="7"/>
  <c r="Z143" i="7"/>
  <c r="AQ479" i="7"/>
  <c r="AP479" i="7"/>
  <c r="AW121" i="7"/>
  <c r="AW85" i="7"/>
  <c r="AW130" i="7"/>
  <c r="AW93" i="7"/>
  <c r="I480" i="7"/>
  <c r="AR479" i="7"/>
  <c r="AN143" i="7"/>
  <c r="AW211" i="7"/>
  <c r="AL143" i="7"/>
  <c r="AW111" i="7"/>
  <c r="AV143" i="7"/>
  <c r="Z479" i="7"/>
  <c r="AU143" i="7"/>
  <c r="AW101" i="7"/>
  <c r="AS479" i="7"/>
  <c r="AW282" i="7"/>
  <c r="AJ143" i="7"/>
  <c r="H291" i="7"/>
  <c r="AK143" i="7"/>
  <c r="AW471" i="7"/>
  <c r="AF479" i="7"/>
  <c r="AW142" i="7"/>
  <c r="AW137" i="7"/>
  <c r="AA143" i="7"/>
  <c r="AW109" i="7"/>
  <c r="AD479" i="7"/>
  <c r="AW78" i="7"/>
  <c r="AE143" i="7"/>
  <c r="AW466" i="7"/>
  <c r="AW288" i="7"/>
  <c r="AW463" i="7"/>
  <c r="AW143" i="7"/>
  <c r="AW276" i="7"/>
  <c r="AW125" i="7"/>
  <c r="D292" i="7"/>
  <c r="W582" i="7" l="1"/>
  <c r="W602" i="7"/>
  <c r="X39" i="7" s="1"/>
  <c r="X36" i="7" s="1"/>
  <c r="V599" i="7"/>
  <c r="AH601" i="7"/>
  <c r="AI38" i="7" s="1"/>
  <c r="B488" i="7"/>
  <c r="AF57" i="7"/>
  <c r="AF620" i="7" s="1"/>
  <c r="AA33" i="7"/>
  <c r="AA596" i="7" s="1"/>
  <c r="AS32" i="7"/>
  <c r="AS595" i="7" s="1"/>
  <c r="AX6" i="7"/>
  <c r="B293" i="7"/>
  <c r="AW138" i="7"/>
  <c r="AW113" i="7"/>
  <c r="AW106" i="7"/>
  <c r="AB481" i="7"/>
  <c r="AW216" i="7"/>
  <c r="AW176" i="7"/>
  <c r="AN481" i="7"/>
  <c r="AW171" i="7"/>
  <c r="AW245" i="7"/>
  <c r="AG144" i="7"/>
  <c r="D488" i="7"/>
  <c r="AW224" i="7"/>
  <c r="AU480" i="7"/>
  <c r="AW275" i="7"/>
  <c r="AW468" i="7"/>
  <c r="AW460" i="7"/>
  <c r="V481" i="7"/>
  <c r="Z480" i="7"/>
  <c r="H292" i="7"/>
  <c r="AO481" i="7"/>
  <c r="AR290" i="7"/>
  <c r="AO480" i="7"/>
  <c r="AW249" i="7"/>
  <c r="AW165" i="7"/>
  <c r="AW177" i="7"/>
  <c r="J145" i="7"/>
  <c r="AW451" i="7"/>
  <c r="AW191" i="7"/>
  <c r="AW179" i="7"/>
  <c r="AW266" i="7"/>
  <c r="AF481" i="7"/>
  <c r="AI480" i="7"/>
  <c r="V290" i="7"/>
  <c r="AW170" i="7"/>
  <c r="AW92" i="7"/>
  <c r="AW80" i="7"/>
  <c r="AW254" i="7"/>
  <c r="AW132" i="7"/>
  <c r="AW454" i="7"/>
  <c r="AH290" i="7"/>
  <c r="AR480" i="7"/>
  <c r="AF480" i="7"/>
  <c r="AI290" i="7"/>
  <c r="AW258" i="7"/>
  <c r="F145" i="7"/>
  <c r="AW271" i="7"/>
  <c r="AW424" i="7"/>
  <c r="AW449" i="7"/>
  <c r="AW477" i="7"/>
  <c r="AW450" i="7"/>
  <c r="AW248" i="7"/>
  <c r="W290" i="7"/>
  <c r="AA481" i="7"/>
  <c r="AW120" i="7"/>
  <c r="AW209" i="7"/>
  <c r="AG481" i="7"/>
  <c r="AD290" i="7"/>
  <c r="AE480" i="7"/>
  <c r="AC480" i="7"/>
  <c r="Y480" i="7"/>
  <c r="AI144" i="7"/>
  <c r="AW425" i="7"/>
  <c r="X290" i="7"/>
  <c r="AW437" i="7"/>
  <c r="AW168" i="7"/>
  <c r="AW426" i="7"/>
  <c r="AW129" i="7"/>
  <c r="AW117" i="7"/>
  <c r="AW81" i="7"/>
  <c r="W144" i="7"/>
  <c r="AW230" i="7"/>
  <c r="AJ481" i="7"/>
  <c r="AF290" i="7"/>
  <c r="AW124" i="7"/>
  <c r="AW247" i="7"/>
  <c r="AW443" i="7"/>
  <c r="AP144" i="7"/>
  <c r="AW220" i="7"/>
  <c r="AN290" i="7"/>
  <c r="AD480" i="7"/>
  <c r="AB480" i="7"/>
  <c r="AA480" i="7"/>
  <c r="AQ480" i="7"/>
  <c r="Z481" i="7"/>
  <c r="AW278" i="7"/>
  <c r="AC144" i="7"/>
  <c r="AW284" i="7"/>
  <c r="X481" i="7"/>
  <c r="AB290" i="7"/>
  <c r="H482" i="7"/>
  <c r="AC481" i="7"/>
  <c r="AO290" i="7"/>
  <c r="AW286" i="7"/>
  <c r="AK290" i="7"/>
  <c r="AG290" i="7"/>
  <c r="AP480" i="7"/>
  <c r="AM481" i="7"/>
  <c r="AW173" i="7"/>
  <c r="AW186" i="7"/>
  <c r="J292" i="7"/>
  <c r="AW472" i="7"/>
  <c r="AW89" i="7"/>
  <c r="AW112" i="7"/>
  <c r="AV144" i="7"/>
  <c r="AC290" i="7"/>
  <c r="AW246" i="7"/>
  <c r="X480" i="7"/>
  <c r="AK144" i="7"/>
  <c r="AW432" i="7"/>
  <c r="AQ290" i="7"/>
  <c r="AW435" i="7"/>
  <c r="F483" i="7"/>
  <c r="AW445" i="7"/>
  <c r="AW128" i="7"/>
  <c r="AW428" i="7"/>
  <c r="AH480" i="7"/>
  <c r="AW218" i="7"/>
  <c r="AW181" i="7"/>
  <c r="AW283" i="7"/>
  <c r="AN144" i="7"/>
  <c r="AG480" i="7"/>
  <c r="AW166" i="7"/>
  <c r="AW478" i="7"/>
  <c r="AW134" i="7"/>
  <c r="AW252" i="7"/>
  <c r="AW234" i="7"/>
  <c r="AW268" i="7"/>
  <c r="AW446" i="7"/>
  <c r="AW197" i="7"/>
  <c r="AW118" i="7"/>
  <c r="AW222" i="7"/>
  <c r="AP481" i="7"/>
  <c r="AW461" i="7"/>
  <c r="AW174" i="7"/>
  <c r="AW210" i="7"/>
  <c r="AW464" i="7"/>
  <c r="AS481" i="7"/>
  <c r="AW250" i="7"/>
  <c r="AL480" i="7"/>
  <c r="AW474" i="7"/>
  <c r="AW452" i="7"/>
  <c r="AW104" i="7"/>
  <c r="I145" i="7"/>
  <c r="AW448" i="7"/>
  <c r="AT480" i="7"/>
  <c r="AW290" i="7"/>
  <c r="AT144" i="7"/>
  <c r="W481" i="7"/>
  <c r="AW215" i="7"/>
  <c r="AW187" i="7"/>
  <c r="AW280" i="7"/>
  <c r="AW172" i="7"/>
  <c r="AQ144" i="7"/>
  <c r="AW442" i="7"/>
  <c r="AE481" i="7"/>
  <c r="AW436" i="7"/>
  <c r="AN480" i="7"/>
  <c r="AM480" i="7"/>
  <c r="V144" i="7"/>
  <c r="AW221" i="7"/>
  <c r="AW256" i="7"/>
  <c r="AA290" i="7"/>
  <c r="AO144" i="7"/>
  <c r="AW453" i="7"/>
  <c r="AR481" i="7"/>
  <c r="AV480" i="7"/>
  <c r="AW202" i="7"/>
  <c r="AW465" i="7"/>
  <c r="Y144" i="7"/>
  <c r="AW265" i="7"/>
  <c r="AP290" i="7"/>
  <c r="AW184" i="7"/>
  <c r="AW458" i="7"/>
  <c r="AU481" i="7"/>
  <c r="AW201" i="7"/>
  <c r="AW190" i="7"/>
  <c r="AW281" i="7"/>
  <c r="AW141" i="7"/>
  <c r="AA144" i="7"/>
  <c r="AW289" i="7"/>
  <c r="I482" i="7"/>
  <c r="AW185" i="7"/>
  <c r="AW144" i="7"/>
  <c r="AW440" i="7"/>
  <c r="AD481" i="7"/>
  <c r="W480" i="7"/>
  <c r="AW430" i="7"/>
  <c r="V480" i="7"/>
  <c r="X144" i="7"/>
  <c r="AE290" i="7"/>
  <c r="AW455" i="7"/>
  <c r="AV481" i="7"/>
  <c r="AW272" i="7"/>
  <c r="AW269" i="7"/>
  <c r="AU144" i="7"/>
  <c r="AW164" i="7"/>
  <c r="AH481" i="7"/>
  <c r="AS290" i="7"/>
  <c r="AE144" i="7"/>
  <c r="AW219" i="7"/>
  <c r="AW126" i="7"/>
  <c r="AT290" i="7"/>
  <c r="AL290" i="7"/>
  <c r="AW481" i="7"/>
  <c r="AF144" i="7"/>
  <c r="AW188" i="7"/>
  <c r="AI481" i="7"/>
  <c r="AL481" i="7"/>
  <c r="AW75" i="7"/>
  <c r="AW99" i="7"/>
  <c r="AW208" i="7"/>
  <c r="AW438" i="7"/>
  <c r="AU290" i="7"/>
  <c r="AQ481" i="7"/>
  <c r="AW434" i="7"/>
  <c r="H145" i="7"/>
  <c r="AW180" i="7"/>
  <c r="AW136" i="7"/>
  <c r="AW195" i="7"/>
  <c r="Y481" i="7"/>
  <c r="AW175" i="7"/>
  <c r="AB144" i="7"/>
  <c r="AW251" i="7"/>
  <c r="AW467" i="7"/>
  <c r="AW439" i="7"/>
  <c r="AW206" i="7"/>
  <c r="AK481" i="7"/>
  <c r="AW257" i="7"/>
  <c r="AW259" i="7"/>
  <c r="AW261" i="7"/>
  <c r="AW433" i="7"/>
  <c r="AL144" i="7"/>
  <c r="AW263" i="7"/>
  <c r="AM144" i="7"/>
  <c r="AW285" i="7"/>
  <c r="Y290" i="7"/>
  <c r="AW273" i="7"/>
  <c r="AD144" i="7"/>
  <c r="AW229" i="7"/>
  <c r="AW163" i="7"/>
  <c r="AW470" i="7"/>
  <c r="AW274" i="7"/>
  <c r="AW88" i="7"/>
  <c r="AW162" i="7"/>
  <c r="AW203" i="7"/>
  <c r="AW161" i="7"/>
  <c r="AW238" i="7"/>
  <c r="AW198" i="7"/>
  <c r="AK480" i="7"/>
  <c r="AR144" i="7"/>
  <c r="AW169" i="7"/>
  <c r="AJ480" i="7"/>
  <c r="AW193" i="7"/>
  <c r="AH144" i="7"/>
  <c r="AW196" i="7"/>
  <c r="AT481" i="7"/>
  <c r="AW441" i="7"/>
  <c r="Z290" i="7"/>
  <c r="I293" i="7"/>
  <c r="AW456" i="7"/>
  <c r="AW167" i="7"/>
  <c r="AW260" i="7"/>
  <c r="AW183" i="7"/>
  <c r="Z144" i="7"/>
  <c r="AW480" i="7"/>
  <c r="AJ144" i="7"/>
  <c r="AW431" i="7"/>
  <c r="AW214" i="7"/>
  <c r="AM290" i="7"/>
  <c r="AS144" i="7"/>
  <c r="AW429" i="7"/>
  <c r="AV290" i="7"/>
  <c r="AW237" i="7"/>
  <c r="AW189" i="7"/>
  <c r="AW204" i="7"/>
  <c r="J291" i="7"/>
  <c r="AS480" i="7"/>
  <c r="AW427" i="7"/>
  <c r="AJ290" i="7"/>
  <c r="AW264" i="7"/>
  <c r="W599" i="7" l="1"/>
  <c r="AI601" i="7"/>
  <c r="AJ38" i="7" s="1"/>
  <c r="AW619" i="7"/>
  <c r="AX56" i="7" s="1"/>
  <c r="AW593" i="7"/>
  <c r="AX30" i="7" s="1"/>
  <c r="AW618" i="7"/>
  <c r="AX55" i="7" s="1"/>
  <c r="AW587" i="7"/>
  <c r="AX24" i="7" s="1"/>
  <c r="AW594" i="7"/>
  <c r="AX31" i="7" s="1"/>
  <c r="AW617" i="7"/>
  <c r="AX54" i="7" s="1"/>
  <c r="B489" i="7"/>
  <c r="V621" i="7"/>
  <c r="W58" i="7" s="1"/>
  <c r="AG57" i="7"/>
  <c r="AG620" i="7" s="1"/>
  <c r="AB33" i="7"/>
  <c r="AB596" i="7" s="1"/>
  <c r="AT32" i="7"/>
  <c r="AT595" i="7" s="1"/>
  <c r="AX7" i="7"/>
  <c r="B294" i="7"/>
  <c r="AF291" i="7"/>
  <c r="AW145" i="7"/>
  <c r="AT292" i="7"/>
  <c r="V291" i="7"/>
  <c r="AX93" i="7"/>
  <c r="F293" i="7"/>
  <c r="AC291" i="7"/>
  <c r="AX78" i="7"/>
  <c r="AK292" i="7"/>
  <c r="AX446" i="7"/>
  <c r="F146" i="7"/>
  <c r="AX469" i="7"/>
  <c r="AX136" i="7"/>
  <c r="AX96" i="7"/>
  <c r="AL292" i="7"/>
  <c r="AX73" i="7"/>
  <c r="D293" i="7"/>
  <c r="AX269" i="7"/>
  <c r="AX81" i="7"/>
  <c r="AX112" i="7"/>
  <c r="H293" i="7"/>
  <c r="AX117" i="7"/>
  <c r="AO292" i="7"/>
  <c r="AG145" i="7"/>
  <c r="AX107" i="7"/>
  <c r="AH292" i="7"/>
  <c r="AE145" i="7"/>
  <c r="AD292" i="7"/>
  <c r="AX209" i="7"/>
  <c r="AX101" i="7"/>
  <c r="J293" i="7"/>
  <c r="AK291" i="7"/>
  <c r="AX86" i="7"/>
  <c r="AB291" i="7"/>
  <c r="AX119" i="7"/>
  <c r="AX79" i="7"/>
  <c r="AV291" i="7"/>
  <c r="AP145" i="7"/>
  <c r="AX284" i="7"/>
  <c r="AN291" i="7"/>
  <c r="AX201" i="7"/>
  <c r="AQ145" i="7"/>
  <c r="AX106" i="7"/>
  <c r="AX286" i="7"/>
  <c r="AS145" i="7"/>
  <c r="AJ292" i="7"/>
  <c r="AM292" i="7"/>
  <c r="AF145" i="7"/>
  <c r="AP291" i="7"/>
  <c r="AH145" i="7"/>
  <c r="AX109" i="7"/>
  <c r="AI291" i="7"/>
  <c r="AG291" i="7"/>
  <c r="AX94" i="7"/>
  <c r="AA292" i="7"/>
  <c r="AX127" i="7"/>
  <c r="AX87" i="7"/>
  <c r="AX247" i="7"/>
  <c r="AT145" i="7"/>
  <c r="AX171" i="7"/>
  <c r="Z145" i="7"/>
  <c r="X291" i="7"/>
  <c r="AB145" i="7"/>
  <c r="J482" i="7"/>
  <c r="AD291" i="7"/>
  <c r="V145" i="7"/>
  <c r="V292" i="7"/>
  <c r="AE291" i="7"/>
  <c r="AS292" i="7"/>
  <c r="AX102" i="7"/>
  <c r="AX162" i="7"/>
  <c r="AX135" i="7"/>
  <c r="AX95" i="7"/>
  <c r="AX196" i="7"/>
  <c r="J146" i="7"/>
  <c r="W292" i="7"/>
  <c r="AH291" i="7"/>
  <c r="AX97" i="7"/>
  <c r="AF292" i="7"/>
  <c r="AX471" i="7"/>
  <c r="AX245" i="7"/>
  <c r="AI145" i="7"/>
  <c r="AX292" i="7"/>
  <c r="AX145" i="7"/>
  <c r="AV145" i="7"/>
  <c r="AS291" i="7"/>
  <c r="AU292" i="7"/>
  <c r="X145" i="7"/>
  <c r="W291" i="7"/>
  <c r="AX124" i="7"/>
  <c r="AX85" i="7"/>
  <c r="F484" i="7"/>
  <c r="I146" i="7"/>
  <c r="AX442" i="7"/>
  <c r="AT291" i="7"/>
  <c r="AR145" i="7"/>
  <c r="AX110" i="7"/>
  <c r="AW292" i="7"/>
  <c r="AX143" i="7"/>
  <c r="AX103" i="7"/>
  <c r="AG292" i="7"/>
  <c r="AU145" i="7"/>
  <c r="AC292" i="7"/>
  <c r="AM145" i="7"/>
  <c r="AX105" i="7"/>
  <c r="Y292" i="7"/>
  <c r="AI292" i="7"/>
  <c r="AX454" i="7"/>
  <c r="AU291" i="7"/>
  <c r="H146" i="7"/>
  <c r="AB292" i="7"/>
  <c r="AN292" i="7"/>
  <c r="AX76" i="7"/>
  <c r="X292" i="7"/>
  <c r="AX132" i="7"/>
  <c r="AX92" i="7"/>
  <c r="D294" i="7"/>
  <c r="AD145" i="7"/>
  <c r="I483" i="7"/>
  <c r="D489" i="7"/>
  <c r="AL145" i="7"/>
  <c r="AV292" i="7"/>
  <c r="AX229" i="7"/>
  <c r="AC145" i="7"/>
  <c r="AX111" i="7"/>
  <c r="AQ292" i="7"/>
  <c r="AA145" i="7"/>
  <c r="AX113" i="7"/>
  <c r="AQ291" i="7"/>
  <c r="AX74" i="7"/>
  <c r="AA291" i="7"/>
  <c r="AX123" i="7"/>
  <c r="AX83" i="7"/>
  <c r="F294" i="7"/>
  <c r="AX140" i="7"/>
  <c r="AX100" i="7"/>
  <c r="AO291" i="7"/>
  <c r="AX77" i="7"/>
  <c r="AW291" i="7"/>
  <c r="AX481" i="7"/>
  <c r="AN145" i="7"/>
  <c r="AX207" i="7"/>
  <c r="AP292" i="7"/>
  <c r="Y145" i="7"/>
  <c r="AR292" i="7"/>
  <c r="AX120" i="7"/>
  <c r="AX80" i="7"/>
  <c r="Z292" i="7"/>
  <c r="H483" i="7"/>
  <c r="AL291" i="7"/>
  <c r="AJ145" i="7"/>
  <c r="AX108" i="7"/>
  <c r="Y291" i="7"/>
  <c r="AX84" i="7"/>
  <c r="AM291" i="7"/>
  <c r="AE292" i="7"/>
  <c r="AK145" i="7"/>
  <c r="AX259" i="7"/>
  <c r="AX168" i="7"/>
  <c r="AO145" i="7"/>
  <c r="Z291" i="7"/>
  <c r="AX128" i="7"/>
  <c r="AX88" i="7"/>
  <c r="AX445" i="7"/>
  <c r="W145" i="7"/>
  <c r="AX291" i="7"/>
  <c r="AJ291" i="7"/>
  <c r="AX104" i="7"/>
  <c r="AR291" i="7"/>
  <c r="AX89" i="7"/>
  <c r="AX130" i="7"/>
  <c r="AJ601" i="7" l="1"/>
  <c r="AK38" i="7" s="1"/>
  <c r="W621" i="7"/>
  <c r="X58" i="7" s="1"/>
  <c r="X20" i="7"/>
  <c r="X583" i="7" s="1"/>
  <c r="B490" i="7"/>
  <c r="AH57" i="7"/>
  <c r="AH620" i="7" s="1"/>
  <c r="AC33" i="7"/>
  <c r="AC596" i="7" s="1"/>
  <c r="AU32" i="7"/>
  <c r="AU595" i="7" s="1"/>
  <c r="AY6" i="7"/>
  <c r="B295" i="7"/>
  <c r="AX91" i="7"/>
  <c r="AX138" i="7"/>
  <c r="AV146" i="7"/>
  <c r="AX462" i="7"/>
  <c r="J483" i="7"/>
  <c r="AX206" i="7"/>
  <c r="AX188" i="7"/>
  <c r="AX270" i="7"/>
  <c r="AX463" i="7"/>
  <c r="AS482" i="7"/>
  <c r="AX183" i="7"/>
  <c r="AX185" i="7"/>
  <c r="AX440" i="7"/>
  <c r="AV293" i="7"/>
  <c r="AX281" i="7"/>
  <c r="X293" i="7"/>
  <c r="AJ293" i="7"/>
  <c r="AX277" i="7"/>
  <c r="AH146" i="7"/>
  <c r="AX441" i="7"/>
  <c r="AK293" i="7"/>
  <c r="AX435" i="7"/>
  <c r="AX217" i="7"/>
  <c r="AX431" i="7"/>
  <c r="AX293" i="7"/>
  <c r="I294" i="7"/>
  <c r="AD146" i="7"/>
  <c r="AX433" i="7"/>
  <c r="AX220" i="7"/>
  <c r="AX208" i="7"/>
  <c r="AP146" i="7"/>
  <c r="AX218" i="7"/>
  <c r="AX256" i="7"/>
  <c r="AX238" i="7"/>
  <c r="AX449" i="7"/>
  <c r="AX223" i="7"/>
  <c r="AM293" i="7"/>
  <c r="AK482" i="7"/>
  <c r="X482" i="7"/>
  <c r="AX131" i="7"/>
  <c r="AX99" i="7"/>
  <c r="AW146" i="7"/>
  <c r="AX461" i="7"/>
  <c r="V293" i="7"/>
  <c r="AX212" i="7"/>
  <c r="AX129" i="7"/>
  <c r="AX272" i="7"/>
  <c r="AX211" i="7"/>
  <c r="AX121" i="7"/>
  <c r="AX222" i="7"/>
  <c r="AD293" i="7"/>
  <c r="AX165" i="7"/>
  <c r="AX439" i="7"/>
  <c r="AX282" i="7"/>
  <c r="AX289" i="7"/>
  <c r="AX459" i="7"/>
  <c r="AE482" i="7"/>
  <c r="AR146" i="7"/>
  <c r="AF482" i="7"/>
  <c r="AT482" i="7"/>
  <c r="AX248" i="7"/>
  <c r="AE293" i="7"/>
  <c r="AX426" i="7"/>
  <c r="AX437" i="7"/>
  <c r="AX221" i="7"/>
  <c r="AX274" i="7"/>
  <c r="AX468" i="7"/>
  <c r="AR293" i="7"/>
  <c r="AX465" i="7"/>
  <c r="AX194" i="7"/>
  <c r="AX472" i="7"/>
  <c r="AX443" i="7"/>
  <c r="AX82" i="7"/>
  <c r="AX139" i="7"/>
  <c r="W146" i="7"/>
  <c r="AX450" i="7"/>
  <c r="AX430" i="7"/>
  <c r="AX467" i="7"/>
  <c r="AX125" i="7"/>
  <c r="J484" i="7"/>
  <c r="AW482" i="7"/>
  <c r="AB146" i="7"/>
  <c r="AX478" i="7"/>
  <c r="Y293" i="7"/>
  <c r="AX224" i="7"/>
  <c r="AX199" i="7"/>
  <c r="AI482" i="7"/>
  <c r="AX477" i="7"/>
  <c r="AX205" i="7"/>
  <c r="AA293" i="7"/>
  <c r="AM146" i="7"/>
  <c r="AX436" i="7"/>
  <c r="AX265" i="7"/>
  <c r="AB482" i="7"/>
  <c r="AX263" i="7"/>
  <c r="AX173" i="7"/>
  <c r="AX175" i="7"/>
  <c r="AX197" i="7"/>
  <c r="AX122" i="7"/>
  <c r="AX213" i="7"/>
  <c r="H147" i="7"/>
  <c r="AX200" i="7"/>
  <c r="AX161" i="7"/>
  <c r="AX283" i="7"/>
  <c r="V146" i="7"/>
  <c r="AX184" i="7"/>
  <c r="AX230" i="7"/>
  <c r="J147" i="7"/>
  <c r="AX290" i="7"/>
  <c r="AT293" i="7"/>
  <c r="AX287" i="7"/>
  <c r="AX142" i="7"/>
  <c r="AX198" i="7"/>
  <c r="AF293" i="7"/>
  <c r="AA482" i="7"/>
  <c r="AB293" i="7"/>
  <c r="Z146" i="7"/>
  <c r="AX167" i="7"/>
  <c r="AX453" i="7"/>
  <c r="AX258" i="7"/>
  <c r="AX126" i="7"/>
  <c r="AX278" i="7"/>
  <c r="AU482" i="7"/>
  <c r="AN293" i="7"/>
  <c r="AH482" i="7"/>
  <c r="AX473" i="7"/>
  <c r="AX451" i="7"/>
  <c r="AN482" i="7"/>
  <c r="AG146" i="7"/>
  <c r="AX191" i="7"/>
  <c r="AO293" i="7"/>
  <c r="AX255" i="7"/>
  <c r="AX234" i="7"/>
  <c r="AK146" i="7"/>
  <c r="AX141" i="7"/>
  <c r="V482" i="7"/>
  <c r="D295" i="7"/>
  <c r="AX75" i="7"/>
  <c r="AX90" i="7"/>
  <c r="AX476" i="7"/>
  <c r="AX456" i="7"/>
  <c r="AO482" i="7"/>
  <c r="AX475" i="7"/>
  <c r="Y146" i="7"/>
  <c r="AX250" i="7"/>
  <c r="AJ482" i="7"/>
  <c r="AU146" i="7"/>
  <c r="AX276" i="7"/>
  <c r="AX251" i="7"/>
  <c r="AX178" i="7"/>
  <c r="AI146" i="7"/>
  <c r="AX457" i="7"/>
  <c r="Z482" i="7"/>
  <c r="AX266" i="7"/>
  <c r="AX280" i="7"/>
  <c r="AX260" i="7"/>
  <c r="W293" i="7"/>
  <c r="W482" i="7"/>
  <c r="AX190" i="7"/>
  <c r="AA146" i="7"/>
  <c r="AX279" i="7"/>
  <c r="AC482" i="7"/>
  <c r="AX118" i="7"/>
  <c r="AX448" i="7"/>
  <c r="AP293" i="7"/>
  <c r="AH293" i="7"/>
  <c r="AX249" i="7"/>
  <c r="AX254" i="7"/>
  <c r="AX262" i="7"/>
  <c r="AX424" i="7"/>
  <c r="AL482" i="7"/>
  <c r="AX264" i="7"/>
  <c r="AU293" i="7"/>
  <c r="AX193" i="7"/>
  <c r="AS293" i="7"/>
  <c r="AX261" i="7"/>
  <c r="AX144" i="7"/>
  <c r="AX246" i="7"/>
  <c r="AX432" i="7"/>
  <c r="AX210" i="7"/>
  <c r="AW293" i="7"/>
  <c r="AO146" i="7"/>
  <c r="AX170" i="7"/>
  <c r="AX460" i="7"/>
  <c r="AQ146" i="7"/>
  <c r="AX466" i="7"/>
  <c r="AX253" i="7"/>
  <c r="AX428" i="7"/>
  <c r="AF146" i="7"/>
  <c r="AX458" i="7"/>
  <c r="AG293" i="7"/>
  <c r="AX268" i="7"/>
  <c r="AX429" i="7"/>
  <c r="AX452" i="7"/>
  <c r="AX267" i="7"/>
  <c r="AX174" i="7"/>
  <c r="AQ293" i="7"/>
  <c r="AE146" i="7"/>
  <c r="AP482" i="7"/>
  <c r="H484" i="7"/>
  <c r="AN146" i="7"/>
  <c r="AX192" i="7"/>
  <c r="AQ482" i="7"/>
  <c r="AX195" i="7"/>
  <c r="D490" i="7"/>
  <c r="AX186" i="7"/>
  <c r="Y482" i="7"/>
  <c r="AX275" i="7"/>
  <c r="F485" i="7"/>
  <c r="AX288" i="7"/>
  <c r="AX114" i="7"/>
  <c r="AX137" i="7"/>
  <c r="AX480" i="7"/>
  <c r="AX163" i="7"/>
  <c r="AX214" i="7"/>
  <c r="AG482" i="7"/>
  <c r="AL146" i="7"/>
  <c r="AX427" i="7"/>
  <c r="AX273" i="7"/>
  <c r="AX172" i="7"/>
  <c r="AD482" i="7"/>
  <c r="H294" i="7"/>
  <c r="AX169" i="7"/>
  <c r="I147" i="7"/>
  <c r="AX257" i="7"/>
  <c r="AX285" i="7"/>
  <c r="Z293" i="7"/>
  <c r="AX187" i="7"/>
  <c r="AV482" i="7"/>
  <c r="AX202" i="7"/>
  <c r="AX179" i="7"/>
  <c r="F295" i="7"/>
  <c r="AT146" i="7"/>
  <c r="AX271" i="7"/>
  <c r="AX438" i="7"/>
  <c r="AX177" i="7"/>
  <c r="AX98" i="7"/>
  <c r="AX133" i="7"/>
  <c r="AM482" i="7"/>
  <c r="AX166" i="7"/>
  <c r="AX216" i="7"/>
  <c r="AX444" i="7"/>
  <c r="AX455" i="7"/>
  <c r="AX176" i="7"/>
  <c r="AX189" i="7"/>
  <c r="AX182" i="7"/>
  <c r="AX252" i="7"/>
  <c r="AX479" i="7"/>
  <c r="AR482" i="7"/>
  <c r="AX146" i="7"/>
  <c r="AX447" i="7"/>
  <c r="AX474" i="7"/>
  <c r="AX215" i="7"/>
  <c r="AX134" i="7"/>
  <c r="AX237" i="7"/>
  <c r="AI293" i="7"/>
  <c r="AX482" i="7"/>
  <c r="AX219" i="7"/>
  <c r="F147" i="7"/>
  <c r="AX203" i="7"/>
  <c r="AX434" i="7"/>
  <c r="AC146" i="7"/>
  <c r="AX181" i="7"/>
  <c r="AX470" i="7"/>
  <c r="AX204" i="7"/>
  <c r="AS146" i="7"/>
  <c r="AX425" i="7"/>
  <c r="AC293" i="7"/>
  <c r="AX164" i="7"/>
  <c r="AL293" i="7"/>
  <c r="X146" i="7"/>
  <c r="AX180" i="7"/>
  <c r="AX464" i="7"/>
  <c r="AJ146" i="7"/>
  <c r="AK601" i="7" l="1"/>
  <c r="AL38" i="7" s="1"/>
  <c r="AX617" i="7"/>
  <c r="AY54" i="7" s="1"/>
  <c r="AX618" i="7"/>
  <c r="AY55" i="7" s="1"/>
  <c r="AX619" i="7"/>
  <c r="AY56" i="7" s="1"/>
  <c r="AX587" i="7"/>
  <c r="AY24" i="7" s="1"/>
  <c r="X621" i="7"/>
  <c r="Y58" i="7" s="1"/>
  <c r="Y20" i="7"/>
  <c r="Y583" i="7" s="1"/>
  <c r="B491" i="7"/>
  <c r="AX594" i="7"/>
  <c r="AY31" i="7" s="1"/>
  <c r="AX593" i="7"/>
  <c r="AY30" i="7" s="1"/>
  <c r="AI57" i="7"/>
  <c r="AI620" i="7" s="1"/>
  <c r="AD33" i="7"/>
  <c r="AD596" i="7" s="1"/>
  <c r="AV32" i="7"/>
  <c r="AV595" i="7" s="1"/>
  <c r="AY7" i="7"/>
  <c r="B296" i="7"/>
  <c r="AI147" i="7"/>
  <c r="F486" i="7"/>
  <c r="AW147" i="7"/>
  <c r="V147" i="7"/>
  <c r="H485" i="7"/>
  <c r="J295" i="7"/>
  <c r="AY74" i="7"/>
  <c r="AY91" i="7"/>
  <c r="AH147" i="7"/>
  <c r="AV483" i="7"/>
  <c r="AJ483" i="7"/>
  <c r="AY146" i="7"/>
  <c r="F148" i="7"/>
  <c r="I484" i="7"/>
  <c r="AB483" i="7"/>
  <c r="Z147" i="7"/>
  <c r="H148" i="7"/>
  <c r="AM483" i="7"/>
  <c r="H295" i="7"/>
  <c r="AY82" i="7"/>
  <c r="AW483" i="7"/>
  <c r="AY147" i="7"/>
  <c r="AU147" i="7"/>
  <c r="J294" i="7"/>
  <c r="AO147" i="7"/>
  <c r="AE147" i="7"/>
  <c r="AA483" i="7"/>
  <c r="AD483" i="7"/>
  <c r="AV147" i="7"/>
  <c r="AY97" i="7"/>
  <c r="I295" i="7"/>
  <c r="AY293" i="7"/>
  <c r="AY90" i="7"/>
  <c r="I485" i="7"/>
  <c r="AX147" i="7"/>
  <c r="AF147" i="7"/>
  <c r="AL147" i="7"/>
  <c r="D491" i="7"/>
  <c r="AC483" i="7"/>
  <c r="AE483" i="7"/>
  <c r="AF483" i="7"/>
  <c r="Z483" i="7"/>
  <c r="I148" i="7"/>
  <c r="AH483" i="7"/>
  <c r="AX483" i="7"/>
  <c r="AY98" i="7"/>
  <c r="F296" i="7"/>
  <c r="AY75" i="7"/>
  <c r="AA147" i="7"/>
  <c r="AM147" i="7"/>
  <c r="W483" i="7"/>
  <c r="AY88" i="7"/>
  <c r="J148" i="7"/>
  <c r="AL483" i="7"/>
  <c r="V483" i="7"/>
  <c r="AD147" i="7"/>
  <c r="AS483" i="7"/>
  <c r="AY101" i="7"/>
  <c r="AK147" i="7"/>
  <c r="AT147" i="7"/>
  <c r="AY106" i="7"/>
  <c r="AY108" i="7"/>
  <c r="AY83" i="7"/>
  <c r="AR147" i="7"/>
  <c r="AY112" i="7"/>
  <c r="AY114" i="7"/>
  <c r="AQ147" i="7"/>
  <c r="AY94" i="7"/>
  <c r="AY95" i="7"/>
  <c r="AB147" i="7"/>
  <c r="AY131" i="7"/>
  <c r="AY104" i="7"/>
  <c r="AY99" i="7"/>
  <c r="AY107" i="7"/>
  <c r="AY102" i="7"/>
  <c r="AQ483" i="7"/>
  <c r="AP147" i="7"/>
  <c r="AY139" i="7"/>
  <c r="AN147" i="7"/>
  <c r="AI483" i="7"/>
  <c r="AK483" i="7"/>
  <c r="X147" i="7"/>
  <c r="AR483" i="7"/>
  <c r="AG483" i="7"/>
  <c r="AT483" i="7"/>
  <c r="AY85" i="7"/>
  <c r="AS147" i="7"/>
  <c r="AO483" i="7"/>
  <c r="AG147" i="7"/>
  <c r="W147" i="7"/>
  <c r="Y147" i="7"/>
  <c r="X483" i="7"/>
  <c r="AU483" i="7"/>
  <c r="AJ147" i="7"/>
  <c r="AN483" i="7"/>
  <c r="AC147" i="7"/>
  <c r="Y483" i="7"/>
  <c r="AY92" i="7"/>
  <c r="AY109" i="7"/>
  <c r="AY87" i="7"/>
  <c r="AY143" i="7"/>
  <c r="AY100" i="7"/>
  <c r="AY103" i="7"/>
  <c r="AP483" i="7"/>
  <c r="AY76" i="7"/>
  <c r="AY96" i="7"/>
  <c r="AL601" i="7" l="1"/>
  <c r="AM38" i="7" s="1"/>
  <c r="Y621" i="7"/>
  <c r="Z20" i="7"/>
  <c r="Z583" i="7" s="1"/>
  <c r="B492" i="7"/>
  <c r="AJ57" i="7"/>
  <c r="AJ620" i="7" s="1"/>
  <c r="AW32" i="7"/>
  <c r="AW595" i="7" s="1"/>
  <c r="AE33" i="7"/>
  <c r="AE596" i="7" s="1"/>
  <c r="AZ6" i="7"/>
  <c r="B297" i="7"/>
  <c r="AY110" i="7"/>
  <c r="AY130" i="7"/>
  <c r="AY125" i="7"/>
  <c r="AY447" i="7"/>
  <c r="AY273" i="7"/>
  <c r="AY252" i="7"/>
  <c r="AY229" i="7"/>
  <c r="AY191" i="7"/>
  <c r="AL148" i="7"/>
  <c r="W294" i="7"/>
  <c r="AY438" i="7"/>
  <c r="AY249" i="7"/>
  <c r="AO294" i="7"/>
  <c r="AH148" i="7"/>
  <c r="AY211" i="7"/>
  <c r="AY247" i="7"/>
  <c r="AY204" i="7"/>
  <c r="AY192" i="7"/>
  <c r="AR148" i="7"/>
  <c r="AY255" i="7"/>
  <c r="AY460" i="7"/>
  <c r="AY441" i="7"/>
  <c r="AY436" i="7"/>
  <c r="AO295" i="7"/>
  <c r="AM148" i="7"/>
  <c r="AY440" i="7"/>
  <c r="AY181" i="7"/>
  <c r="AY220" i="7"/>
  <c r="AY454" i="7"/>
  <c r="I149" i="7"/>
  <c r="AY449" i="7"/>
  <c r="AY210" i="7"/>
  <c r="AY458" i="7"/>
  <c r="AY450" i="7"/>
  <c r="AY182" i="7"/>
  <c r="AY248" i="7"/>
  <c r="AY277" i="7"/>
  <c r="AN294" i="7"/>
  <c r="AH294" i="7"/>
  <c r="AY238" i="7"/>
  <c r="AX295" i="7"/>
  <c r="AY467" i="7"/>
  <c r="AN484" i="7"/>
  <c r="AY439" i="7"/>
  <c r="AY78" i="7"/>
  <c r="AY145" i="7"/>
  <c r="AX484" i="7"/>
  <c r="AH484" i="7"/>
  <c r="AY179" i="7"/>
  <c r="AY190" i="7"/>
  <c r="AY84" i="7"/>
  <c r="V148" i="7"/>
  <c r="Z294" i="7"/>
  <c r="AH295" i="7"/>
  <c r="AY437" i="7"/>
  <c r="AV294" i="7"/>
  <c r="AD148" i="7"/>
  <c r="V484" i="7"/>
  <c r="AY295" i="7"/>
  <c r="AY224" i="7"/>
  <c r="D297" i="7"/>
  <c r="AJ148" i="7"/>
  <c r="Y295" i="7"/>
  <c r="AA294" i="7"/>
  <c r="AY200" i="7"/>
  <c r="AY176" i="7"/>
  <c r="AY484" i="7"/>
  <c r="Y148" i="7"/>
  <c r="AV484" i="7"/>
  <c r="AS484" i="7"/>
  <c r="AY424" i="7"/>
  <c r="AY281" i="7"/>
  <c r="AU148" i="7"/>
  <c r="AY270" i="7"/>
  <c r="AY223" i="7"/>
  <c r="AY459" i="7"/>
  <c r="AU294" i="7"/>
  <c r="J149" i="7"/>
  <c r="X484" i="7"/>
  <c r="AS294" i="7"/>
  <c r="AY195" i="7"/>
  <c r="AY222" i="7"/>
  <c r="AY456" i="7"/>
  <c r="AY209" i="7"/>
  <c r="AY113" i="7"/>
  <c r="AY122" i="7"/>
  <c r="Z148" i="7"/>
  <c r="AY445" i="7"/>
  <c r="AY269" i="7"/>
  <c r="AB484" i="7"/>
  <c r="AJ484" i="7"/>
  <c r="AY119" i="7"/>
  <c r="AY286" i="7"/>
  <c r="AY183" i="7"/>
  <c r="AO484" i="7"/>
  <c r="AU484" i="7"/>
  <c r="AY77" i="7"/>
  <c r="F149" i="7"/>
  <c r="Z484" i="7"/>
  <c r="AM295" i="7"/>
  <c r="AD484" i="7"/>
  <c r="AY144" i="7"/>
  <c r="AY292" i="7"/>
  <c r="J485" i="7"/>
  <c r="AW484" i="7"/>
  <c r="AE294" i="7"/>
  <c r="AY427" i="7"/>
  <c r="AY161" i="7"/>
  <c r="AY219" i="7"/>
  <c r="AY475" i="7"/>
  <c r="F487" i="7"/>
  <c r="AP294" i="7"/>
  <c r="W295" i="7"/>
  <c r="AG148" i="7"/>
  <c r="AQ484" i="7"/>
  <c r="AV295" i="7"/>
  <c r="AY470" i="7"/>
  <c r="AY473" i="7"/>
  <c r="AY170" i="7"/>
  <c r="AY189" i="7"/>
  <c r="Z295" i="7"/>
  <c r="AY133" i="7"/>
  <c r="AY201" i="7"/>
  <c r="AY80" i="7"/>
  <c r="AY111" i="7"/>
  <c r="W148" i="7"/>
  <c r="AY260" i="7"/>
  <c r="AY276" i="7"/>
  <c r="AY264" i="7"/>
  <c r="AY237" i="7"/>
  <c r="AY117" i="7"/>
  <c r="AY168" i="7"/>
  <c r="AY259" i="7"/>
  <c r="AY207" i="7"/>
  <c r="AY471" i="7"/>
  <c r="AY142" i="7"/>
  <c r="AY451" i="7"/>
  <c r="AY214" i="7"/>
  <c r="V295" i="7"/>
  <c r="AG294" i="7"/>
  <c r="AY134" i="7"/>
  <c r="AY430" i="7"/>
  <c r="AY188" i="7"/>
  <c r="AY279" i="7"/>
  <c r="AD294" i="7"/>
  <c r="AQ295" i="7"/>
  <c r="AY136" i="7"/>
  <c r="AY280" i="7"/>
  <c r="AY246" i="7"/>
  <c r="AY461" i="7"/>
  <c r="AY294" i="7"/>
  <c r="X294" i="7"/>
  <c r="AY262" i="7"/>
  <c r="AY213" i="7"/>
  <c r="AD295" i="7"/>
  <c r="AT294" i="7"/>
  <c r="AY120" i="7"/>
  <c r="AY166" i="7"/>
  <c r="AY256" i="7"/>
  <c r="AY477" i="7"/>
  <c r="AY288" i="7"/>
  <c r="AY124" i="7"/>
  <c r="AC295" i="7"/>
  <c r="AK294" i="7"/>
  <c r="AY268" i="7"/>
  <c r="AY466" i="7"/>
  <c r="AB294" i="7"/>
  <c r="AY141" i="7"/>
  <c r="AY267" i="7"/>
  <c r="AY480" i="7"/>
  <c r="AY274" i="7"/>
  <c r="Y294" i="7"/>
  <c r="AY482" i="7"/>
  <c r="AL295" i="7"/>
  <c r="AT148" i="7"/>
  <c r="AY283" i="7"/>
  <c r="AY465" i="7"/>
  <c r="AY266" i="7"/>
  <c r="AY123" i="7"/>
  <c r="AY79" i="7"/>
  <c r="AO148" i="7"/>
  <c r="AY187" i="7"/>
  <c r="AY205" i="7"/>
  <c r="AY271" i="7"/>
  <c r="AY435" i="7"/>
  <c r="AY137" i="7"/>
  <c r="AY169" i="7"/>
  <c r="AY253" i="7"/>
  <c r="AY478" i="7"/>
  <c r="AY479" i="7"/>
  <c r="AY89" i="7"/>
  <c r="AY278" i="7"/>
  <c r="AY167" i="7"/>
  <c r="AY442" i="7"/>
  <c r="AY196" i="7"/>
  <c r="AY81" i="7"/>
  <c r="AY448" i="7"/>
  <c r="AY208" i="7"/>
  <c r="AY290" i="7"/>
  <c r="AY426" i="7"/>
  <c r="AA484" i="7"/>
  <c r="AY126" i="7"/>
  <c r="AY432" i="7"/>
  <c r="AY444" i="7"/>
  <c r="AY206" i="7"/>
  <c r="AY455" i="7"/>
  <c r="AY128" i="7"/>
  <c r="AY194" i="7"/>
  <c r="AY275" i="7"/>
  <c r="AY250" i="7"/>
  <c r="I296" i="7"/>
  <c r="AY443" i="7"/>
  <c r="AY476" i="7"/>
  <c r="AC148" i="7"/>
  <c r="AY481" i="7"/>
  <c r="AB295" i="7"/>
  <c r="AY425" i="7"/>
  <c r="AY218" i="7"/>
  <c r="AY198" i="7"/>
  <c r="H149" i="7"/>
  <c r="AY483" i="7"/>
  <c r="AY138" i="7"/>
  <c r="AW148" i="7"/>
  <c r="AG295" i="7"/>
  <c r="AW294" i="7"/>
  <c r="AY265" i="7"/>
  <c r="AY185" i="7"/>
  <c r="AX148" i="7"/>
  <c r="H486" i="7"/>
  <c r="AI484" i="7"/>
  <c r="AT295" i="7"/>
  <c r="AY177" i="7"/>
  <c r="AY129" i="7"/>
  <c r="AK484" i="7"/>
  <c r="AQ294" i="7"/>
  <c r="AY457" i="7"/>
  <c r="AY203" i="7"/>
  <c r="AY121" i="7"/>
  <c r="AE295" i="7"/>
  <c r="AX294" i="7"/>
  <c r="AY173" i="7"/>
  <c r="AY245" i="7"/>
  <c r="F297" i="7"/>
  <c r="AY73" i="7"/>
  <c r="AF484" i="7"/>
  <c r="AN295" i="7"/>
  <c r="AY221" i="7"/>
  <c r="AY472" i="7"/>
  <c r="AY118" i="7"/>
  <c r="AY462" i="7"/>
  <c r="AY289" i="7"/>
  <c r="AY251" i="7"/>
  <c r="AY174" i="7"/>
  <c r="AY132" i="7"/>
  <c r="AT484" i="7"/>
  <c r="AY428" i="7"/>
  <c r="AY284" i="7"/>
  <c r="AJ295" i="7"/>
  <c r="AY180" i="7"/>
  <c r="AY86" i="7"/>
  <c r="AY93" i="7"/>
  <c r="AY257" i="7"/>
  <c r="AY272" i="7"/>
  <c r="AR295" i="7"/>
  <c r="AE484" i="7"/>
  <c r="H296" i="7"/>
  <c r="AI148" i="7"/>
  <c r="AY469" i="7"/>
  <c r="AY434" i="7"/>
  <c r="AJ294" i="7"/>
  <c r="AY285" i="7"/>
  <c r="AP148" i="7"/>
  <c r="AP295" i="7"/>
  <c r="AA295" i="7"/>
  <c r="AI294" i="7"/>
  <c r="AY261" i="7"/>
  <c r="AK148" i="7"/>
  <c r="AY287" i="7"/>
  <c r="D492" i="7"/>
  <c r="AR294" i="7"/>
  <c r="AY433" i="7"/>
  <c r="V294" i="7"/>
  <c r="AF148" i="7"/>
  <c r="AY217" i="7"/>
  <c r="AY282" i="7"/>
  <c r="AG484" i="7"/>
  <c r="AF295" i="7"/>
  <c r="AY140" i="7"/>
  <c r="W484" i="7"/>
  <c r="AC294" i="7"/>
  <c r="AY452" i="7"/>
  <c r="AY197" i="7"/>
  <c r="AV148" i="7"/>
  <c r="AY429" i="7"/>
  <c r="AY254" i="7"/>
  <c r="AL484" i="7"/>
  <c r="Y484" i="7"/>
  <c r="AY453" i="7"/>
  <c r="AY105" i="7"/>
  <c r="AY127" i="7"/>
  <c r="AY263" i="7"/>
  <c r="AY215" i="7"/>
  <c r="AY234" i="7"/>
  <c r="AY175" i="7"/>
  <c r="AY468" i="7"/>
  <c r="X148" i="7"/>
  <c r="AY164" i="7"/>
  <c r="AY446" i="7"/>
  <c r="AY230" i="7"/>
  <c r="AC484" i="7"/>
  <c r="AA148" i="7"/>
  <c r="AY258" i="7"/>
  <c r="AY463" i="7"/>
  <c r="J486" i="7"/>
  <c r="AL294" i="7"/>
  <c r="AY148" i="7"/>
  <c r="AY165" i="7"/>
  <c r="AY186" i="7"/>
  <c r="AU295" i="7"/>
  <c r="AF294" i="7"/>
  <c r="AY172" i="7"/>
  <c r="AQ148" i="7"/>
  <c r="AY216" i="7"/>
  <c r="D296" i="7"/>
  <c r="AY291" i="7"/>
  <c r="AR484" i="7"/>
  <c r="AN148" i="7"/>
  <c r="AY193" i="7"/>
  <c r="AY464" i="7"/>
  <c r="AM294" i="7"/>
  <c r="AI295" i="7"/>
  <c r="AS148" i="7"/>
  <c r="AY171" i="7"/>
  <c r="AY184" i="7"/>
  <c r="AY431" i="7"/>
  <c r="AY474" i="7"/>
  <c r="AB148" i="7"/>
  <c r="AM484" i="7"/>
  <c r="AW295" i="7"/>
  <c r="AY163" i="7"/>
  <c r="AY212" i="7"/>
  <c r="AS295" i="7"/>
  <c r="AE148" i="7"/>
  <c r="AY199" i="7"/>
  <c r="AP484" i="7"/>
  <c r="AY178" i="7"/>
  <c r="AK295" i="7"/>
  <c r="AY135" i="7"/>
  <c r="AY202" i="7"/>
  <c r="X295" i="7"/>
  <c r="AY162" i="7"/>
  <c r="AM601" i="7" l="1"/>
  <c r="AN38" i="7" s="1"/>
  <c r="AY587" i="7"/>
  <c r="AZ24" i="7" s="1"/>
  <c r="Z58" i="7"/>
  <c r="Z621" i="7" s="1"/>
  <c r="B493" i="7"/>
  <c r="AY618" i="7"/>
  <c r="AZ55" i="7" s="1"/>
  <c r="AY594" i="7"/>
  <c r="AZ31" i="7" s="1"/>
  <c r="AY619" i="7"/>
  <c r="AZ56" i="7" s="1"/>
  <c r="AY593" i="7"/>
  <c r="AZ30" i="7" s="1"/>
  <c r="AY617" i="7"/>
  <c r="AZ54" i="7" s="1"/>
  <c r="AK57" i="7"/>
  <c r="AK620" i="7" s="1"/>
  <c r="AF33" i="7"/>
  <c r="AF596" i="7" s="1"/>
  <c r="AX32" i="7"/>
  <c r="AX595" i="7" s="1"/>
  <c r="AZ7" i="7"/>
  <c r="B298" i="7"/>
  <c r="AZ101" i="7"/>
  <c r="AZ147" i="7"/>
  <c r="F488" i="7"/>
  <c r="AD149" i="7"/>
  <c r="AR485" i="7"/>
  <c r="AX149" i="7"/>
  <c r="AT485" i="7"/>
  <c r="AZ280" i="7"/>
  <c r="AZ142" i="7"/>
  <c r="AZ96" i="7"/>
  <c r="W485" i="7"/>
  <c r="AZ135" i="7"/>
  <c r="AZ89" i="7"/>
  <c r="AF485" i="7"/>
  <c r="AN149" i="7"/>
  <c r="J150" i="7"/>
  <c r="AZ424" i="7"/>
  <c r="AX485" i="7"/>
  <c r="AZ97" i="7"/>
  <c r="AZ149" i="7"/>
  <c r="AI149" i="7"/>
  <c r="AZ128" i="7"/>
  <c r="AZ93" i="7"/>
  <c r="AZ146" i="7"/>
  <c r="AZ100" i="7"/>
  <c r="AZ205" i="7"/>
  <c r="F150" i="7"/>
  <c r="AZ176" i="7"/>
  <c r="AK149" i="7"/>
  <c r="AZ478" i="7"/>
  <c r="AC149" i="7"/>
  <c r="AQ485" i="7"/>
  <c r="Z485" i="7"/>
  <c r="AQ149" i="7"/>
  <c r="AZ104" i="7"/>
  <c r="AZ143" i="7"/>
  <c r="AZ120" i="7"/>
  <c r="AZ253" i="7"/>
  <c r="AZ82" i="7"/>
  <c r="AM149" i="7"/>
  <c r="AZ108" i="7"/>
  <c r="J296" i="7"/>
  <c r="Y149" i="7"/>
  <c r="AZ148" i="7"/>
  <c r="AF149" i="7"/>
  <c r="AZ475" i="7"/>
  <c r="AB149" i="7"/>
  <c r="V485" i="7"/>
  <c r="AL485" i="7"/>
  <c r="AA149" i="7"/>
  <c r="AZ112" i="7"/>
  <c r="AI485" i="7"/>
  <c r="AZ75" i="7"/>
  <c r="W149" i="7"/>
  <c r="X485" i="7"/>
  <c r="AZ439" i="7"/>
  <c r="AV149" i="7"/>
  <c r="AZ124" i="7"/>
  <c r="AZ78" i="7"/>
  <c r="AD485" i="7"/>
  <c r="AZ79" i="7"/>
  <c r="AZ249" i="7"/>
  <c r="AV485" i="7"/>
  <c r="V149" i="7"/>
  <c r="I487" i="7"/>
  <c r="AZ98" i="7"/>
  <c r="AG149" i="7"/>
  <c r="AZ113" i="7"/>
  <c r="AZ136" i="7"/>
  <c r="AZ90" i="7"/>
  <c r="AZ83" i="7"/>
  <c r="AS485" i="7"/>
  <c r="Y485" i="7"/>
  <c r="AE485" i="7"/>
  <c r="AO149" i="7"/>
  <c r="AO485" i="7"/>
  <c r="AZ119" i="7"/>
  <c r="AE149" i="7"/>
  <c r="AH149" i="7"/>
  <c r="AZ255" i="7"/>
  <c r="AZ466" i="7"/>
  <c r="H150" i="7"/>
  <c r="AZ132" i="7"/>
  <c r="AZ86" i="7"/>
  <c r="H487" i="7"/>
  <c r="AZ87" i="7"/>
  <c r="AZ438" i="7"/>
  <c r="AH485" i="7"/>
  <c r="I150" i="7"/>
  <c r="AJ485" i="7"/>
  <c r="AB485" i="7"/>
  <c r="AS149" i="7"/>
  <c r="D298" i="7"/>
  <c r="AZ144" i="7"/>
  <c r="AZ106" i="7"/>
  <c r="AZ91" i="7"/>
  <c r="AG485" i="7"/>
  <c r="AZ195" i="7"/>
  <c r="Z149" i="7"/>
  <c r="AW485" i="7"/>
  <c r="AZ199" i="7"/>
  <c r="AL149" i="7"/>
  <c r="AZ189" i="7"/>
  <c r="AR149" i="7"/>
  <c r="AA485" i="7"/>
  <c r="AZ123" i="7"/>
  <c r="AZ74" i="7"/>
  <c r="AZ140" i="7"/>
  <c r="AZ94" i="7"/>
  <c r="AZ268" i="7"/>
  <c r="AZ95" i="7"/>
  <c r="AZ208" i="7"/>
  <c r="AZ114" i="7"/>
  <c r="AW149" i="7"/>
  <c r="AN485" i="7"/>
  <c r="AZ212" i="7"/>
  <c r="AZ99" i="7"/>
  <c r="AZ167" i="7"/>
  <c r="AM485" i="7"/>
  <c r="AZ122" i="7"/>
  <c r="AZ76" i="7"/>
  <c r="AY485" i="7"/>
  <c r="AZ131" i="7"/>
  <c r="AZ84" i="7"/>
  <c r="AY149" i="7"/>
  <c r="AZ102" i="7"/>
  <c r="AJ149" i="7"/>
  <c r="AZ103" i="7"/>
  <c r="I297" i="7"/>
  <c r="AU485" i="7"/>
  <c r="AZ80" i="7"/>
  <c r="AZ452" i="7"/>
  <c r="AZ73" i="7"/>
  <c r="D493" i="7"/>
  <c r="AZ139" i="7"/>
  <c r="AZ109" i="7"/>
  <c r="AP149" i="7"/>
  <c r="AZ110" i="7"/>
  <c r="X149" i="7"/>
  <c r="AZ111" i="7"/>
  <c r="AZ282" i="7"/>
  <c r="AP485" i="7"/>
  <c r="AZ88" i="7"/>
  <c r="AZ482" i="7"/>
  <c r="AZ127" i="7"/>
  <c r="AZ81" i="7"/>
  <c r="F298" i="7"/>
  <c r="AU149" i="7"/>
  <c r="AT149" i="7"/>
  <c r="AK485" i="7"/>
  <c r="AZ169" i="7"/>
  <c r="AZ117" i="7"/>
  <c r="AC485" i="7"/>
  <c r="AZ77" i="7"/>
  <c r="I486" i="7"/>
  <c r="AZ105" i="7"/>
  <c r="H297" i="7"/>
  <c r="AZ107" i="7"/>
  <c r="AZ138" i="7"/>
  <c r="AN601" i="7" l="1"/>
  <c r="AO38" i="7" s="1"/>
  <c r="AA58" i="7"/>
  <c r="AA621" i="7" s="1"/>
  <c r="AB58" i="7" s="1"/>
  <c r="AA20" i="7"/>
  <c r="AA583" i="7" s="1"/>
  <c r="B494" i="7"/>
  <c r="AL57" i="7"/>
  <c r="AL620" i="7" s="1"/>
  <c r="V597" i="7"/>
  <c r="V592" i="7" s="1"/>
  <c r="AY32" i="7"/>
  <c r="AY595" i="7" s="1"/>
  <c r="AG33" i="7"/>
  <c r="AG596" i="7" s="1"/>
  <c r="BA6" i="7"/>
  <c r="B299" i="7"/>
  <c r="AZ85" i="7"/>
  <c r="AU150" i="7"/>
  <c r="AZ214" i="7"/>
  <c r="AZ472" i="7"/>
  <c r="AZ278" i="7"/>
  <c r="Y486" i="7"/>
  <c r="D299" i="7"/>
  <c r="AB150" i="7"/>
  <c r="AZ457" i="7"/>
  <c r="AD486" i="7"/>
  <c r="Z296" i="7"/>
  <c r="AZ437" i="7"/>
  <c r="AZ254" i="7"/>
  <c r="AZ163" i="7"/>
  <c r="AM486" i="7"/>
  <c r="AZ434" i="7"/>
  <c r="AZ213" i="7"/>
  <c r="AZ216" i="7"/>
  <c r="AZ485" i="7"/>
  <c r="AZ470" i="7"/>
  <c r="AZ458" i="7"/>
  <c r="AZ435" i="7"/>
  <c r="AZ264" i="7"/>
  <c r="AZ180" i="7"/>
  <c r="AZ171" i="7"/>
  <c r="AZ445" i="7"/>
  <c r="AZ126" i="7"/>
  <c r="X486" i="7"/>
  <c r="AZ467" i="7"/>
  <c r="AZ464" i="7"/>
  <c r="AZ271" i="7"/>
  <c r="AJ296" i="7"/>
  <c r="AZ221" i="7"/>
  <c r="AD150" i="7"/>
  <c r="AZ474" i="7"/>
  <c r="AZ486" i="7"/>
  <c r="AW150" i="7"/>
  <c r="AZ483" i="7"/>
  <c r="AN150" i="7"/>
  <c r="AZ192" i="7"/>
  <c r="AZ130" i="7"/>
  <c r="AE150" i="7"/>
  <c r="AZ289" i="7"/>
  <c r="AX296" i="7"/>
  <c r="AK486" i="7"/>
  <c r="AZ263" i="7"/>
  <c r="AZ237" i="7"/>
  <c r="AQ150" i="7"/>
  <c r="AK296" i="7"/>
  <c r="AR296" i="7"/>
  <c r="AZ164" i="7"/>
  <c r="AZ252" i="7"/>
  <c r="AZ265" i="7"/>
  <c r="AF296" i="7"/>
  <c r="AZ202" i="7"/>
  <c r="AZ446" i="7"/>
  <c r="AZ207" i="7"/>
  <c r="AZ293" i="7"/>
  <c r="AZ229" i="7"/>
  <c r="AP486" i="7"/>
  <c r="AW486" i="7"/>
  <c r="AZ259" i="7"/>
  <c r="AZ206" i="7"/>
  <c r="AZ450" i="7"/>
  <c r="AZ444" i="7"/>
  <c r="AG296" i="7"/>
  <c r="AZ432" i="7"/>
  <c r="AZ168" i="7"/>
  <c r="AZ92" i="7"/>
  <c r="W150" i="7"/>
  <c r="AU486" i="7"/>
  <c r="AV486" i="7"/>
  <c r="AZ186" i="7"/>
  <c r="AZ484" i="7"/>
  <c r="AZ465" i="7"/>
  <c r="I151" i="7"/>
  <c r="AZ200" i="7"/>
  <c r="AZ187" i="7"/>
  <c r="AZ129" i="7"/>
  <c r="AV296" i="7"/>
  <c r="AZ471" i="7"/>
  <c r="AZ277" i="7"/>
  <c r="AZ275" i="7"/>
  <c r="AZ198" i="7"/>
  <c r="AZ121" i="7"/>
  <c r="AQ296" i="7"/>
  <c r="AZ196" i="7"/>
  <c r="AZ447" i="7"/>
  <c r="AZ281" i="7"/>
  <c r="AZ460" i="7"/>
  <c r="AZ296" i="7"/>
  <c r="AA486" i="7"/>
  <c r="AZ220" i="7"/>
  <c r="J151" i="7"/>
  <c r="AS486" i="7"/>
  <c r="AG150" i="7"/>
  <c r="AI150" i="7"/>
  <c r="AZ223" i="7"/>
  <c r="AZ274" i="7"/>
  <c r="AZ194" i="7"/>
  <c r="AZ448" i="7"/>
  <c r="AB486" i="7"/>
  <c r="AZ454" i="7"/>
  <c r="AZ209" i="7"/>
  <c r="AI486" i="7"/>
  <c r="Z150" i="7"/>
  <c r="AZ287" i="7"/>
  <c r="AZ481" i="7"/>
  <c r="AZ284" i="7"/>
  <c r="AE486" i="7"/>
  <c r="AZ451" i="7"/>
  <c r="AH150" i="7"/>
  <c r="AZ456" i="7"/>
  <c r="AZ269" i="7"/>
  <c r="V486" i="7"/>
  <c r="AZ134" i="7"/>
  <c r="AB296" i="7"/>
  <c r="AZ433" i="7"/>
  <c r="AZ436" i="7"/>
  <c r="AZ430" i="7"/>
  <c r="AW296" i="7"/>
  <c r="AX150" i="7"/>
  <c r="AQ486" i="7"/>
  <c r="H488" i="7"/>
  <c r="AZ245" i="7"/>
  <c r="AZ203" i="7"/>
  <c r="AZ468" i="7"/>
  <c r="AZ455" i="7"/>
  <c r="AZ185" i="7"/>
  <c r="V150" i="7"/>
  <c r="AK150" i="7"/>
  <c r="AZ279" i="7"/>
  <c r="AZ276" i="7"/>
  <c r="AI296" i="7"/>
  <c r="AV150" i="7"/>
  <c r="AZ161" i="7"/>
  <c r="AG486" i="7"/>
  <c r="AZ234" i="7"/>
  <c r="AZ440" i="7"/>
  <c r="AN296" i="7"/>
  <c r="AZ256" i="7"/>
  <c r="AZ473" i="7"/>
  <c r="AZ177" i="7"/>
  <c r="AZ222" i="7"/>
  <c r="W296" i="7"/>
  <c r="AZ290" i="7"/>
  <c r="AZ137" i="7"/>
  <c r="AZ463" i="7"/>
  <c r="AZ224" i="7"/>
  <c r="AZ170" i="7"/>
  <c r="AM150" i="7"/>
  <c r="AZ429" i="7"/>
  <c r="AZ247" i="7"/>
  <c r="AZ246" i="7"/>
  <c r="AZ453" i="7"/>
  <c r="AA150" i="7"/>
  <c r="AR150" i="7"/>
  <c r="AZ210" i="7"/>
  <c r="AY296" i="7"/>
  <c r="AZ449" i="7"/>
  <c r="AO150" i="7"/>
  <c r="AZ175" i="7"/>
  <c r="AZ426" i="7"/>
  <c r="AZ230" i="7"/>
  <c r="AF486" i="7"/>
  <c r="AZ178" i="7"/>
  <c r="X296" i="7"/>
  <c r="AA296" i="7"/>
  <c r="AZ479" i="7"/>
  <c r="AZ294" i="7"/>
  <c r="AZ292" i="7"/>
  <c r="AZ476" i="7"/>
  <c r="AL486" i="7"/>
  <c r="AZ257" i="7"/>
  <c r="AZ118" i="7"/>
  <c r="AZ442" i="7"/>
  <c r="AZ145" i="7"/>
  <c r="AZ425" i="7"/>
  <c r="AZ441" i="7"/>
  <c r="AC296" i="7"/>
  <c r="AZ250" i="7"/>
  <c r="AZ166" i="7"/>
  <c r="AZ125" i="7"/>
  <c r="AJ486" i="7"/>
  <c r="AZ162" i="7"/>
  <c r="AT296" i="7"/>
  <c r="AJ150" i="7"/>
  <c r="AZ179" i="7"/>
  <c r="J297" i="7"/>
  <c r="H299" i="7"/>
  <c r="AS296" i="7"/>
  <c r="AZ182" i="7"/>
  <c r="H151" i="7"/>
  <c r="AT486" i="7"/>
  <c r="AN486" i="7"/>
  <c r="AD296" i="7"/>
  <c r="AZ150" i="7"/>
  <c r="AZ443" i="7"/>
  <c r="AH296" i="7"/>
  <c r="AC486" i="7"/>
  <c r="AZ165" i="7"/>
  <c r="AZ172" i="7"/>
  <c r="J487" i="7"/>
  <c r="Z486" i="7"/>
  <c r="AZ181" i="7"/>
  <c r="AZ288" i="7"/>
  <c r="AZ133" i="7"/>
  <c r="AX486" i="7"/>
  <c r="AZ262" i="7"/>
  <c r="AZ190" i="7"/>
  <c r="AZ191" i="7"/>
  <c r="AZ477" i="7"/>
  <c r="AL150" i="7"/>
  <c r="AZ173" i="7"/>
  <c r="AZ183" i="7"/>
  <c r="AY486" i="7"/>
  <c r="AY150" i="7"/>
  <c r="J488" i="7"/>
  <c r="AZ217" i="7"/>
  <c r="AZ459" i="7"/>
  <c r="AZ431" i="7"/>
  <c r="AZ258" i="7"/>
  <c r="F151" i="7"/>
  <c r="AO486" i="7"/>
  <c r="AZ193" i="7"/>
  <c r="AZ273" i="7"/>
  <c r="AT150" i="7"/>
  <c r="W486" i="7"/>
  <c r="AR486" i="7"/>
  <c r="AZ211" i="7"/>
  <c r="AZ461" i="7"/>
  <c r="AZ286" i="7"/>
  <c r="D494" i="7"/>
  <c r="AZ184" i="7"/>
  <c r="X150" i="7"/>
  <c r="AZ267" i="7"/>
  <c r="AZ272" i="7"/>
  <c r="AZ201" i="7"/>
  <c r="AL296" i="7"/>
  <c r="AO296" i="7"/>
  <c r="Y150" i="7"/>
  <c r="AZ188" i="7"/>
  <c r="AZ197" i="7"/>
  <c r="AZ427" i="7"/>
  <c r="AZ291" i="7"/>
  <c r="AZ174" i="7"/>
  <c r="AZ480" i="7"/>
  <c r="AZ215" i="7"/>
  <c r="I298" i="7"/>
  <c r="H298" i="7"/>
  <c r="AZ270" i="7"/>
  <c r="AZ285" i="7"/>
  <c r="AZ204" i="7"/>
  <c r="V296" i="7"/>
  <c r="AF150" i="7"/>
  <c r="AU296" i="7"/>
  <c r="AZ238" i="7"/>
  <c r="AZ283" i="7"/>
  <c r="AM296" i="7"/>
  <c r="AZ469" i="7"/>
  <c r="AZ251" i="7"/>
  <c r="Y296" i="7"/>
  <c r="AZ218" i="7"/>
  <c r="AS150" i="7"/>
  <c r="AZ261" i="7"/>
  <c r="AZ266" i="7"/>
  <c r="AZ260" i="7"/>
  <c r="AE296" i="7"/>
  <c r="F489" i="7"/>
  <c r="AP150" i="7"/>
  <c r="AP296" i="7"/>
  <c r="AZ141" i="7"/>
  <c r="AZ462" i="7"/>
  <c r="AZ219" i="7"/>
  <c r="AC150" i="7"/>
  <c r="I488" i="7"/>
  <c r="AZ295" i="7"/>
  <c r="AZ248" i="7"/>
  <c r="AH486" i="7"/>
  <c r="AZ428" i="7"/>
  <c r="AO601" i="7" l="1"/>
  <c r="AP38" i="7" s="1"/>
  <c r="AZ619" i="7"/>
  <c r="BA56" i="7" s="1"/>
  <c r="AZ617" i="7"/>
  <c r="BA54" i="7" s="1"/>
  <c r="AZ618" i="7"/>
  <c r="BA55" i="7" s="1"/>
  <c r="AZ593" i="7"/>
  <c r="BA30" i="7" s="1"/>
  <c r="AZ587" i="7"/>
  <c r="BA24" i="7" s="1"/>
  <c r="AB20" i="7"/>
  <c r="AB583" i="7" s="1"/>
  <c r="AC20" i="7" s="1"/>
  <c r="AC583" i="7" s="1"/>
  <c r="AB621" i="7"/>
  <c r="AC58" i="7" s="1"/>
  <c r="B495" i="7"/>
  <c r="AZ594" i="7"/>
  <c r="BA31" i="7" s="1"/>
  <c r="AM57" i="7"/>
  <c r="AM620" i="7" s="1"/>
  <c r="AZ32" i="7"/>
  <c r="AZ595" i="7" s="1"/>
  <c r="BA32" i="7" s="1"/>
  <c r="AH33" i="7"/>
  <c r="AH596" i="7" s="1"/>
  <c r="W34" i="7"/>
  <c r="W597" i="7" s="1"/>
  <c r="BA7" i="7"/>
  <c r="B300" i="7"/>
  <c r="AM151" i="7"/>
  <c r="X488" i="7"/>
  <c r="AY297" i="7"/>
  <c r="BA73" i="7"/>
  <c r="BA427" i="7"/>
  <c r="AE151" i="7"/>
  <c r="BA114" i="7"/>
  <c r="AH488" i="7"/>
  <c r="BA99" i="7"/>
  <c r="AG487" i="7"/>
  <c r="AB488" i="7"/>
  <c r="AR297" i="7"/>
  <c r="BA85" i="7"/>
  <c r="D300" i="7"/>
  <c r="AN488" i="7"/>
  <c r="BA219" i="7"/>
  <c r="AT151" i="7"/>
  <c r="AF297" i="7"/>
  <c r="BA102" i="7"/>
  <c r="AF151" i="7"/>
  <c r="AI488" i="7"/>
  <c r="AM488" i="7"/>
  <c r="W488" i="7"/>
  <c r="AY487" i="7"/>
  <c r="V151" i="7"/>
  <c r="BA112" i="7"/>
  <c r="AG297" i="7"/>
  <c r="BA259" i="7"/>
  <c r="BA130" i="7"/>
  <c r="BA81" i="7"/>
  <c r="Z488" i="7"/>
  <c r="X151" i="7"/>
  <c r="AC488" i="7"/>
  <c r="AP151" i="7"/>
  <c r="BA107" i="7"/>
  <c r="BA274" i="7"/>
  <c r="AA488" i="7"/>
  <c r="AP297" i="7"/>
  <c r="BA92" i="7"/>
  <c r="AM487" i="7"/>
  <c r="BA451" i="7"/>
  <c r="BA216" i="7"/>
  <c r="AL151" i="7"/>
  <c r="Y487" i="7"/>
  <c r="AC151" i="7"/>
  <c r="BA110" i="7"/>
  <c r="AI487" i="7"/>
  <c r="BA87" i="7"/>
  <c r="AK151" i="7"/>
  <c r="AV297" i="7"/>
  <c r="AW488" i="7"/>
  <c r="AR488" i="7"/>
  <c r="BA138" i="7"/>
  <c r="BA89" i="7"/>
  <c r="BA188" i="7"/>
  <c r="AD151" i="7"/>
  <c r="BA458" i="7"/>
  <c r="AS151" i="7"/>
  <c r="AL487" i="7"/>
  <c r="AA297" i="7"/>
  <c r="AT297" i="7"/>
  <c r="AQ297" i="7"/>
  <c r="BA100" i="7"/>
  <c r="AD487" i="7"/>
  <c r="W297" i="7"/>
  <c r="Y488" i="7"/>
  <c r="BA75" i="7"/>
  <c r="AO297" i="7"/>
  <c r="AI151" i="7"/>
  <c r="AT487" i="7"/>
  <c r="AF488" i="7"/>
  <c r="Y297" i="7"/>
  <c r="Y151" i="7"/>
  <c r="I489" i="7"/>
  <c r="AF487" i="7"/>
  <c r="AK297" i="7"/>
  <c r="AX297" i="7"/>
  <c r="AC297" i="7"/>
  <c r="J152" i="7"/>
  <c r="AE488" i="7"/>
  <c r="BA481" i="7"/>
  <c r="AE297" i="7"/>
  <c r="AY151" i="7"/>
  <c r="BA108" i="7"/>
  <c r="AQ487" i="7"/>
  <c r="AN297" i="7"/>
  <c r="BA432" i="7"/>
  <c r="BA84" i="7"/>
  <c r="AP488" i="7"/>
  <c r="AZ151" i="7"/>
  <c r="AJ487" i="7"/>
  <c r="BA484" i="7"/>
  <c r="BA95" i="7"/>
  <c r="AS297" i="7"/>
  <c r="AX488" i="7"/>
  <c r="AR487" i="7"/>
  <c r="BA103" i="7"/>
  <c r="BA277" i="7"/>
  <c r="AO151" i="7"/>
  <c r="BA187" i="7"/>
  <c r="AC487" i="7"/>
  <c r="BA245" i="7"/>
  <c r="F152" i="7"/>
  <c r="AD488" i="7"/>
  <c r="AT488" i="7"/>
  <c r="BA82" i="7"/>
  <c r="J298" i="7"/>
  <c r="AQ151" i="7"/>
  <c r="BA288" i="7"/>
  <c r="AW487" i="7"/>
  <c r="AG488" i="7"/>
  <c r="AH151" i="7"/>
  <c r="AQ488" i="7"/>
  <c r="Z487" i="7"/>
  <c r="BA436" i="7"/>
  <c r="W487" i="7"/>
  <c r="BA93" i="7"/>
  <c r="AU488" i="7"/>
  <c r="AR151" i="7"/>
  <c r="AD297" i="7"/>
  <c r="AB151" i="7"/>
  <c r="D495" i="7"/>
  <c r="AK487" i="7"/>
  <c r="AE487" i="7"/>
  <c r="AH487" i="7"/>
  <c r="BA272" i="7"/>
  <c r="X487" i="7"/>
  <c r="AP487" i="7"/>
  <c r="X297" i="7"/>
  <c r="AV488" i="7"/>
  <c r="AA151" i="7"/>
  <c r="BA113" i="7"/>
  <c r="BA139" i="7"/>
  <c r="BA90" i="7"/>
  <c r="V488" i="7"/>
  <c r="BA76" i="7"/>
  <c r="AK488" i="7"/>
  <c r="BA183" i="7"/>
  <c r="AO488" i="7"/>
  <c r="I152" i="7"/>
  <c r="AZ487" i="7"/>
  <c r="AV487" i="7"/>
  <c r="H300" i="7"/>
  <c r="AJ151" i="7"/>
  <c r="BA101" i="7"/>
  <c r="BA488" i="7"/>
  <c r="BA78" i="7"/>
  <c r="BA111" i="7"/>
  <c r="H489" i="7"/>
  <c r="V487" i="7"/>
  <c r="BA88" i="7"/>
  <c r="BA456" i="7"/>
  <c r="AW297" i="7"/>
  <c r="AH297" i="7"/>
  <c r="AG151" i="7"/>
  <c r="BA424" i="7"/>
  <c r="BA147" i="7"/>
  <c r="BA98" i="7"/>
  <c r="AX487" i="7"/>
  <c r="BA83" i="7"/>
  <c r="F299" i="7"/>
  <c r="AN487" i="7"/>
  <c r="I299" i="7"/>
  <c r="AN151" i="7"/>
  <c r="AZ488" i="7"/>
  <c r="AU297" i="7"/>
  <c r="AU487" i="7"/>
  <c r="AW151" i="7"/>
  <c r="BA109" i="7"/>
  <c r="AO487" i="7"/>
  <c r="BA86" i="7"/>
  <c r="W151" i="7"/>
  <c r="AJ297" i="7"/>
  <c r="AL297" i="7"/>
  <c r="F490" i="7"/>
  <c r="H152" i="7"/>
  <c r="AX151" i="7"/>
  <c r="AA487" i="7"/>
  <c r="BA176" i="7"/>
  <c r="AB487" i="7"/>
  <c r="BA77" i="7"/>
  <c r="AJ488" i="7"/>
  <c r="BA264" i="7"/>
  <c r="AM297" i="7"/>
  <c r="Z151" i="7"/>
  <c r="AL488" i="7"/>
  <c r="AS487" i="7"/>
  <c r="BA94" i="7"/>
  <c r="V297" i="7"/>
  <c r="AV151" i="7"/>
  <c r="AZ297" i="7"/>
  <c r="AB297" i="7"/>
  <c r="AY488" i="7"/>
  <c r="BA123" i="7"/>
  <c r="AU151" i="7"/>
  <c r="AI297" i="7"/>
  <c r="AS488" i="7"/>
  <c r="Z297" i="7"/>
  <c r="BA79" i="7"/>
  <c r="F300" i="7"/>
  <c r="BA104" i="7"/>
  <c r="AP601" i="7" l="1"/>
  <c r="AC621" i="7"/>
  <c r="AD20" i="7"/>
  <c r="AD583" i="7" s="1"/>
  <c r="B497" i="7"/>
  <c r="B302" i="7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9" i="7" s="1"/>
  <c r="B371" i="7" s="1"/>
  <c r="AN57" i="7"/>
  <c r="AN620" i="7" s="1"/>
  <c r="X34" i="7"/>
  <c r="X597" i="7" s="1"/>
  <c r="X592" i="7" s="1"/>
  <c r="W592" i="7"/>
  <c r="AI33" i="7"/>
  <c r="AI596" i="7" s="1"/>
  <c r="BB6" i="7"/>
  <c r="BA91" i="7"/>
  <c r="BA105" i="7"/>
  <c r="AU152" i="7"/>
  <c r="BA485" i="7"/>
  <c r="BA212" i="7"/>
  <c r="BA281" i="7"/>
  <c r="BA295" i="7"/>
  <c r="AX152" i="7"/>
  <c r="BA197" i="7"/>
  <c r="BA249" i="7"/>
  <c r="BA132" i="7"/>
  <c r="BA298" i="7"/>
  <c r="BA473" i="7"/>
  <c r="BA482" i="7"/>
  <c r="AM298" i="7"/>
  <c r="AJ152" i="7"/>
  <c r="AS152" i="7"/>
  <c r="BA200" i="7"/>
  <c r="BA215" i="7"/>
  <c r="AH298" i="7"/>
  <c r="BA164" i="7"/>
  <c r="AA152" i="7"/>
  <c r="BA224" i="7"/>
  <c r="AC298" i="7"/>
  <c r="BA145" i="7"/>
  <c r="BA179" i="7"/>
  <c r="BA285" i="7"/>
  <c r="W152" i="7"/>
  <c r="BA178" i="7"/>
  <c r="BA134" i="7"/>
  <c r="BA431" i="7"/>
  <c r="AP152" i="7"/>
  <c r="BA210" i="7"/>
  <c r="BA487" i="7"/>
  <c r="BA151" i="7"/>
  <c r="BA144" i="7"/>
  <c r="AL152" i="7"/>
  <c r="BA223" i="7"/>
  <c r="BA475" i="7"/>
  <c r="BA229" i="7"/>
  <c r="BA163" i="7"/>
  <c r="H153" i="7"/>
  <c r="BA207" i="7"/>
  <c r="BA270" i="7"/>
  <c r="AD152" i="7"/>
  <c r="AP298" i="7"/>
  <c r="BA428" i="7"/>
  <c r="BA238" i="7"/>
  <c r="BA448" i="7"/>
  <c r="BA286" i="7"/>
  <c r="AC152" i="7"/>
  <c r="BA437" i="7"/>
  <c r="BA477" i="7"/>
  <c r="BA433" i="7"/>
  <c r="BA250" i="7"/>
  <c r="AR152" i="7"/>
  <c r="BA430" i="7"/>
  <c r="BA182" i="7"/>
  <c r="AW152" i="7"/>
  <c r="H302" i="7"/>
  <c r="BA162" i="7"/>
  <c r="AQ298" i="7"/>
  <c r="BA440" i="7"/>
  <c r="Z152" i="7"/>
  <c r="AX298" i="7"/>
  <c r="BA166" i="7"/>
  <c r="BA167" i="7"/>
  <c r="BA271" i="7"/>
  <c r="BA472" i="7"/>
  <c r="BA128" i="7"/>
  <c r="BA443" i="7"/>
  <c r="D497" i="7"/>
  <c r="BA461" i="7"/>
  <c r="BA252" i="7"/>
  <c r="BA483" i="7"/>
  <c r="BA106" i="7"/>
  <c r="BA161" i="7"/>
  <c r="BA142" i="7"/>
  <c r="BA204" i="7"/>
  <c r="BA230" i="7"/>
  <c r="AA298" i="7"/>
  <c r="I490" i="7"/>
  <c r="BA136" i="7"/>
  <c r="AT152" i="7"/>
  <c r="BA214" i="7"/>
  <c r="BA206" i="7"/>
  <c r="AO152" i="7"/>
  <c r="BA455" i="7"/>
  <c r="BA180" i="7"/>
  <c r="BA289" i="7"/>
  <c r="BA287" i="7"/>
  <c r="BA462" i="7"/>
  <c r="I153" i="7"/>
  <c r="BA260" i="7"/>
  <c r="BA247" i="7"/>
  <c r="BA170" i="7"/>
  <c r="BA468" i="7"/>
  <c r="F153" i="7"/>
  <c r="Y298" i="7"/>
  <c r="BA463" i="7"/>
  <c r="Y152" i="7"/>
  <c r="BA266" i="7"/>
  <c r="BA441" i="7"/>
  <c r="W298" i="7"/>
  <c r="BA209" i="7"/>
  <c r="BA290" i="7"/>
  <c r="BA454" i="7"/>
  <c r="F491" i="7"/>
  <c r="J489" i="7"/>
  <c r="BA172" i="7"/>
  <c r="BA117" i="7"/>
  <c r="BA469" i="7"/>
  <c r="BA283" i="7"/>
  <c r="BA449" i="7"/>
  <c r="AE152" i="7"/>
  <c r="BA173" i="7"/>
  <c r="BA175" i="7"/>
  <c r="BA284" i="7"/>
  <c r="BA74" i="7"/>
  <c r="BA297" i="7"/>
  <c r="BA97" i="7"/>
  <c r="BA129" i="7"/>
  <c r="AO298" i="7"/>
  <c r="AT298" i="7"/>
  <c r="BA439" i="7"/>
  <c r="BA192" i="7"/>
  <c r="BA148" i="7"/>
  <c r="BA261" i="7"/>
  <c r="BA429" i="7"/>
  <c r="BA126" i="7"/>
  <c r="AH152" i="7"/>
  <c r="AB298" i="7"/>
  <c r="BA273" i="7"/>
  <c r="BA457" i="7"/>
  <c r="AL298" i="7"/>
  <c r="BA478" i="7"/>
  <c r="BA294" i="7"/>
  <c r="BA201" i="7"/>
  <c r="AZ298" i="7"/>
  <c r="BA278" i="7"/>
  <c r="BA135" i="7"/>
  <c r="BA474" i="7"/>
  <c r="BA195" i="7"/>
  <c r="AS298" i="7"/>
  <c r="AB152" i="7"/>
  <c r="AI298" i="7"/>
  <c r="BA268" i="7"/>
  <c r="BA196" i="7"/>
  <c r="BA125" i="7"/>
  <c r="BA255" i="7"/>
  <c r="AF298" i="7"/>
  <c r="BA446" i="7"/>
  <c r="BA460" i="7"/>
  <c r="AG152" i="7"/>
  <c r="BA96" i="7"/>
  <c r="BA146" i="7"/>
  <c r="BA152" i="7"/>
  <c r="X298" i="7"/>
  <c r="BA168" i="7"/>
  <c r="BA237" i="7"/>
  <c r="AM152" i="7"/>
  <c r="BA121" i="7"/>
  <c r="Z298" i="7"/>
  <c r="BA291" i="7"/>
  <c r="BA140" i="7"/>
  <c r="AN152" i="7"/>
  <c r="BA476" i="7"/>
  <c r="AN298" i="7"/>
  <c r="AK298" i="7"/>
  <c r="BA189" i="7"/>
  <c r="BA143" i="7"/>
  <c r="BA438" i="7"/>
  <c r="BA470" i="7"/>
  <c r="BA181" i="7"/>
  <c r="BA434" i="7"/>
  <c r="BA141" i="7"/>
  <c r="BA165" i="7"/>
  <c r="BA269" i="7"/>
  <c r="BA253" i="7"/>
  <c r="BA442" i="7"/>
  <c r="BA222" i="7"/>
  <c r="AU298" i="7"/>
  <c r="J299" i="7"/>
  <c r="BA137" i="7"/>
  <c r="AY298" i="7"/>
  <c r="BA450" i="7"/>
  <c r="BA265" i="7"/>
  <c r="BA185" i="7"/>
  <c r="BA177" i="7"/>
  <c r="BA208" i="7"/>
  <c r="BA218" i="7"/>
  <c r="AG298" i="7"/>
  <c r="BA479" i="7"/>
  <c r="BA119" i="7"/>
  <c r="BA80" i="7"/>
  <c r="BA122" i="7"/>
  <c r="AI152" i="7"/>
  <c r="BA459" i="7"/>
  <c r="BA445" i="7"/>
  <c r="BA256" i="7"/>
  <c r="AJ298" i="7"/>
  <c r="AY152" i="7"/>
  <c r="I300" i="7"/>
  <c r="BA198" i="7"/>
  <c r="BA120" i="7"/>
  <c r="BA203" i="7"/>
  <c r="BA246" i="7"/>
  <c r="BA251" i="7"/>
  <c r="BA426" i="7"/>
  <c r="BA282" i="7"/>
  <c r="BA149" i="7"/>
  <c r="BA190" i="7"/>
  <c r="BA292" i="7"/>
  <c r="BA257" i="7"/>
  <c r="AW298" i="7"/>
  <c r="BA150" i="7"/>
  <c r="J490" i="7"/>
  <c r="BA435" i="7"/>
  <c r="BA127" i="7"/>
  <c r="BA199" i="7"/>
  <c r="BA425" i="7"/>
  <c r="BA279" i="7"/>
  <c r="V152" i="7"/>
  <c r="AK152" i="7"/>
  <c r="BA480" i="7"/>
  <c r="BA464" i="7"/>
  <c r="AR298" i="7"/>
  <c r="BA193" i="7"/>
  <c r="BA194" i="7"/>
  <c r="BA191" i="7"/>
  <c r="BA447" i="7"/>
  <c r="AF152" i="7"/>
  <c r="BA296" i="7"/>
  <c r="BA452" i="7"/>
  <c r="BA258" i="7"/>
  <c r="BA467" i="7"/>
  <c r="BA131" i="7"/>
  <c r="AZ152" i="7"/>
  <c r="BA221" i="7"/>
  <c r="BA262" i="7"/>
  <c r="BA217" i="7"/>
  <c r="BA263" i="7"/>
  <c r="X152" i="7"/>
  <c r="BA248" i="7"/>
  <c r="BA471" i="7"/>
  <c r="BA118" i="7"/>
  <c r="BA213" i="7"/>
  <c r="BA444" i="7"/>
  <c r="BA276" i="7"/>
  <c r="BA486" i="7"/>
  <c r="F497" i="7"/>
  <c r="BA124" i="7"/>
  <c r="H490" i="7"/>
  <c r="BA453" i="7"/>
  <c r="BA205" i="7"/>
  <c r="J153" i="7"/>
  <c r="AQ152" i="7"/>
  <c r="BA169" i="7"/>
  <c r="BA202" i="7"/>
  <c r="BA133" i="7"/>
  <c r="BA465" i="7"/>
  <c r="AV298" i="7"/>
  <c r="BA275" i="7"/>
  <c r="AD298" i="7"/>
  <c r="AV152" i="7"/>
  <c r="BA234" i="7"/>
  <c r="BA220" i="7"/>
  <c r="BA466" i="7"/>
  <c r="BA254" i="7"/>
  <c r="BA171" i="7"/>
  <c r="BA280" i="7"/>
  <c r="V298" i="7"/>
  <c r="BA186" i="7"/>
  <c r="BA293" i="7"/>
  <c r="BA267" i="7"/>
  <c r="BA174" i="7"/>
  <c r="BA184" i="7"/>
  <c r="BA211" i="7"/>
  <c r="AE298" i="7"/>
  <c r="AQ38" i="7" l="1"/>
  <c r="AQ601" i="7" s="1"/>
  <c r="B372" i="7"/>
  <c r="B499" i="7"/>
  <c r="B500" i="7" s="1"/>
  <c r="BA595" i="7"/>
  <c r="BB32" i="7" s="1"/>
  <c r="BA587" i="7"/>
  <c r="BB24" i="7" s="1"/>
  <c r="AD58" i="7"/>
  <c r="AD621" i="7" s="1"/>
  <c r="AE58" i="7" s="1"/>
  <c r="BA593" i="7"/>
  <c r="BB30" i="7" s="1"/>
  <c r="BA617" i="7"/>
  <c r="BB54" i="7" s="1"/>
  <c r="BA618" i="7"/>
  <c r="BB55" i="7" s="1"/>
  <c r="BA594" i="7"/>
  <c r="BB31" i="7" s="1"/>
  <c r="BA619" i="7"/>
  <c r="BB56" i="7" s="1"/>
  <c r="AO57" i="7"/>
  <c r="AO620" i="7" s="1"/>
  <c r="AJ33" i="7"/>
  <c r="AJ596" i="7" s="1"/>
  <c r="Y34" i="7"/>
  <c r="Y597" i="7" s="1"/>
  <c r="BB7" i="7"/>
  <c r="AG153" i="7"/>
  <c r="AD489" i="7"/>
  <c r="AB299" i="7"/>
  <c r="AR490" i="7"/>
  <c r="AV153" i="7"/>
  <c r="AI153" i="7"/>
  <c r="BB108" i="7"/>
  <c r="AU299" i="7"/>
  <c r="BB196" i="7"/>
  <c r="F371" i="7"/>
  <c r="BB93" i="7"/>
  <c r="AY489" i="7"/>
  <c r="BB214" i="7"/>
  <c r="AJ299" i="7"/>
  <c r="Z153" i="7"/>
  <c r="AN490" i="7"/>
  <c r="AJ490" i="7"/>
  <c r="BB272" i="7"/>
  <c r="BB123" i="7"/>
  <c r="AB153" i="7"/>
  <c r="AQ489" i="7"/>
  <c r="AK153" i="7"/>
  <c r="AF490" i="7"/>
  <c r="V153" i="7"/>
  <c r="AI299" i="7"/>
  <c r="BB79" i="7"/>
  <c r="AH490" i="7"/>
  <c r="AT299" i="7"/>
  <c r="AR299" i="7"/>
  <c r="F154" i="7"/>
  <c r="BB193" i="7"/>
  <c r="AT489" i="7"/>
  <c r="AC299" i="7"/>
  <c r="BB119" i="7"/>
  <c r="AH153" i="7"/>
  <c r="AF489" i="7"/>
  <c r="BB153" i="7"/>
  <c r="BB434" i="7"/>
  <c r="AB490" i="7"/>
  <c r="BB429" i="7"/>
  <c r="AF153" i="7"/>
  <c r="BB101" i="7"/>
  <c r="I302" i="7"/>
  <c r="D304" i="7"/>
  <c r="AK299" i="7"/>
  <c r="BB78" i="7"/>
  <c r="H304" i="7"/>
  <c r="BB485" i="7"/>
  <c r="BB165" i="7"/>
  <c r="BB131" i="7"/>
  <c r="BB288" i="7"/>
  <c r="Y489" i="7"/>
  <c r="BB73" i="7"/>
  <c r="BB81" i="7"/>
  <c r="J154" i="7"/>
  <c r="AO490" i="7"/>
  <c r="AV489" i="7"/>
  <c r="BB254" i="7"/>
  <c r="BB127" i="7"/>
  <c r="BB76" i="7"/>
  <c r="X299" i="7"/>
  <c r="I154" i="7"/>
  <c r="BB267" i="7"/>
  <c r="BB213" i="7"/>
  <c r="BB192" i="7"/>
  <c r="AO153" i="7"/>
  <c r="BB109" i="7"/>
  <c r="AX489" i="7"/>
  <c r="AE299" i="7"/>
  <c r="BB474" i="7"/>
  <c r="BB86" i="7"/>
  <c r="AH299" i="7"/>
  <c r="AA490" i="7"/>
  <c r="AA299" i="7"/>
  <c r="BB139" i="7"/>
  <c r="BB87" i="7"/>
  <c r="BB282" i="7"/>
  <c r="BB88" i="7"/>
  <c r="V489" i="7"/>
  <c r="BB270" i="7"/>
  <c r="Y490" i="7"/>
  <c r="AX299" i="7"/>
  <c r="W489" i="7"/>
  <c r="AR153" i="7"/>
  <c r="AM299" i="7"/>
  <c r="AH489" i="7"/>
  <c r="AM489" i="7"/>
  <c r="AE153" i="7"/>
  <c r="BB176" i="7"/>
  <c r="AZ299" i="7"/>
  <c r="BB471" i="7"/>
  <c r="D371" i="7"/>
  <c r="BB94" i="7"/>
  <c r="AV299" i="7"/>
  <c r="BB292" i="7"/>
  <c r="Z489" i="7"/>
  <c r="BB147" i="7"/>
  <c r="BB95" i="7"/>
  <c r="BB425" i="7"/>
  <c r="BB96" i="7"/>
  <c r="AY490" i="7"/>
  <c r="AS490" i="7"/>
  <c r="AG489" i="7"/>
  <c r="BB89" i="7"/>
  <c r="AD299" i="7"/>
  <c r="AK489" i="7"/>
  <c r="J300" i="7"/>
  <c r="BB97" i="7"/>
  <c r="BB217" i="7"/>
  <c r="BB112" i="7"/>
  <c r="X153" i="7"/>
  <c r="AX490" i="7"/>
  <c r="BB200" i="7"/>
  <c r="BB489" i="7"/>
  <c r="BB465" i="7"/>
  <c r="BA299" i="7"/>
  <c r="AQ490" i="7"/>
  <c r="H497" i="7"/>
  <c r="F492" i="7"/>
  <c r="BA489" i="7"/>
  <c r="AW299" i="7"/>
  <c r="AN153" i="7"/>
  <c r="BB223" i="7"/>
  <c r="BA490" i="7"/>
  <c r="BB234" i="7"/>
  <c r="AZ153" i="7"/>
  <c r="BB102" i="7"/>
  <c r="BB464" i="7"/>
  <c r="AL490" i="7"/>
  <c r="X490" i="7"/>
  <c r="AQ153" i="7"/>
  <c r="BB103" i="7"/>
  <c r="AW153" i="7"/>
  <c r="BB104" i="7"/>
  <c r="Z490" i="7"/>
  <c r="AM490" i="7"/>
  <c r="BB190" i="7"/>
  <c r="I491" i="7"/>
  <c r="AD490" i="7"/>
  <c r="AY299" i="7"/>
  <c r="BB105" i="7"/>
  <c r="BB177" i="7"/>
  <c r="AR489" i="7"/>
  <c r="AP489" i="7"/>
  <c r="AW490" i="7"/>
  <c r="AG490" i="7"/>
  <c r="V490" i="7"/>
  <c r="BB151" i="7"/>
  <c r="BB99" i="7"/>
  <c r="BB291" i="7"/>
  <c r="BB85" i="7"/>
  <c r="AN489" i="7"/>
  <c r="AC490" i="7"/>
  <c r="X489" i="7"/>
  <c r="BA153" i="7"/>
  <c r="AO299" i="7"/>
  <c r="AG299" i="7"/>
  <c r="BB198" i="7"/>
  <c r="AT153" i="7"/>
  <c r="BB110" i="7"/>
  <c r="Y299" i="7"/>
  <c r="AU489" i="7"/>
  <c r="AP490" i="7"/>
  <c r="W153" i="7"/>
  <c r="BB111" i="7"/>
  <c r="AU153" i="7"/>
  <c r="Z299" i="7"/>
  <c r="W299" i="7"/>
  <c r="AA153" i="7"/>
  <c r="BB120" i="7"/>
  <c r="BB98" i="7"/>
  <c r="AC489" i="7"/>
  <c r="F304" i="7"/>
  <c r="J491" i="7"/>
  <c r="AJ153" i="7"/>
  <c r="BB107" i="7"/>
  <c r="H371" i="7"/>
  <c r="BB92" i="7"/>
  <c r="AK490" i="7"/>
  <c r="V299" i="7"/>
  <c r="AZ489" i="7"/>
  <c r="BB74" i="7"/>
  <c r="BB279" i="7"/>
  <c r="BB458" i="7"/>
  <c r="AI490" i="7"/>
  <c r="AX153" i="7"/>
  <c r="BB248" i="7"/>
  <c r="AZ490" i="7"/>
  <c r="AL299" i="7"/>
  <c r="AE489" i="7"/>
  <c r="Y153" i="7"/>
  <c r="BB252" i="7"/>
  <c r="AS153" i="7"/>
  <c r="BB445" i="7"/>
  <c r="AF299" i="7"/>
  <c r="BB113" i="7"/>
  <c r="AA489" i="7"/>
  <c r="AM153" i="7"/>
  <c r="AQ299" i="7"/>
  <c r="W490" i="7"/>
  <c r="AD153" i="7"/>
  <c r="D302" i="7"/>
  <c r="AY153" i="7"/>
  <c r="H491" i="7"/>
  <c r="AJ489" i="7"/>
  <c r="AN299" i="7"/>
  <c r="BB84" i="7"/>
  <c r="AB489" i="7"/>
  <c r="AL489" i="7"/>
  <c r="AE490" i="7"/>
  <c r="H154" i="7"/>
  <c r="AI489" i="7"/>
  <c r="AS489" i="7"/>
  <c r="BB426" i="7"/>
  <c r="I371" i="7"/>
  <c r="AP153" i="7"/>
  <c r="F302" i="7"/>
  <c r="AC153" i="7"/>
  <c r="BB298" i="7"/>
  <c r="AT490" i="7"/>
  <c r="BB175" i="7"/>
  <c r="AL153" i="7"/>
  <c r="BB447" i="7"/>
  <c r="BB456" i="7"/>
  <c r="BB477" i="7"/>
  <c r="AU490" i="7"/>
  <c r="AO489" i="7"/>
  <c r="AW489" i="7"/>
  <c r="BB183" i="7"/>
  <c r="BB80" i="7"/>
  <c r="AV490" i="7"/>
  <c r="AS299" i="7"/>
  <c r="AP299" i="7"/>
  <c r="BB114" i="7"/>
  <c r="AR38" i="7" l="1"/>
  <c r="AR601" i="7" s="1"/>
  <c r="B373" i="7"/>
  <c r="B501" i="7"/>
  <c r="AE20" i="7"/>
  <c r="AE583" i="7" s="1"/>
  <c r="AF20" i="7" s="1"/>
  <c r="AF583" i="7" s="1"/>
  <c r="AE621" i="7"/>
  <c r="AP57" i="7"/>
  <c r="AP620" i="7" s="1"/>
  <c r="Z34" i="7"/>
  <c r="Z597" i="7" s="1"/>
  <c r="Y592" i="7"/>
  <c r="AK33" i="7"/>
  <c r="AK596" i="7" s="1"/>
  <c r="BC6" i="7"/>
  <c r="I304" i="7"/>
  <c r="BB486" i="7"/>
  <c r="AV154" i="7"/>
  <c r="BB164" i="7"/>
  <c r="BB459" i="7"/>
  <c r="BB271" i="7"/>
  <c r="BB229" i="7"/>
  <c r="W154" i="7"/>
  <c r="D305" i="7"/>
  <c r="BB245" i="7"/>
  <c r="BB284" i="7"/>
  <c r="BB124" i="7"/>
  <c r="BB436" i="7"/>
  <c r="BB256" i="7"/>
  <c r="AY300" i="7"/>
  <c r="BB121" i="7"/>
  <c r="AP154" i="7"/>
  <c r="BB461" i="7"/>
  <c r="F499" i="7"/>
  <c r="BB457" i="7"/>
  <c r="BB146" i="7"/>
  <c r="BB472" i="7"/>
  <c r="BB484" i="7"/>
  <c r="AT300" i="7"/>
  <c r="BB268" i="7"/>
  <c r="BB440" i="7"/>
  <c r="BB195" i="7"/>
  <c r="BB280" i="7"/>
  <c r="BB210" i="7"/>
  <c r="I155" i="7"/>
  <c r="AI491" i="7"/>
  <c r="W491" i="7"/>
  <c r="J304" i="7"/>
  <c r="BB443" i="7"/>
  <c r="BB451" i="7"/>
  <c r="BB100" i="7"/>
  <c r="BB82" i="7"/>
  <c r="J371" i="7"/>
  <c r="AA154" i="7"/>
  <c r="BB212" i="7"/>
  <c r="BB483" i="7"/>
  <c r="BB261" i="7"/>
  <c r="I497" i="7"/>
  <c r="F155" i="7"/>
  <c r="BB186" i="7"/>
  <c r="BB460" i="7"/>
  <c r="BB181" i="7"/>
  <c r="BB129" i="7"/>
  <c r="BB199" i="7"/>
  <c r="AS300" i="7"/>
  <c r="AC300" i="7"/>
  <c r="BB118" i="7"/>
  <c r="BB216" i="7"/>
  <c r="BB167" i="7"/>
  <c r="AL300" i="7"/>
  <c r="BB449" i="7"/>
  <c r="BB144" i="7"/>
  <c r="AF300" i="7"/>
  <c r="BB251" i="7"/>
  <c r="BB264" i="7"/>
  <c r="AA491" i="7"/>
  <c r="BB138" i="7"/>
  <c r="BB452" i="7"/>
  <c r="BB207" i="7"/>
  <c r="AS491" i="7"/>
  <c r="J492" i="7"/>
  <c r="AD154" i="7"/>
  <c r="AJ154" i="7"/>
  <c r="BB257" i="7"/>
  <c r="BB490" i="7"/>
  <c r="BB83" i="7"/>
  <c r="BB140" i="7"/>
  <c r="BB467" i="7"/>
  <c r="D499" i="7"/>
  <c r="BB253" i="7"/>
  <c r="BB222" i="7"/>
  <c r="BB132" i="7"/>
  <c r="BB188" i="7"/>
  <c r="BB275" i="7"/>
  <c r="BB230" i="7"/>
  <c r="BB163" i="7"/>
  <c r="BB126" i="7"/>
  <c r="BB491" i="7"/>
  <c r="BB294" i="7"/>
  <c r="BB180" i="7"/>
  <c r="D372" i="7"/>
  <c r="BB435" i="7"/>
  <c r="AV491" i="7"/>
  <c r="V300" i="7"/>
  <c r="BB478" i="7"/>
  <c r="Z154" i="7"/>
  <c r="AE300" i="7"/>
  <c r="BB274" i="7"/>
  <c r="BB297" i="7"/>
  <c r="AP491" i="7"/>
  <c r="BB136" i="7"/>
  <c r="AP300" i="7"/>
  <c r="BB487" i="7"/>
  <c r="BB166" i="7"/>
  <c r="BB437" i="7"/>
  <c r="AR154" i="7"/>
  <c r="AI154" i="7"/>
  <c r="BB106" i="7"/>
  <c r="BB135" i="7"/>
  <c r="BB145" i="7"/>
  <c r="BB162" i="7"/>
  <c r="BB189" i="7"/>
  <c r="AO300" i="7"/>
  <c r="BB173" i="7"/>
  <c r="BB137" i="7"/>
  <c r="BB224" i="7"/>
  <c r="BB178" i="7"/>
  <c r="AE491" i="7"/>
  <c r="BB197" i="7"/>
  <c r="AL154" i="7"/>
  <c r="Y491" i="7"/>
  <c r="BB448" i="7"/>
  <c r="AR491" i="7"/>
  <c r="I372" i="7"/>
  <c r="AH300" i="7"/>
  <c r="BB206" i="7"/>
  <c r="BB283" i="7"/>
  <c r="AW491" i="7"/>
  <c r="Y154" i="7"/>
  <c r="H499" i="7"/>
  <c r="AK300" i="7"/>
  <c r="I305" i="7"/>
  <c r="BA491" i="7"/>
  <c r="AO154" i="7"/>
  <c r="AX491" i="7"/>
  <c r="BB255" i="7"/>
  <c r="BB208" i="7"/>
  <c r="Y300" i="7"/>
  <c r="AE154" i="7"/>
  <c r="BB218" i="7"/>
  <c r="V491" i="7"/>
  <c r="BB148" i="7"/>
  <c r="BB432" i="7"/>
  <c r="BB184" i="7"/>
  <c r="BB273" i="7"/>
  <c r="BB219" i="7"/>
  <c r="BB154" i="7"/>
  <c r="BB269" i="7"/>
  <c r="BB194" i="7"/>
  <c r="AM491" i="7"/>
  <c r="BB209" i="7"/>
  <c r="BB150" i="7"/>
  <c r="BB265" i="7"/>
  <c r="BB444" i="7"/>
  <c r="BB469" i="7"/>
  <c r="BB293" i="7"/>
  <c r="BB90" i="7"/>
  <c r="BB462" i="7"/>
  <c r="BB142" i="7"/>
  <c r="AB300" i="7"/>
  <c r="BB203" i="7"/>
  <c r="BB287" i="7"/>
  <c r="AC491" i="7"/>
  <c r="BB134" i="7"/>
  <c r="X491" i="7"/>
  <c r="BB174" i="7"/>
  <c r="BB202" i="7"/>
  <c r="AU491" i="7"/>
  <c r="V154" i="7"/>
  <c r="BB463" i="7"/>
  <c r="H305" i="7"/>
  <c r="BB289" i="7"/>
  <c r="AH154" i="7"/>
  <c r="AQ491" i="7"/>
  <c r="BB169" i="7"/>
  <c r="BB441" i="7"/>
  <c r="I492" i="7"/>
  <c r="AB154" i="7"/>
  <c r="BB263" i="7"/>
  <c r="AI300" i="7"/>
  <c r="BB453" i="7"/>
  <c r="AX300" i="7"/>
  <c r="AZ154" i="7"/>
  <c r="BB276" i="7"/>
  <c r="AF491" i="7"/>
  <c r="AZ491" i="7"/>
  <c r="BB117" i="7"/>
  <c r="Z300" i="7"/>
  <c r="BB122" i="7"/>
  <c r="BB277" i="7"/>
  <c r="BB161" i="7"/>
  <c r="AN300" i="7"/>
  <c r="BB290" i="7"/>
  <c r="H492" i="7"/>
  <c r="BB450" i="7"/>
  <c r="BB285" i="7"/>
  <c r="BB77" i="7"/>
  <c r="BB75" i="7"/>
  <c r="AW154" i="7"/>
  <c r="AQ300" i="7"/>
  <c r="BB299" i="7"/>
  <c r="BB170" i="7"/>
  <c r="F493" i="7"/>
  <c r="X154" i="7"/>
  <c r="AK491" i="7"/>
  <c r="BB215" i="7"/>
  <c r="BB479" i="7"/>
  <c r="BB454" i="7"/>
  <c r="AM154" i="7"/>
  <c r="BB439" i="7"/>
  <c r="BA300" i="7"/>
  <c r="AB491" i="7"/>
  <c r="AK154" i="7"/>
  <c r="BB185" i="7"/>
  <c r="BB300" i="7"/>
  <c r="H500" i="7"/>
  <c r="BB438" i="7"/>
  <c r="H155" i="7"/>
  <c r="AU300" i="7"/>
  <c r="BB433" i="7"/>
  <c r="BB475" i="7"/>
  <c r="AH491" i="7"/>
  <c r="AX154" i="7"/>
  <c r="BB430" i="7"/>
  <c r="X300" i="7"/>
  <c r="BB238" i="7"/>
  <c r="BB130" i="7"/>
  <c r="BB191" i="7"/>
  <c r="BB296" i="7"/>
  <c r="AL491" i="7"/>
  <c r="BB266" i="7"/>
  <c r="AT491" i="7"/>
  <c r="BB91" i="7"/>
  <c r="BB262" i="7"/>
  <c r="BA154" i="7"/>
  <c r="BB446" i="7"/>
  <c r="I500" i="7"/>
  <c r="BB205" i="7"/>
  <c r="F305" i="7"/>
  <c r="AU154" i="7"/>
  <c r="BB247" i="7"/>
  <c r="F500" i="7"/>
  <c r="BB249" i="7"/>
  <c r="AM300" i="7"/>
  <c r="AY154" i="7"/>
  <c r="AD300" i="7"/>
  <c r="BB286" i="7"/>
  <c r="BB141" i="7"/>
  <c r="J155" i="7"/>
  <c r="BB221" i="7"/>
  <c r="AY491" i="7"/>
  <c r="BB473" i="7"/>
  <c r="BB220" i="7"/>
  <c r="J497" i="7"/>
  <c r="BB250" i="7"/>
  <c r="BB211" i="7"/>
  <c r="BB168" i="7"/>
  <c r="BB260" i="7"/>
  <c r="AN154" i="7"/>
  <c r="AW300" i="7"/>
  <c r="BB481" i="7"/>
  <c r="BB455" i="7"/>
  <c r="BB128" i="7"/>
  <c r="BB281" i="7"/>
  <c r="BB428" i="7"/>
  <c r="AG491" i="7"/>
  <c r="AT154" i="7"/>
  <c r="AR300" i="7"/>
  <c r="J302" i="7"/>
  <c r="BB179" i="7"/>
  <c r="BB143" i="7"/>
  <c r="AG154" i="7"/>
  <c r="BB278" i="7"/>
  <c r="AG300" i="7"/>
  <c r="BB246" i="7"/>
  <c r="BB204" i="7"/>
  <c r="AC154" i="7"/>
  <c r="BB259" i="7"/>
  <c r="AV300" i="7"/>
  <c r="AJ491" i="7"/>
  <c r="BB149" i="7"/>
  <c r="AF154" i="7"/>
  <c r="BB295" i="7"/>
  <c r="BB182" i="7"/>
  <c r="BB152" i="7"/>
  <c r="AQ154" i="7"/>
  <c r="AZ300" i="7"/>
  <c r="BB201" i="7"/>
  <c r="BB424" i="7"/>
  <c r="BB133" i="7"/>
  <c r="BB258" i="7"/>
  <c r="BB470" i="7"/>
  <c r="AJ300" i="7"/>
  <c r="BB171" i="7"/>
  <c r="Z491" i="7"/>
  <c r="BB468" i="7"/>
  <c r="BB488" i="7"/>
  <c r="BB187" i="7"/>
  <c r="AN491" i="7"/>
  <c r="F372" i="7"/>
  <c r="BB237" i="7"/>
  <c r="BB442" i="7"/>
  <c r="W300" i="7"/>
  <c r="AS154" i="7"/>
  <c r="BB466" i="7"/>
  <c r="D500" i="7"/>
  <c r="BB482" i="7"/>
  <c r="AA300" i="7"/>
  <c r="BB125" i="7"/>
  <c r="AD491" i="7"/>
  <c r="H372" i="7"/>
  <c r="AO491" i="7"/>
  <c r="BB476" i="7"/>
  <c r="BB427" i="7"/>
  <c r="BB172" i="7"/>
  <c r="BB431" i="7"/>
  <c r="BB480" i="7"/>
  <c r="AS38" i="7" l="1"/>
  <c r="AS601" i="7" s="1"/>
  <c r="B374" i="7"/>
  <c r="B502" i="7"/>
  <c r="BB593" i="7"/>
  <c r="BC30" i="7" s="1"/>
  <c r="BB617" i="7"/>
  <c r="BC54" i="7" s="1"/>
  <c r="BB619" i="7"/>
  <c r="BC56" i="7" s="1"/>
  <c r="BB587" i="7"/>
  <c r="BC24" i="7" s="1"/>
  <c r="BB594" i="7"/>
  <c r="BC31" i="7" s="1"/>
  <c r="BB618" i="7"/>
  <c r="BC55" i="7" s="1"/>
  <c r="AF58" i="7"/>
  <c r="AG20" i="7" s="1"/>
  <c r="AG583" i="7" s="1"/>
  <c r="BB595" i="7"/>
  <c r="BC32" i="7" s="1"/>
  <c r="AQ57" i="7"/>
  <c r="AQ620" i="7" s="1"/>
  <c r="AL33" i="7"/>
  <c r="AL596" i="7" s="1"/>
  <c r="AA34" i="7"/>
  <c r="AA597" i="7" s="1"/>
  <c r="Z592" i="7"/>
  <c r="BC7" i="7"/>
  <c r="J305" i="7"/>
  <c r="BA155" i="7"/>
  <c r="BC110" i="7"/>
  <c r="Z492" i="7"/>
  <c r="AP155" i="7"/>
  <c r="AE304" i="7"/>
  <c r="J501" i="7"/>
  <c r="BC119" i="7"/>
  <c r="I156" i="7"/>
  <c r="AB492" i="7"/>
  <c r="AJ371" i="7"/>
  <c r="BC97" i="7"/>
  <c r="AS304" i="7"/>
  <c r="BC224" i="7"/>
  <c r="AL304" i="7"/>
  <c r="AM371" i="7"/>
  <c r="BC82" i="7"/>
  <c r="X492" i="7"/>
  <c r="BB371" i="7"/>
  <c r="J500" i="7"/>
  <c r="AU492" i="7"/>
  <c r="F494" i="7"/>
  <c r="AK155" i="7"/>
  <c r="BC109" i="7"/>
  <c r="BC85" i="7"/>
  <c r="J372" i="7"/>
  <c r="Z155" i="7"/>
  <c r="AQ304" i="7"/>
  <c r="AK304" i="7"/>
  <c r="AI155" i="7"/>
  <c r="BC481" i="7"/>
  <c r="BB492" i="7"/>
  <c r="BC127" i="7"/>
  <c r="AG155" i="7"/>
  <c r="J493" i="7"/>
  <c r="AD371" i="7"/>
  <c r="BC105" i="7"/>
  <c r="AQ492" i="7"/>
  <c r="I306" i="7"/>
  <c r="H373" i="7"/>
  <c r="BC90" i="7"/>
  <c r="BC219" i="7"/>
  <c r="F373" i="7"/>
  <c r="AF304" i="7"/>
  <c r="AW155" i="7"/>
  <c r="BC293" i="7"/>
  <c r="BC123" i="7"/>
  <c r="BC75" i="7"/>
  <c r="BC304" i="7"/>
  <c r="AS155" i="7"/>
  <c r="AO304" i="7"/>
  <c r="I501" i="7"/>
  <c r="AN492" i="7"/>
  <c r="AK492" i="7"/>
  <c r="BC486" i="7"/>
  <c r="BC131" i="7"/>
  <c r="V492" i="7"/>
  <c r="AV371" i="7"/>
  <c r="J156" i="7"/>
  <c r="AY492" i="7"/>
  <c r="I499" i="7"/>
  <c r="J499" i="7" s="1"/>
  <c r="AC155" i="7"/>
  <c r="BC209" i="7"/>
  <c r="W304" i="7"/>
  <c r="D501" i="7"/>
  <c r="BA304" i="7"/>
  <c r="BC135" i="7"/>
  <c r="BC80" i="7"/>
  <c r="AH371" i="7"/>
  <c r="BC113" i="7"/>
  <c r="BC492" i="7"/>
  <c r="BC153" i="7"/>
  <c r="BC98" i="7"/>
  <c r="AG492" i="7"/>
  <c r="X155" i="7"/>
  <c r="AP492" i="7"/>
  <c r="AE371" i="7"/>
  <c r="AL155" i="7"/>
  <c r="BB304" i="7"/>
  <c r="AL371" i="7"/>
  <c r="AR155" i="7"/>
  <c r="AN304" i="7"/>
  <c r="BC280" i="7"/>
  <c r="BC466" i="7"/>
  <c r="V371" i="7"/>
  <c r="BC143" i="7"/>
  <c r="BC88" i="7"/>
  <c r="BC221" i="7"/>
  <c r="V155" i="7"/>
  <c r="AG304" i="7"/>
  <c r="BA492" i="7"/>
  <c r="AX492" i="7"/>
  <c r="AB155" i="7"/>
  <c r="BC106" i="7"/>
  <c r="AJ304" i="7"/>
  <c r="AH155" i="7"/>
  <c r="AD304" i="7"/>
  <c r="BC100" i="7"/>
  <c r="BC208" i="7"/>
  <c r="BC139" i="7"/>
  <c r="AY304" i="7"/>
  <c r="W371" i="7"/>
  <c r="H156" i="7"/>
  <c r="AL492" i="7"/>
  <c r="J306" i="7"/>
  <c r="BC478" i="7"/>
  <c r="AU371" i="7"/>
  <c r="BC147" i="7"/>
  <c r="BC77" i="7"/>
  <c r="BC476" i="7"/>
  <c r="AC492" i="7"/>
  <c r="X371" i="7"/>
  <c r="AR304" i="7"/>
  <c r="BA371" i="7"/>
  <c r="BC103" i="7"/>
  <c r="H306" i="7"/>
  <c r="AM304" i="7"/>
  <c r="AG371" i="7"/>
  <c r="BC151" i="7"/>
  <c r="BC96" i="7"/>
  <c r="AH492" i="7"/>
  <c r="AQ155" i="7"/>
  <c r="AT492" i="7"/>
  <c r="AC304" i="7"/>
  <c r="AR492" i="7"/>
  <c r="BB155" i="7"/>
  <c r="BC114" i="7"/>
  <c r="Y304" i="7"/>
  <c r="W155" i="7"/>
  <c r="AP304" i="7"/>
  <c r="BC108" i="7"/>
  <c r="AB371" i="7"/>
  <c r="AS371" i="7"/>
  <c r="AX155" i="7"/>
  <c r="AQ371" i="7"/>
  <c r="BC86" i="7"/>
  <c r="AE492" i="7"/>
  <c r="AO371" i="7"/>
  <c r="BC111" i="7"/>
  <c r="AW492" i="7"/>
  <c r="V304" i="7"/>
  <c r="AZ371" i="7"/>
  <c r="AU155" i="7"/>
  <c r="BC112" i="7"/>
  <c r="BC238" i="7"/>
  <c r="AO155" i="7"/>
  <c r="AI304" i="7"/>
  <c r="AW304" i="7"/>
  <c r="AZ492" i="7"/>
  <c r="AN371" i="7"/>
  <c r="F156" i="7"/>
  <c r="Y371" i="7"/>
  <c r="Y155" i="7"/>
  <c r="BC473" i="7"/>
  <c r="AZ304" i="7"/>
  <c r="AC371" i="7"/>
  <c r="AD155" i="7"/>
  <c r="Z371" i="7"/>
  <c r="BC84" i="7"/>
  <c r="AH304" i="7"/>
  <c r="AO492" i="7"/>
  <c r="F501" i="7"/>
  <c r="AX304" i="7"/>
  <c r="AF155" i="7"/>
  <c r="BC93" i="7"/>
  <c r="BC371" i="7"/>
  <c r="J373" i="7"/>
  <c r="BC94" i="7"/>
  <c r="AF371" i="7"/>
  <c r="AU304" i="7"/>
  <c r="AA492" i="7"/>
  <c r="BC484" i="7"/>
  <c r="X304" i="7"/>
  <c r="AX371" i="7"/>
  <c r="AY155" i="7"/>
  <c r="AA304" i="7"/>
  <c r="AW371" i="7"/>
  <c r="AT155" i="7"/>
  <c r="AS492" i="7"/>
  <c r="Y492" i="7"/>
  <c r="AR371" i="7"/>
  <c r="AZ155" i="7"/>
  <c r="BC298" i="7"/>
  <c r="AA371" i="7"/>
  <c r="BC99" i="7"/>
  <c r="AI492" i="7"/>
  <c r="AP371" i="7"/>
  <c r="BC465" i="7"/>
  <c r="AN155" i="7"/>
  <c r="AM492" i="7"/>
  <c r="AV155" i="7"/>
  <c r="D306" i="7"/>
  <c r="AD492" i="7"/>
  <c r="BC104" i="7"/>
  <c r="Z304" i="7"/>
  <c r="I373" i="7"/>
  <c r="AA155" i="7"/>
  <c r="AT304" i="7"/>
  <c r="AY371" i="7"/>
  <c r="BC89" i="7"/>
  <c r="BC468" i="7"/>
  <c r="AV304" i="7"/>
  <c r="H493" i="7"/>
  <c r="AI371" i="7"/>
  <c r="BC74" i="7"/>
  <c r="AT371" i="7"/>
  <c r="BC107" i="7"/>
  <c r="W492" i="7"/>
  <c r="F306" i="7"/>
  <c r="AK371" i="7"/>
  <c r="AE155" i="7"/>
  <c r="AJ155" i="7"/>
  <c r="BC101" i="7"/>
  <c r="AB304" i="7"/>
  <c r="BC214" i="7"/>
  <c r="AJ492" i="7"/>
  <c r="D373" i="7"/>
  <c r="H501" i="7"/>
  <c r="AM155" i="7"/>
  <c r="AV492" i="7"/>
  <c r="AF492" i="7"/>
  <c r="BC92" i="7"/>
  <c r="BC78" i="7"/>
  <c r="AT38" i="7" l="1"/>
  <c r="AT601" i="7" s="1"/>
  <c r="B375" i="7"/>
  <c r="B503" i="7"/>
  <c r="AF621" i="7"/>
  <c r="AR57" i="7"/>
  <c r="AR620" i="7" s="1"/>
  <c r="AB34" i="7"/>
  <c r="AB597" i="7" s="1"/>
  <c r="AA592" i="7"/>
  <c r="AM33" i="7"/>
  <c r="AM596" i="7" s="1"/>
  <c r="BD6" i="7"/>
  <c r="AH305" i="7"/>
  <c r="AC305" i="7"/>
  <c r="AL305" i="7"/>
  <c r="AI305" i="7"/>
  <c r="BB305" i="7"/>
  <c r="AC372" i="7"/>
  <c r="AB373" i="7"/>
  <c r="BC429" i="7"/>
  <c r="BC447" i="7"/>
  <c r="BC444" i="7"/>
  <c r="H56" i="7"/>
  <c r="Z501" i="7"/>
  <c r="BC282" i="7"/>
  <c r="Z500" i="7"/>
  <c r="W156" i="7"/>
  <c r="W372" i="7"/>
  <c r="BC118" i="7"/>
  <c r="AB156" i="7"/>
  <c r="BC470" i="7"/>
  <c r="AV306" i="7"/>
  <c r="BC297" i="7"/>
  <c r="BC474" i="7"/>
  <c r="BC200" i="7"/>
  <c r="BC148" i="7"/>
  <c r="AJ373" i="7"/>
  <c r="BC451" i="7"/>
  <c r="BC467" i="7"/>
  <c r="BC212" i="7"/>
  <c r="BC283" i="7"/>
  <c r="I33" i="7"/>
  <c r="BC198" i="7"/>
  <c r="BC450" i="7"/>
  <c r="BC440" i="7"/>
  <c r="BC146" i="7"/>
  <c r="AS156" i="7"/>
  <c r="BC169" i="7"/>
  <c r="BC257" i="7"/>
  <c r="BC181" i="7"/>
  <c r="AV499" i="7"/>
  <c r="AR500" i="7"/>
  <c r="BC73" i="7"/>
  <c r="AQ156" i="7"/>
  <c r="BC218" i="7"/>
  <c r="BC436" i="7"/>
  <c r="BC488" i="7"/>
  <c r="AM499" i="7"/>
  <c r="AK499" i="7"/>
  <c r="AQ500" i="7"/>
  <c r="BC263" i="7"/>
  <c r="V501" i="7"/>
  <c r="BC372" i="7"/>
  <c r="W373" i="7"/>
  <c r="AP500" i="7"/>
  <c r="AK500" i="7"/>
  <c r="AL500" i="7"/>
  <c r="BC479" i="7"/>
  <c r="Y501" i="7"/>
  <c r="BC122" i="7"/>
  <c r="D374" i="7"/>
  <c r="BC163" i="7"/>
  <c r="BC487" i="7"/>
  <c r="BC186" i="7"/>
  <c r="BC491" i="7"/>
  <c r="BC276" i="7"/>
  <c r="I58" i="7"/>
  <c r="BC134" i="7"/>
  <c r="BC434" i="7"/>
  <c r="BC203" i="7"/>
  <c r="AN156" i="7"/>
  <c r="BC245" i="7"/>
  <c r="BB306" i="7"/>
  <c r="BC130" i="7"/>
  <c r="BC464" i="7"/>
  <c r="BC287" i="7"/>
  <c r="AH306" i="7"/>
  <c r="BC425" i="7"/>
  <c r="AX372" i="7"/>
  <c r="BC136" i="7"/>
  <c r="AN305" i="7"/>
  <c r="AY305" i="7"/>
  <c r="AP305" i="7"/>
  <c r="AG305" i="7"/>
  <c r="AU305" i="7"/>
  <c r="BC83" i="7"/>
  <c r="J374" i="7"/>
  <c r="BC430" i="7"/>
  <c r="BC253" i="7"/>
  <c r="BC183" i="7"/>
  <c r="BC278" i="7"/>
  <c r="AH501" i="7"/>
  <c r="BC449" i="7"/>
  <c r="BC174" i="7"/>
  <c r="H502" i="7"/>
  <c r="AH372" i="7"/>
  <c r="AI373" i="7"/>
  <c r="Y156" i="7"/>
  <c r="D307" i="7"/>
  <c r="BC262" i="7"/>
  <c r="BC485" i="7"/>
  <c r="BC437" i="7"/>
  <c r="BC269" i="7"/>
  <c r="BC155" i="7"/>
  <c r="AP373" i="7"/>
  <c r="BC259" i="7"/>
  <c r="BC275" i="7"/>
  <c r="BC460" i="7"/>
  <c r="AL499" i="7"/>
  <c r="I494" i="7"/>
  <c r="AD501" i="7"/>
  <c r="F374" i="7"/>
  <c r="I54" i="7"/>
  <c r="BC81" i="7"/>
  <c r="AX156" i="7"/>
  <c r="AS501" i="7"/>
  <c r="AI306" i="7"/>
  <c r="BC196" i="7"/>
  <c r="BC271" i="7"/>
  <c r="BC452" i="7"/>
  <c r="BC79" i="7"/>
  <c r="AT156" i="7"/>
  <c r="AR306" i="7"/>
  <c r="AQ306" i="7"/>
  <c r="BC432" i="7"/>
  <c r="BC251" i="7"/>
  <c r="BC289" i="7"/>
  <c r="BC272" i="7"/>
  <c r="AT499" i="7"/>
  <c r="BC461" i="7"/>
  <c r="BC124" i="7"/>
  <c r="X373" i="7"/>
  <c r="BC427" i="7"/>
  <c r="BC185" i="7"/>
  <c r="BC184" i="7"/>
  <c r="BC177" i="7"/>
  <c r="BC435" i="7"/>
  <c r="BC144" i="7"/>
  <c r="AA156" i="7"/>
  <c r="BC162" i="7"/>
  <c r="AZ501" i="7"/>
  <c r="BC501" i="7"/>
  <c r="AW500" i="7"/>
  <c r="AP499" i="7"/>
  <c r="V372" i="7"/>
  <c r="AM373" i="7"/>
  <c r="BC199" i="7"/>
  <c r="AR372" i="7"/>
  <c r="I34" i="7"/>
  <c r="AJ501" i="7"/>
  <c r="BC477" i="7"/>
  <c r="H57" i="7"/>
  <c r="AT373" i="7"/>
  <c r="BC187" i="7"/>
  <c r="BC267" i="7"/>
  <c r="AP156" i="7"/>
  <c r="AF306" i="7"/>
  <c r="BC170" i="7"/>
  <c r="AE156" i="7"/>
  <c r="W305" i="7"/>
  <c r="BA305" i="7"/>
  <c r="AV305" i="7"/>
  <c r="AA305" i="7"/>
  <c r="BC102" i="7"/>
  <c r="BC137" i="7"/>
  <c r="X156" i="7"/>
  <c r="AU501" i="7"/>
  <c r="W501" i="7"/>
  <c r="AP306" i="7"/>
  <c r="AH500" i="7"/>
  <c r="V500" i="7"/>
  <c r="AL501" i="7"/>
  <c r="W306" i="7"/>
  <c r="AW499" i="7"/>
  <c r="AU372" i="7"/>
  <c r="AZ373" i="7"/>
  <c r="AN499" i="7"/>
  <c r="AX499" i="7"/>
  <c r="AE499" i="7"/>
  <c r="BC480" i="7"/>
  <c r="BC475" i="7"/>
  <c r="AM501" i="7"/>
  <c r="BC121" i="7"/>
  <c r="AZ156" i="7"/>
  <c r="D502" i="7"/>
  <c r="Z306" i="7"/>
  <c r="F307" i="7"/>
  <c r="BC482" i="7"/>
  <c r="BB500" i="7"/>
  <c r="J502" i="7"/>
  <c r="AD500" i="7"/>
  <c r="BC178" i="7"/>
  <c r="BC87" i="7"/>
  <c r="F157" i="7"/>
  <c r="H34" i="7"/>
  <c r="AY501" i="7"/>
  <c r="AO499" i="7"/>
  <c r="BC133" i="7"/>
  <c r="W499" i="7"/>
  <c r="BC456" i="7"/>
  <c r="BC261" i="7"/>
  <c r="BC142" i="7"/>
  <c r="AW306" i="7"/>
  <c r="BC285" i="7"/>
  <c r="Z305" i="7"/>
  <c r="AF305" i="7"/>
  <c r="AD305" i="7"/>
  <c r="BC305" i="7"/>
  <c r="BC128" i="7"/>
  <c r="AM156" i="7"/>
  <c r="Y306" i="7"/>
  <c r="J494" i="7"/>
  <c r="I30" i="7"/>
  <c r="BC268" i="7"/>
  <c r="BC173" i="7"/>
  <c r="AV500" i="7"/>
  <c r="AH499" i="7"/>
  <c r="AA306" i="7"/>
  <c r="AS372" i="7"/>
  <c r="V373" i="7"/>
  <c r="BC472" i="7"/>
  <c r="BC247" i="7"/>
  <c r="BC500" i="7"/>
  <c r="AF501" i="7"/>
  <c r="H307" i="7"/>
  <c r="AK306" i="7"/>
  <c r="BC95" i="7"/>
  <c r="AJ156" i="7"/>
  <c r="H53" i="7"/>
  <c r="BC210" i="7"/>
  <c r="AA499" i="7"/>
  <c r="BC292" i="7"/>
  <c r="BC265" i="7"/>
  <c r="H58" i="7"/>
  <c r="AE500" i="7"/>
  <c r="AI372" i="7"/>
  <c r="BC141" i="7"/>
  <c r="AO156" i="7"/>
  <c r="BC234" i="7"/>
  <c r="H494" i="7"/>
  <c r="BC443" i="7"/>
  <c r="BC455" i="7"/>
  <c r="AA372" i="7"/>
  <c r="BB373" i="7"/>
  <c r="BB156" i="7"/>
  <c r="BC190" i="7"/>
  <c r="H55" i="7"/>
  <c r="BC270" i="7"/>
  <c r="BC176" i="7"/>
  <c r="BC222" i="7"/>
  <c r="I55" i="7"/>
  <c r="BC264" i="7"/>
  <c r="BC288" i="7"/>
  <c r="BC152" i="7"/>
  <c r="AC156" i="7"/>
  <c r="BC194" i="7"/>
  <c r="AQ501" i="7"/>
  <c r="BC252" i="7"/>
  <c r="AP501" i="7"/>
  <c r="AF372" i="7"/>
  <c r="BC117" i="7"/>
  <c r="AH156" i="7"/>
  <c r="AB500" i="7"/>
  <c r="F502" i="7"/>
  <c r="AM500" i="7"/>
  <c r="BC459" i="7"/>
  <c r="BC179" i="7"/>
  <c r="BB372" i="7"/>
  <c r="AD156" i="7"/>
  <c r="AU306" i="7"/>
  <c r="I307" i="7"/>
  <c r="AS373" i="7"/>
  <c r="BC206" i="7"/>
  <c r="AO500" i="7"/>
  <c r="AJ500" i="7"/>
  <c r="BC145" i="7"/>
  <c r="BC172" i="7"/>
  <c r="AK156" i="7"/>
  <c r="Z373" i="7"/>
  <c r="BC296" i="7"/>
  <c r="AM305" i="7"/>
  <c r="AK305" i="7"/>
  <c r="AT305" i="7"/>
  <c r="AO305" i="7"/>
  <c r="AE372" i="7"/>
  <c r="BC126" i="7"/>
  <c r="AU156" i="7"/>
  <c r="W500" i="7"/>
  <c r="AB306" i="7"/>
  <c r="Y500" i="7"/>
  <c r="BC201" i="7"/>
  <c r="BC202" i="7"/>
  <c r="BC438" i="7"/>
  <c r="BC171" i="7"/>
  <c r="AC501" i="7"/>
  <c r="AD372" i="7"/>
  <c r="AH373" i="7"/>
  <c r="BC471" i="7"/>
  <c r="BC230" i="7"/>
  <c r="BC489" i="7"/>
  <c r="BC168" i="7"/>
  <c r="AQ499" i="7"/>
  <c r="AO372" i="7"/>
  <c r="BC149" i="7"/>
  <c r="Z156" i="7"/>
  <c r="BC195" i="7"/>
  <c r="I31" i="7"/>
  <c r="BC273" i="7"/>
  <c r="BC286" i="7"/>
  <c r="BC453" i="7"/>
  <c r="BC281" i="7"/>
  <c r="I495" i="7"/>
  <c r="AT372" i="7"/>
  <c r="AC373" i="7"/>
  <c r="AF156" i="7"/>
  <c r="AD499" i="7"/>
  <c r="I57" i="7"/>
  <c r="BC442" i="7"/>
  <c r="BC213" i="7"/>
  <c r="AZ372" i="7"/>
  <c r="AA373" i="7"/>
  <c r="V156" i="7"/>
  <c r="AU499" i="7"/>
  <c r="BC189" i="7"/>
  <c r="BC295" i="7"/>
  <c r="X306" i="7"/>
  <c r="AA501" i="7"/>
  <c r="AY499" i="7"/>
  <c r="I56" i="7"/>
  <c r="X499" i="7"/>
  <c r="BC150" i="7"/>
  <c r="BC156" i="7"/>
  <c r="AY306" i="7"/>
  <c r="AJ306" i="7"/>
  <c r="BC229" i="7"/>
  <c r="AM306" i="7"/>
  <c r="AP372" i="7"/>
  <c r="AE373" i="7"/>
  <c r="BA156" i="7"/>
  <c r="BC256" i="7"/>
  <c r="H32" i="7"/>
  <c r="BC291" i="7"/>
  <c r="BC458" i="7"/>
  <c r="BC164" i="7"/>
  <c r="AG372" i="7"/>
  <c r="BC258" i="7"/>
  <c r="BC246" i="7"/>
  <c r="Y372" i="7"/>
  <c r="V306" i="7"/>
  <c r="AV372" i="7"/>
  <c r="X500" i="7"/>
  <c r="F495" i="7"/>
  <c r="BC299" i="7"/>
  <c r="Z372" i="7"/>
  <c r="BC469" i="7"/>
  <c r="BC279" i="7"/>
  <c r="AI501" i="7"/>
  <c r="Y305" i="7"/>
  <c r="AE305" i="7"/>
  <c r="AW305" i="7"/>
  <c r="AX305" i="7"/>
  <c r="AW372" i="7"/>
  <c r="AK373" i="7"/>
  <c r="AV156" i="7"/>
  <c r="AW501" i="7"/>
  <c r="BC454" i="7"/>
  <c r="BC441" i="7"/>
  <c r="AB501" i="7"/>
  <c r="BC266" i="7"/>
  <c r="H54" i="7"/>
  <c r="AV501" i="7"/>
  <c r="BC439" i="7"/>
  <c r="BC76" i="7"/>
  <c r="AY373" i="7"/>
  <c r="BC216" i="7"/>
  <c r="BC499" i="7"/>
  <c r="BC294" i="7"/>
  <c r="BC248" i="7"/>
  <c r="Y373" i="7"/>
  <c r="BA372" i="7"/>
  <c r="AV373" i="7"/>
  <c r="AL156" i="7"/>
  <c r="Z499" i="7"/>
  <c r="BA306" i="7"/>
  <c r="BC207" i="7"/>
  <c r="AE501" i="7"/>
  <c r="AN501" i="7"/>
  <c r="H33" i="7"/>
  <c r="AG501" i="7"/>
  <c r="X372" i="7"/>
  <c r="AU373" i="7"/>
  <c r="V499" i="7"/>
  <c r="AY500" i="7"/>
  <c r="Y499" i="7"/>
  <c r="BC175" i="7"/>
  <c r="BC165" i="7"/>
  <c r="AQ372" i="7"/>
  <c r="H374" i="7"/>
  <c r="AZ499" i="7"/>
  <c r="AX500" i="7"/>
  <c r="AC499" i="7"/>
  <c r="BC483" i="7"/>
  <c r="H495" i="7"/>
  <c r="H30" i="7"/>
  <c r="BC290" i="7"/>
  <c r="AN500" i="7"/>
  <c r="AJ372" i="7"/>
  <c r="BC125" i="7"/>
  <c r="AR156" i="7"/>
  <c r="AA500" i="7"/>
  <c r="I502" i="7"/>
  <c r="BC249" i="7"/>
  <c r="BC193" i="7"/>
  <c r="AY372" i="7"/>
  <c r="AD373" i="7"/>
  <c r="AI156" i="7"/>
  <c r="AG499" i="7"/>
  <c r="BC446" i="7"/>
  <c r="BC250" i="7"/>
  <c r="AC306" i="7"/>
  <c r="BA501" i="7"/>
  <c r="BC91" i="7"/>
  <c r="BC277" i="7"/>
  <c r="BC284" i="7"/>
  <c r="AW156" i="7"/>
  <c r="BC192" i="7"/>
  <c r="BA373" i="7"/>
  <c r="BC182" i="7"/>
  <c r="AG500" i="7"/>
  <c r="X501" i="7"/>
  <c r="AN373" i="7"/>
  <c r="BC462" i="7"/>
  <c r="BC300" i="7"/>
  <c r="BC205" i="7"/>
  <c r="AR305" i="7"/>
  <c r="V305" i="7"/>
  <c r="AJ305" i="7"/>
  <c r="AZ305" i="7"/>
  <c r="AM372" i="7"/>
  <c r="AQ373" i="7"/>
  <c r="AF499" i="7"/>
  <c r="AR499" i="7"/>
  <c r="AS306" i="7"/>
  <c r="BC180" i="7"/>
  <c r="AE306" i="7"/>
  <c r="AO306" i="7"/>
  <c r="BC433" i="7"/>
  <c r="AT306" i="7"/>
  <c r="AL306" i="7"/>
  <c r="BC129" i="7"/>
  <c r="AG156" i="7"/>
  <c r="BB501" i="7"/>
  <c r="AX501" i="7"/>
  <c r="BC306" i="7"/>
  <c r="AK501" i="7"/>
  <c r="AY156" i="7"/>
  <c r="AN372" i="7"/>
  <c r="AF373" i="7"/>
  <c r="AI499" i="7"/>
  <c r="AS500" i="7"/>
  <c r="AJ499" i="7"/>
  <c r="BC204" i="7"/>
  <c r="I493" i="7"/>
  <c r="AZ306" i="7"/>
  <c r="BA500" i="7"/>
  <c r="BC217" i="7"/>
  <c r="AB372" i="7"/>
  <c r="AR373" i="7"/>
  <c r="BC237" i="7"/>
  <c r="BC490" i="7"/>
  <c r="BC254" i="7"/>
  <c r="AX306" i="7"/>
  <c r="AG373" i="7"/>
  <c r="BC132" i="7"/>
  <c r="AW373" i="7"/>
  <c r="BC260" i="7"/>
  <c r="BC274" i="7"/>
  <c r="AC500" i="7"/>
  <c r="J157" i="7"/>
  <c r="BC215" i="7"/>
  <c r="BC161" i="7"/>
  <c r="AI500" i="7"/>
  <c r="BC457" i="7"/>
  <c r="AU500" i="7"/>
  <c r="AQ305" i="7"/>
  <c r="X305" i="7"/>
  <c r="AB305" i="7"/>
  <c r="AS305" i="7"/>
  <c r="AL372" i="7"/>
  <c r="I374" i="7"/>
  <c r="AZ500" i="7"/>
  <c r="BC448" i="7"/>
  <c r="AF500" i="7"/>
  <c r="AR501" i="7"/>
  <c r="BC431" i="7"/>
  <c r="BA499" i="7"/>
  <c r="AN306" i="7"/>
  <c r="AL373" i="7"/>
  <c r="BC223" i="7"/>
  <c r="BC120" i="7"/>
  <c r="H157" i="7"/>
  <c r="H31" i="7"/>
  <c r="I32" i="7"/>
  <c r="AB499" i="7"/>
  <c r="J307" i="7"/>
  <c r="BC191" i="7"/>
  <c r="AK372" i="7"/>
  <c r="AX373" i="7"/>
  <c r="BC197" i="7"/>
  <c r="BC445" i="7"/>
  <c r="BC211" i="7"/>
  <c r="AT501" i="7"/>
  <c r="BC428" i="7"/>
  <c r="BB499" i="7"/>
  <c r="BC166" i="7"/>
  <c r="AT500" i="7"/>
  <c r="BC140" i="7"/>
  <c r="AO373" i="7"/>
  <c r="BC424" i="7"/>
  <c r="BC188" i="7"/>
  <c r="BC255" i="7"/>
  <c r="BC426" i="7"/>
  <c r="BC463" i="7"/>
  <c r="BC138" i="7"/>
  <c r="BC373" i="7"/>
  <c r="BC220" i="7"/>
  <c r="BC167" i="7"/>
  <c r="AO501" i="7"/>
  <c r="AD306" i="7"/>
  <c r="AS499" i="7"/>
  <c r="BC154" i="7"/>
  <c r="AG306" i="7"/>
  <c r="V627" i="7" l="1"/>
  <c r="AU38" i="7"/>
  <c r="AU601" i="7" s="1"/>
  <c r="B376" i="7"/>
  <c r="V622" i="7"/>
  <c r="B504" i="7"/>
  <c r="BC617" i="7"/>
  <c r="BD54" i="7" s="1"/>
  <c r="BC593" i="7"/>
  <c r="BD30" i="7" s="1"/>
  <c r="BC595" i="7"/>
  <c r="BD32" i="7" s="1"/>
  <c r="BC619" i="7"/>
  <c r="BD56" i="7" s="1"/>
  <c r="BC587" i="7"/>
  <c r="BD24" i="7" s="1"/>
  <c r="BC594" i="7"/>
  <c r="BD31" i="7" s="1"/>
  <c r="BC618" i="7"/>
  <c r="BD55" i="7" s="1"/>
  <c r="AG58" i="7"/>
  <c r="AS57" i="7"/>
  <c r="AS620" i="7" s="1"/>
  <c r="AC34" i="7"/>
  <c r="AC597" i="7" s="1"/>
  <c r="AB592" i="7"/>
  <c r="AN33" i="7"/>
  <c r="AN596" i="7" s="1"/>
  <c r="V53" i="7"/>
  <c r="V47" i="7" s="1"/>
  <c r="V11" i="7" s="1"/>
  <c r="AB29" i="7"/>
  <c r="Y29" i="7"/>
  <c r="AA29" i="7"/>
  <c r="W29" i="7"/>
  <c r="Z29" i="7"/>
  <c r="X29" i="7"/>
  <c r="V29" i="7"/>
  <c r="BD7" i="7"/>
  <c r="Z502" i="7"/>
  <c r="J30" i="7"/>
  <c r="AX374" i="7"/>
  <c r="AK494" i="7"/>
  <c r="AJ493" i="7"/>
  <c r="BC374" i="7"/>
  <c r="Y502" i="7"/>
  <c r="AM374" i="7"/>
  <c r="AC493" i="7"/>
  <c r="AA502" i="7"/>
  <c r="BA493" i="7"/>
  <c r="BD103" i="7"/>
  <c r="BA374" i="7"/>
  <c r="AO502" i="7"/>
  <c r="AK307" i="7"/>
  <c r="BD79" i="7"/>
  <c r="BD96" i="7"/>
  <c r="V374" i="7"/>
  <c r="AB502" i="7"/>
  <c r="BC494" i="7"/>
  <c r="I375" i="7"/>
  <c r="D375" i="7"/>
  <c r="AP502" i="7"/>
  <c r="AG493" i="7"/>
  <c r="AH493" i="7"/>
  <c r="AC502" i="7"/>
  <c r="AH307" i="7"/>
  <c r="Z374" i="7"/>
  <c r="F375" i="7"/>
  <c r="AU493" i="7"/>
  <c r="BD98" i="7"/>
  <c r="AU502" i="7"/>
  <c r="AV307" i="7"/>
  <c r="AH374" i="7"/>
  <c r="BD107" i="7"/>
  <c r="BC307" i="7"/>
  <c r="V494" i="7"/>
  <c r="BD141" i="7"/>
  <c r="BA307" i="7"/>
  <c r="W374" i="7"/>
  <c r="AJ502" i="7"/>
  <c r="BC493" i="7"/>
  <c r="AP493" i="7"/>
  <c r="AQ494" i="7"/>
  <c r="AK374" i="7"/>
  <c r="AT493" i="7"/>
  <c r="AD307" i="7"/>
  <c r="D503" i="7"/>
  <c r="AM502" i="7"/>
  <c r="AI374" i="7"/>
  <c r="AB493" i="7"/>
  <c r="AY502" i="7"/>
  <c r="AW502" i="7"/>
  <c r="I308" i="7"/>
  <c r="AV493" i="7"/>
  <c r="F503" i="7"/>
  <c r="I157" i="7"/>
  <c r="BD106" i="7"/>
  <c r="AE502" i="7"/>
  <c r="AO493" i="7"/>
  <c r="AY374" i="7"/>
  <c r="AH502" i="7"/>
  <c r="AN494" i="7"/>
  <c r="AL494" i="7"/>
  <c r="BD149" i="7"/>
  <c r="AU494" i="7"/>
  <c r="AF374" i="7"/>
  <c r="AV502" i="7"/>
  <c r="H375" i="7"/>
  <c r="BD112" i="7"/>
  <c r="AP374" i="7"/>
  <c r="AQ307" i="7"/>
  <c r="J503" i="7"/>
  <c r="AW374" i="7"/>
  <c r="AX307" i="7"/>
  <c r="AU307" i="7"/>
  <c r="AD494" i="7"/>
  <c r="AR502" i="7"/>
  <c r="AL374" i="7"/>
  <c r="AS307" i="7"/>
  <c r="AT307" i="7"/>
  <c r="AN307" i="7"/>
  <c r="W493" i="7"/>
  <c r="AQ374" i="7"/>
  <c r="AD502" i="7"/>
  <c r="AT502" i="7"/>
  <c r="BB502" i="7"/>
  <c r="BD120" i="7"/>
  <c r="J54" i="7"/>
  <c r="J375" i="7"/>
  <c r="F308" i="7"/>
  <c r="Z493" i="7"/>
  <c r="BA502" i="7"/>
  <c r="H158" i="7"/>
  <c r="AC494" i="7"/>
  <c r="AO494" i="7"/>
  <c r="AD493" i="7"/>
  <c r="BA494" i="7"/>
  <c r="AJ374" i="7"/>
  <c r="AQ493" i="7"/>
  <c r="BD128" i="7"/>
  <c r="AS493" i="7"/>
  <c r="AS494" i="7"/>
  <c r="J33" i="7"/>
  <c r="AL307" i="7"/>
  <c r="AI307" i="7"/>
  <c r="BD136" i="7"/>
  <c r="I53" i="7"/>
  <c r="Z494" i="7"/>
  <c r="AX493" i="7"/>
  <c r="BD111" i="7"/>
  <c r="AP307" i="7"/>
  <c r="J32" i="7"/>
  <c r="Y493" i="7"/>
  <c r="AC374" i="7"/>
  <c r="AR307" i="7"/>
  <c r="Z307" i="7"/>
  <c r="AM307" i="7"/>
  <c r="AO374" i="7"/>
  <c r="AH494" i="7"/>
  <c r="AV494" i="7"/>
  <c r="Y374" i="7"/>
  <c r="BD85" i="7"/>
  <c r="AI493" i="7"/>
  <c r="AD374" i="7"/>
  <c r="J55" i="7"/>
  <c r="AG502" i="7"/>
  <c r="AM493" i="7"/>
  <c r="AQ502" i="7"/>
  <c r="W307" i="7"/>
  <c r="AL502" i="7"/>
  <c r="D308" i="7"/>
  <c r="AG374" i="7"/>
  <c r="AF494" i="7"/>
  <c r="V307" i="7"/>
  <c r="BB493" i="7"/>
  <c r="AW493" i="7"/>
  <c r="AU374" i="7"/>
  <c r="AW494" i="7"/>
  <c r="AZ494" i="7"/>
  <c r="AA493" i="7"/>
  <c r="AP494" i="7"/>
  <c r="AA374" i="7"/>
  <c r="AG307" i="7"/>
  <c r="AE374" i="7"/>
  <c r="AW307" i="7"/>
  <c r="AO307" i="7"/>
  <c r="AE494" i="7"/>
  <c r="BD77" i="7"/>
  <c r="AN502" i="7"/>
  <c r="AA307" i="7"/>
  <c r="AV374" i="7"/>
  <c r="BD92" i="7"/>
  <c r="J56" i="7"/>
  <c r="I158" i="7"/>
  <c r="AE307" i="7"/>
  <c r="BD307" i="7"/>
  <c r="BD494" i="7"/>
  <c r="BD493" i="7"/>
  <c r="X502" i="7"/>
  <c r="AB494" i="7"/>
  <c r="BD95" i="7"/>
  <c r="AI502" i="7"/>
  <c r="I503" i="7"/>
  <c r="Y494" i="7"/>
  <c r="AF493" i="7"/>
  <c r="AB374" i="7"/>
  <c r="BD80" i="7"/>
  <c r="AC307" i="7"/>
  <c r="J495" i="7"/>
  <c r="AS374" i="7"/>
  <c r="AK502" i="7"/>
  <c r="Y307" i="7"/>
  <c r="AZ307" i="7"/>
  <c r="BD83" i="7"/>
  <c r="AX494" i="7"/>
  <c r="AY307" i="7"/>
  <c r="BB374" i="7"/>
  <c r="BD100" i="7"/>
  <c r="AF307" i="7"/>
  <c r="AF502" i="7"/>
  <c r="AE493" i="7"/>
  <c r="H503" i="7"/>
  <c r="F158" i="7"/>
  <c r="AN493" i="7"/>
  <c r="AJ494" i="7"/>
  <c r="BD144" i="7"/>
  <c r="J34" i="7"/>
  <c r="AK493" i="7"/>
  <c r="AA494" i="7"/>
  <c r="AZ493" i="7"/>
  <c r="BC502" i="7"/>
  <c r="AJ307" i="7"/>
  <c r="X374" i="7"/>
  <c r="H308" i="7"/>
  <c r="AT494" i="7"/>
  <c r="AR494" i="7"/>
  <c r="J308" i="7"/>
  <c r="J31" i="7"/>
  <c r="BB494" i="7"/>
  <c r="V502" i="7"/>
  <c r="AM494" i="7"/>
  <c r="AZ374" i="7"/>
  <c r="BD152" i="7"/>
  <c r="J57" i="7"/>
  <c r="BD88" i="7"/>
  <c r="AS502" i="7"/>
  <c r="AX502" i="7"/>
  <c r="AN374" i="7"/>
  <c r="X307" i="7"/>
  <c r="J58" i="7"/>
  <c r="AR493" i="7"/>
  <c r="AY493" i="7"/>
  <c r="BD373" i="7"/>
  <c r="AL493" i="7"/>
  <c r="AR374" i="7"/>
  <c r="AI494" i="7"/>
  <c r="BB307" i="7"/>
  <c r="V493" i="7"/>
  <c r="AZ502" i="7"/>
  <c r="X493" i="7"/>
  <c r="AG494" i="7"/>
  <c r="BD104" i="7"/>
  <c r="AB307" i="7"/>
  <c r="W494" i="7"/>
  <c r="AT374" i="7"/>
  <c r="AY494" i="7"/>
  <c r="X494" i="7"/>
  <c r="W502" i="7"/>
  <c r="BD90" i="7"/>
  <c r="AV38" i="7" l="1"/>
  <c r="AV601" i="7" s="1"/>
  <c r="B377" i="7"/>
  <c r="B505" i="7"/>
  <c r="AG621" i="7"/>
  <c r="AH20" i="7"/>
  <c r="AH583" i="7" s="1"/>
  <c r="AT57" i="7"/>
  <c r="AC29" i="7"/>
  <c r="AO33" i="7"/>
  <c r="AD34" i="7"/>
  <c r="AC592" i="7"/>
  <c r="BE6" i="7"/>
  <c r="BD87" i="7"/>
  <c r="BD73" i="7"/>
  <c r="AN375" i="7"/>
  <c r="AI495" i="7"/>
  <c r="BD276" i="7"/>
  <c r="BD284" i="7"/>
  <c r="AE157" i="7"/>
  <c r="AU375" i="7"/>
  <c r="Z308" i="7"/>
  <c r="BD481" i="7"/>
  <c r="BD463" i="7"/>
  <c r="BD434" i="7"/>
  <c r="BD262" i="7"/>
  <c r="BD454" i="7"/>
  <c r="BD143" i="7"/>
  <c r="AT375" i="7"/>
  <c r="BD469" i="7"/>
  <c r="BD442" i="7"/>
  <c r="AV308" i="7"/>
  <c r="BD191" i="7"/>
  <c r="Y308" i="7"/>
  <c r="BD135" i="7"/>
  <c r="AZ375" i="7"/>
  <c r="BD449" i="7"/>
  <c r="BD488" i="7"/>
  <c r="AR495" i="7"/>
  <c r="BD246" i="7"/>
  <c r="AR308" i="7"/>
  <c r="AV157" i="7"/>
  <c r="BD150" i="7"/>
  <c r="BD473" i="7"/>
  <c r="BD178" i="7"/>
  <c r="BD209" i="7"/>
  <c r="AY157" i="7"/>
  <c r="BD142" i="7"/>
  <c r="BD197" i="7"/>
  <c r="AL503" i="7"/>
  <c r="BD444" i="7"/>
  <c r="AZ308" i="7"/>
  <c r="BD198" i="7"/>
  <c r="BC157" i="7"/>
  <c r="BD134" i="7"/>
  <c r="BD229" i="7"/>
  <c r="AT503" i="7"/>
  <c r="J504" i="7"/>
  <c r="W308" i="7"/>
  <c r="BD161" i="7"/>
  <c r="AJ157" i="7"/>
  <c r="BD300" i="7"/>
  <c r="BD270" i="7"/>
  <c r="AH495" i="7"/>
  <c r="BD108" i="7"/>
  <c r="BD145" i="7"/>
  <c r="AJ375" i="7"/>
  <c r="BD263" i="7"/>
  <c r="BD247" i="7"/>
  <c r="Y495" i="7"/>
  <c r="Y157" i="7"/>
  <c r="AG375" i="7"/>
  <c r="BD503" i="7"/>
  <c r="BD446" i="7"/>
  <c r="BD171" i="7"/>
  <c r="AC308" i="7"/>
  <c r="AZ503" i="7"/>
  <c r="AA157" i="7"/>
  <c r="BD76" i="7"/>
  <c r="BD289" i="7"/>
  <c r="AJ308" i="7"/>
  <c r="AR503" i="7"/>
  <c r="BD271" i="7"/>
  <c r="BA503" i="7"/>
  <c r="V157" i="7"/>
  <c r="BD157" i="7"/>
  <c r="BD267" i="7"/>
  <c r="F309" i="7"/>
  <c r="H309" i="7"/>
  <c r="BD182" i="7"/>
  <c r="V308" i="7"/>
  <c r="BD211" i="7"/>
  <c r="AL157" i="7"/>
  <c r="BD148" i="7"/>
  <c r="BD248" i="7"/>
  <c r="AT495" i="7"/>
  <c r="AU308" i="7"/>
  <c r="AP157" i="7"/>
  <c r="BD140" i="7"/>
  <c r="BD288" i="7"/>
  <c r="AZ495" i="7"/>
  <c r="AT308" i="7"/>
  <c r="BD273" i="7"/>
  <c r="BD475" i="7"/>
  <c r="AC157" i="7"/>
  <c r="BD132" i="7"/>
  <c r="BD268" i="7"/>
  <c r="AF503" i="7"/>
  <c r="AA308" i="7"/>
  <c r="BD252" i="7"/>
  <c r="BD201" i="7"/>
  <c r="AP308" i="7"/>
  <c r="AQ157" i="7"/>
  <c r="BD374" i="7"/>
  <c r="BD216" i="7"/>
  <c r="AL495" i="7"/>
  <c r="AW503" i="7"/>
  <c r="BD91" i="7"/>
  <c r="BD78" i="7"/>
  <c r="AD375" i="7"/>
  <c r="BD477" i="7"/>
  <c r="BD193" i="7"/>
  <c r="BD458" i="7"/>
  <c r="BD154" i="7"/>
  <c r="X375" i="7"/>
  <c r="BD164" i="7"/>
  <c r="BD215" i="7"/>
  <c r="BD453" i="7"/>
  <c r="BD479" i="7"/>
  <c r="AW495" i="7"/>
  <c r="AF157" i="7"/>
  <c r="BD125" i="7"/>
  <c r="BD175" i="7"/>
  <c r="BD278" i="7"/>
  <c r="AY495" i="7"/>
  <c r="BD489" i="7"/>
  <c r="BD441" i="7"/>
  <c r="AI157" i="7"/>
  <c r="BD117" i="7"/>
  <c r="BD490" i="7"/>
  <c r="BD258" i="7"/>
  <c r="BA495" i="7"/>
  <c r="BD212" i="7"/>
  <c r="BD482" i="7"/>
  <c r="BD269" i="7"/>
  <c r="W157" i="7"/>
  <c r="BD139" i="7"/>
  <c r="BD465" i="7"/>
  <c r="BD440" i="7"/>
  <c r="AM503" i="7"/>
  <c r="BA157" i="7"/>
  <c r="BD131" i="7"/>
  <c r="BD254" i="7"/>
  <c r="BD218" i="7"/>
  <c r="AG308" i="7"/>
  <c r="BD499" i="7"/>
  <c r="BD251" i="7"/>
  <c r="Z157" i="7"/>
  <c r="BD123" i="7"/>
  <c r="BD306" i="7"/>
  <c r="BD195" i="7"/>
  <c r="AS308" i="7"/>
  <c r="BD466" i="7"/>
  <c r="BD291" i="7"/>
  <c r="BD208" i="7"/>
  <c r="AR157" i="7"/>
  <c r="BA375" i="7"/>
  <c r="D504" i="7"/>
  <c r="BD264" i="7"/>
  <c r="BD480" i="7"/>
  <c r="BD432" i="7"/>
  <c r="J158" i="7"/>
  <c r="BD93" i="7"/>
  <c r="BC375" i="7"/>
  <c r="BD256" i="7"/>
  <c r="BD295" i="7"/>
  <c r="BD455" i="7"/>
  <c r="BD137" i="7"/>
  <c r="BB375" i="7"/>
  <c r="BD456" i="7"/>
  <c r="BD230" i="7"/>
  <c r="AS503" i="7"/>
  <c r="BD184" i="7"/>
  <c r="AP495" i="7"/>
  <c r="AB157" i="7"/>
  <c r="BD155" i="7"/>
  <c r="BD281" i="7"/>
  <c r="BD169" i="7"/>
  <c r="AV495" i="7"/>
  <c r="BD452" i="7"/>
  <c r="BD461" i="7"/>
  <c r="BB157" i="7"/>
  <c r="BD147" i="7"/>
  <c r="BD450" i="7"/>
  <c r="BD472" i="7"/>
  <c r="AO495" i="7"/>
  <c r="BD166" i="7"/>
  <c r="BD183" i="7"/>
  <c r="AK503" i="7"/>
  <c r="AM157" i="7"/>
  <c r="Z375" i="7"/>
  <c r="BD430" i="7"/>
  <c r="BD261" i="7"/>
  <c r="BD436" i="7"/>
  <c r="AX157" i="7"/>
  <c r="AV375" i="7"/>
  <c r="AN503" i="7"/>
  <c r="BD426" i="7"/>
  <c r="BD308" i="7"/>
  <c r="BD266" i="7"/>
  <c r="BD467" i="7"/>
  <c r="AZ157" i="7"/>
  <c r="AM375" i="7"/>
  <c r="AB503" i="7"/>
  <c r="BD285" i="7"/>
  <c r="V495" i="7"/>
  <c r="BD176" i="7"/>
  <c r="BD188" i="7"/>
  <c r="BD478" i="7"/>
  <c r="BD81" i="7"/>
  <c r="AF375" i="7"/>
  <c r="AM495" i="7"/>
  <c r="BD500" i="7"/>
  <c r="BD277" i="7"/>
  <c r="AE503" i="7"/>
  <c r="BD502" i="7"/>
  <c r="BD82" i="7"/>
  <c r="AD157" i="7"/>
  <c r="BD118" i="7"/>
  <c r="BD200" i="7"/>
  <c r="AI503" i="7"/>
  <c r="AD503" i="7"/>
  <c r="Z503" i="7"/>
  <c r="BD151" i="7"/>
  <c r="D376" i="7"/>
  <c r="BD172" i="7"/>
  <c r="BD207" i="7"/>
  <c r="AF495" i="7"/>
  <c r="BD468" i="7"/>
  <c r="BB503" i="7"/>
  <c r="AS157" i="7"/>
  <c r="V375" i="7"/>
  <c r="D309" i="7"/>
  <c r="BD204" i="7"/>
  <c r="BD443" i="7"/>
  <c r="X503" i="7"/>
  <c r="BD163" i="7"/>
  <c r="AW157" i="7"/>
  <c r="AB375" i="7"/>
  <c r="BC495" i="7"/>
  <c r="BD174" i="7"/>
  <c r="BD491" i="7"/>
  <c r="V503" i="7"/>
  <c r="BD283" i="7"/>
  <c r="BD297" i="7"/>
  <c r="BD105" i="7"/>
  <c r="AE375" i="7"/>
  <c r="AK495" i="7"/>
  <c r="BD298" i="7"/>
  <c r="AH503" i="7"/>
  <c r="BD97" i="7"/>
  <c r="AS375" i="7"/>
  <c r="AS495" i="7"/>
  <c r="BD210" i="7"/>
  <c r="BD445" i="7"/>
  <c r="Y503" i="7"/>
  <c r="BD431" i="7"/>
  <c r="BD89" i="7"/>
  <c r="AQ375" i="7"/>
  <c r="AM308" i="7"/>
  <c r="BD186" i="7"/>
  <c r="BD165" i="7"/>
  <c r="I504" i="7"/>
  <c r="AX503" i="7"/>
  <c r="BD471" i="7"/>
  <c r="BD153" i="7"/>
  <c r="AP375" i="7"/>
  <c r="BD221" i="7"/>
  <c r="BD257" i="7"/>
  <c r="BD427" i="7"/>
  <c r="AJ495" i="7"/>
  <c r="BD74" i="7"/>
  <c r="AO157" i="7"/>
  <c r="BD156" i="7"/>
  <c r="BD292" i="7"/>
  <c r="AQ495" i="7"/>
  <c r="AC495" i="7"/>
  <c r="AU157" i="7"/>
  <c r="BD84" i="7"/>
  <c r="BD173" i="7"/>
  <c r="AV503" i="7"/>
  <c r="W503" i="7"/>
  <c r="BD483" i="7"/>
  <c r="BD437" i="7"/>
  <c r="AG495" i="7"/>
  <c r="AH157" i="7"/>
  <c r="AO375" i="7"/>
  <c r="J309" i="7"/>
  <c r="BD177" i="7"/>
  <c r="BD214" i="7"/>
  <c r="BB308" i="7"/>
  <c r="AO308" i="7"/>
  <c r="BD113" i="7"/>
  <c r="AH375" i="7"/>
  <c r="AA495" i="7"/>
  <c r="AU503" i="7"/>
  <c r="BD447" i="7"/>
  <c r="BD495" i="7"/>
  <c r="AX308" i="7"/>
  <c r="BD476" i="7"/>
  <c r="BD130" i="7"/>
  <c r="AK375" i="7"/>
  <c r="BD280" i="7"/>
  <c r="AE495" i="7"/>
  <c r="BD185" i="7"/>
  <c r="BD122" i="7"/>
  <c r="AI375" i="7"/>
  <c r="BD260" i="7"/>
  <c r="BD304" i="7"/>
  <c r="BD279" i="7"/>
  <c r="BC308" i="7"/>
  <c r="AB308" i="7"/>
  <c r="BD371" i="7"/>
  <c r="J376" i="7"/>
  <c r="BD162" i="7"/>
  <c r="BD275" i="7"/>
  <c r="BD192" i="7"/>
  <c r="AF308" i="7"/>
  <c r="AE308" i="7"/>
  <c r="AD495" i="7"/>
  <c r="BD86" i="7"/>
  <c r="F376" i="7"/>
  <c r="BD435" i="7"/>
  <c r="BD217" i="7"/>
  <c r="BD206" i="7"/>
  <c r="BD296" i="7"/>
  <c r="AK308" i="7"/>
  <c r="BD245" i="7"/>
  <c r="BD126" i="7"/>
  <c r="AP503" i="7"/>
  <c r="BD190" i="7"/>
  <c r="AH308" i="7"/>
  <c r="BA308" i="7"/>
  <c r="BD181" i="7"/>
  <c r="BD464" i="7"/>
  <c r="BD429" i="7"/>
  <c r="BD114" i="7"/>
  <c r="AN157" i="7"/>
  <c r="BD372" i="7"/>
  <c r="BD448" i="7"/>
  <c r="BD282" i="7"/>
  <c r="AU495" i="7"/>
  <c r="AK157" i="7"/>
  <c r="BD133" i="7"/>
  <c r="BD203" i="7"/>
  <c r="J53" i="7"/>
  <c r="X495" i="7"/>
  <c r="BD187" i="7"/>
  <c r="BD457" i="7"/>
  <c r="AY503" i="7"/>
  <c r="BD146" i="7"/>
  <c r="AW375" i="7"/>
  <c r="BD223" i="7"/>
  <c r="BD259" i="7"/>
  <c r="BD237" i="7"/>
  <c r="BD459" i="7"/>
  <c r="BD293" i="7"/>
  <c r="BD138" i="7"/>
  <c r="W375" i="7"/>
  <c r="BD199" i="7"/>
  <c r="BD167" i="7"/>
  <c r="BD290" i="7"/>
  <c r="BD234" i="7"/>
  <c r="BB495" i="7"/>
  <c r="BD253" i="7"/>
  <c r="BD110" i="7"/>
  <c r="Y375" i="7"/>
  <c r="BD428" i="7"/>
  <c r="BD470" i="7"/>
  <c r="AG503" i="7"/>
  <c r="BD102" i="7"/>
  <c r="I376" i="7"/>
  <c r="BD474" i="7"/>
  <c r="BD194" i="7"/>
  <c r="BD433" i="7"/>
  <c r="BD460" i="7"/>
  <c r="AA503" i="7"/>
  <c r="BD94" i="7"/>
  <c r="AL375" i="7"/>
  <c r="BD265" i="7"/>
  <c r="BD425" i="7"/>
  <c r="BD484" i="7"/>
  <c r="BD249" i="7"/>
  <c r="AD308" i="7"/>
  <c r="Z495" i="7"/>
  <c r="BD101" i="7"/>
  <c r="AR375" i="7"/>
  <c r="BD213" i="7"/>
  <c r="BD179" i="7"/>
  <c r="AQ308" i="7"/>
  <c r="BD255" i="7"/>
  <c r="AI308" i="7"/>
  <c r="AX495" i="7"/>
  <c r="AG157" i="7"/>
  <c r="H504" i="7"/>
  <c r="AB495" i="7"/>
  <c r="AJ503" i="7"/>
  <c r="BD124" i="7"/>
  <c r="AN308" i="7"/>
  <c r="BD238" i="7"/>
  <c r="BD189" i="7"/>
  <c r="BD501" i="7"/>
  <c r="BD99" i="7"/>
  <c r="X157" i="7"/>
  <c r="AY375" i="7"/>
  <c r="X308" i="7"/>
  <c r="BD168" i="7"/>
  <c r="BD487" i="7"/>
  <c r="AT157" i="7"/>
  <c r="BD75" i="7"/>
  <c r="BD439" i="7"/>
  <c r="BD451" i="7"/>
  <c r="AY308" i="7"/>
  <c r="BD220" i="7"/>
  <c r="BD485" i="7"/>
  <c r="BD222" i="7"/>
  <c r="BD129" i="7"/>
  <c r="AC375" i="7"/>
  <c r="BD438" i="7"/>
  <c r="BD219" i="7"/>
  <c r="AO503" i="7"/>
  <c r="BD486" i="7"/>
  <c r="AN495" i="7"/>
  <c r="BD121" i="7"/>
  <c r="AA375" i="7"/>
  <c r="BD294" i="7"/>
  <c r="BD196" i="7"/>
  <c r="AQ503" i="7"/>
  <c r="BD462" i="7"/>
  <c r="I309" i="7"/>
  <c r="BD205" i="7"/>
  <c r="BD127" i="7"/>
  <c r="AX375" i="7"/>
  <c r="BD272" i="7"/>
  <c r="BD424" i="7"/>
  <c r="BD305" i="7"/>
  <c r="BD119" i="7"/>
  <c r="BD375" i="7"/>
  <c r="BD250" i="7"/>
  <c r="BD287" i="7"/>
  <c r="F504" i="7"/>
  <c r="BD299" i="7"/>
  <c r="AC503" i="7"/>
  <c r="BD109" i="7"/>
  <c r="H376" i="7"/>
  <c r="BD492" i="7"/>
  <c r="BD202" i="7"/>
  <c r="AL308" i="7"/>
  <c r="BD274" i="7"/>
  <c r="BC503" i="7"/>
  <c r="BD224" i="7"/>
  <c r="BD286" i="7"/>
  <c r="BD170" i="7"/>
  <c r="BD180" i="7"/>
  <c r="W495" i="7"/>
  <c r="AW308" i="7"/>
  <c r="AW38" i="7" l="1"/>
  <c r="AW601" i="7" s="1"/>
  <c r="B378" i="7"/>
  <c r="BD618" i="7"/>
  <c r="BE55" i="7" s="1"/>
  <c r="B506" i="7"/>
  <c r="BA497" i="7"/>
  <c r="AM497" i="7"/>
  <c r="V497" i="7"/>
  <c r="Y497" i="7"/>
  <c r="AT497" i="7"/>
  <c r="AB497" i="7"/>
  <c r="AA497" i="7"/>
  <c r="BB497" i="7"/>
  <c r="AO497" i="7"/>
  <c r="AE497" i="7"/>
  <c r="AC497" i="7"/>
  <c r="AY497" i="7"/>
  <c r="AU497" i="7"/>
  <c r="AG497" i="7"/>
  <c r="X497" i="7"/>
  <c r="AJ497" i="7"/>
  <c r="AW497" i="7"/>
  <c r="AQ497" i="7"/>
  <c r="AN497" i="7"/>
  <c r="AF497" i="7"/>
  <c r="AH497" i="7"/>
  <c r="W497" i="7"/>
  <c r="BC497" i="7"/>
  <c r="AI497" i="7"/>
  <c r="AP497" i="7"/>
  <c r="AS497" i="7"/>
  <c r="AV497" i="7"/>
  <c r="AZ497" i="7"/>
  <c r="AX497" i="7"/>
  <c r="Z497" i="7"/>
  <c r="AK497" i="7"/>
  <c r="AR497" i="7"/>
  <c r="AL497" i="7"/>
  <c r="AD497" i="7"/>
  <c r="BD587" i="7"/>
  <c r="BE24" i="7" s="1"/>
  <c r="AH58" i="7"/>
  <c r="BD497" i="7"/>
  <c r="BD619" i="7"/>
  <c r="BE56" i="7" s="1"/>
  <c r="BD595" i="7"/>
  <c r="BE32" i="7" s="1"/>
  <c r="BD617" i="7"/>
  <c r="BE54" i="7" s="1"/>
  <c r="BD593" i="7"/>
  <c r="BE30" i="7" s="1"/>
  <c r="BD594" i="7"/>
  <c r="BE31" i="7" s="1"/>
  <c r="AT620" i="7"/>
  <c r="AO596" i="7"/>
  <c r="AD597" i="7"/>
  <c r="AD29" i="7"/>
  <c r="BE7" i="7"/>
  <c r="AE376" i="7"/>
  <c r="AY309" i="7"/>
  <c r="BE88" i="7"/>
  <c r="BE135" i="7"/>
  <c r="AU309" i="7"/>
  <c r="AY504" i="7"/>
  <c r="Y376" i="7"/>
  <c r="BE149" i="7"/>
  <c r="BE151" i="7"/>
  <c r="I310" i="7"/>
  <c r="BB376" i="7"/>
  <c r="BE105" i="7"/>
  <c r="AI309" i="7"/>
  <c r="AK309" i="7"/>
  <c r="BE131" i="7"/>
  <c r="AF158" i="7"/>
  <c r="X376" i="7"/>
  <c r="BE136" i="7"/>
  <c r="AW158" i="7"/>
  <c r="Z376" i="7"/>
  <c r="AO504" i="7"/>
  <c r="BE104" i="7"/>
  <c r="BE82" i="7"/>
  <c r="BD376" i="7"/>
  <c r="AR504" i="7"/>
  <c r="AK376" i="7"/>
  <c r="BE80" i="7"/>
  <c r="BE90" i="7"/>
  <c r="AB158" i="7"/>
  <c r="AW376" i="7"/>
  <c r="BE113" i="7"/>
  <c r="H310" i="7"/>
  <c r="BE152" i="7"/>
  <c r="BE155" i="7"/>
  <c r="X158" i="7"/>
  <c r="AA376" i="7"/>
  <c r="BE91" i="7"/>
  <c r="H377" i="7"/>
  <c r="BE107" i="7"/>
  <c r="AZ158" i="7"/>
  <c r="AA504" i="7"/>
  <c r="AR309" i="7"/>
  <c r="Z158" i="7"/>
  <c r="AJ504" i="7"/>
  <c r="BE169" i="7"/>
  <c r="AH504" i="7"/>
  <c r="AP504" i="7"/>
  <c r="AT158" i="7"/>
  <c r="F377" i="7"/>
  <c r="AM309" i="7"/>
  <c r="BE112" i="7"/>
  <c r="BE114" i="7"/>
  <c r="AO376" i="7"/>
  <c r="BD158" i="7"/>
  <c r="AN376" i="7"/>
  <c r="BE96" i="7"/>
  <c r="AZ309" i="7"/>
  <c r="AP158" i="7"/>
  <c r="J377" i="7"/>
  <c r="AB504" i="7"/>
  <c r="F505" i="7"/>
  <c r="BE99" i="7"/>
  <c r="BE94" i="7"/>
  <c r="AK158" i="7"/>
  <c r="BE119" i="7"/>
  <c r="BD309" i="7"/>
  <c r="AV376" i="7"/>
  <c r="AX309" i="7"/>
  <c r="AL158" i="7"/>
  <c r="AH309" i="7"/>
  <c r="AM504" i="7"/>
  <c r="Y158" i="7"/>
  <c r="AE309" i="7"/>
  <c r="AI158" i="7"/>
  <c r="AY376" i="7"/>
  <c r="AU158" i="7"/>
  <c r="AP376" i="7"/>
  <c r="AR158" i="7"/>
  <c r="AV504" i="7"/>
  <c r="BE371" i="7"/>
  <c r="BA376" i="7"/>
  <c r="AP309" i="7"/>
  <c r="AE504" i="7"/>
  <c r="BE86" i="7"/>
  <c r="AY158" i="7"/>
  <c r="BC504" i="7"/>
  <c r="AV309" i="7"/>
  <c r="AX158" i="7"/>
  <c r="BC376" i="7"/>
  <c r="AQ504" i="7"/>
  <c r="AK504" i="7"/>
  <c r="AB309" i="7"/>
  <c r="BE123" i="7"/>
  <c r="AC158" i="7"/>
  <c r="AQ376" i="7"/>
  <c r="X504" i="7"/>
  <c r="Y309" i="7"/>
  <c r="AV158" i="7"/>
  <c r="BE150" i="7"/>
  <c r="AD309" i="7"/>
  <c r="AC504" i="7"/>
  <c r="AO309" i="7"/>
  <c r="BE110" i="7"/>
  <c r="AN158" i="7"/>
  <c r="BE127" i="7"/>
  <c r="BB309" i="7"/>
  <c r="AB376" i="7"/>
  <c r="AT309" i="7"/>
  <c r="AO158" i="7"/>
  <c r="AW504" i="7"/>
  <c r="BE143" i="7"/>
  <c r="BB158" i="7"/>
  <c r="BE139" i="7"/>
  <c r="W158" i="7"/>
  <c r="AD376" i="7"/>
  <c r="BE375" i="7"/>
  <c r="AG376" i="7"/>
  <c r="V504" i="7"/>
  <c r="AN504" i="7"/>
  <c r="BE128" i="7"/>
  <c r="AS158" i="7"/>
  <c r="BE144" i="7"/>
  <c r="J505" i="7"/>
  <c r="AQ158" i="7"/>
  <c r="AF309" i="7"/>
  <c r="AG504" i="7"/>
  <c r="BD504" i="7"/>
  <c r="X309" i="7"/>
  <c r="BE147" i="7"/>
  <c r="AA158" i="7"/>
  <c r="AT376" i="7"/>
  <c r="AS309" i="7"/>
  <c r="AG309" i="7"/>
  <c r="AH158" i="7"/>
  <c r="BE73" i="7"/>
  <c r="AF504" i="7"/>
  <c r="W504" i="7"/>
  <c r="BE74" i="7"/>
  <c r="AR376" i="7"/>
  <c r="AE158" i="7"/>
  <c r="AF376" i="7"/>
  <c r="AS376" i="7"/>
  <c r="BA504" i="7"/>
  <c r="AD158" i="7"/>
  <c r="H505" i="7"/>
  <c r="AX504" i="7"/>
  <c r="D310" i="7"/>
  <c r="BE76" i="7"/>
  <c r="BE78" i="7"/>
  <c r="AG158" i="7"/>
  <c r="BE117" i="7"/>
  <c r="AA309" i="7"/>
  <c r="BE83" i="7"/>
  <c r="AM158" i="7"/>
  <c r="BE81" i="7"/>
  <c r="AT504" i="7"/>
  <c r="BE98" i="7"/>
  <c r="AZ376" i="7"/>
  <c r="I505" i="7"/>
  <c r="AL376" i="7"/>
  <c r="BE106" i="7"/>
  <c r="W376" i="7"/>
  <c r="AU376" i="7"/>
  <c r="Y504" i="7"/>
  <c r="AJ158" i="7"/>
  <c r="AZ504" i="7"/>
  <c r="BE141" i="7"/>
  <c r="AQ309" i="7"/>
  <c r="AD504" i="7"/>
  <c r="BE102" i="7"/>
  <c r="V158" i="7"/>
  <c r="BE125" i="7"/>
  <c r="AL309" i="7"/>
  <c r="AL504" i="7"/>
  <c r="AM376" i="7"/>
  <c r="BE89" i="7"/>
  <c r="AN309" i="7"/>
  <c r="J310" i="7"/>
  <c r="V376" i="7"/>
  <c r="AS504" i="7"/>
  <c r="AH376" i="7"/>
  <c r="V309" i="7"/>
  <c r="BC158" i="7"/>
  <c r="BE120" i="7"/>
  <c r="W309" i="7"/>
  <c r="D377" i="7"/>
  <c r="BA309" i="7"/>
  <c r="Z309" i="7"/>
  <c r="AI376" i="7"/>
  <c r="AI504" i="7"/>
  <c r="BE133" i="7"/>
  <c r="Z504" i="7"/>
  <c r="D505" i="7"/>
  <c r="AJ376" i="7"/>
  <c r="BE97" i="7"/>
  <c r="AC309" i="7"/>
  <c r="BC309" i="7"/>
  <c r="I377" i="7"/>
  <c r="BA158" i="7"/>
  <c r="AC376" i="7"/>
  <c r="BE504" i="7"/>
  <c r="AW309" i="7"/>
  <c r="BE372" i="7"/>
  <c r="AX376" i="7"/>
  <c r="AU504" i="7"/>
  <c r="BE157" i="7"/>
  <c r="BB504" i="7"/>
  <c r="AJ309" i="7"/>
  <c r="F310" i="7"/>
  <c r="S7" i="7"/>
  <c r="AX38" i="7" l="1"/>
  <c r="AX601" i="7" s="1"/>
  <c r="B379" i="7"/>
  <c r="B507" i="7"/>
  <c r="AH621" i="7"/>
  <c r="AI20" i="7"/>
  <c r="AI583" i="7" s="1"/>
  <c r="AU57" i="7"/>
  <c r="AP33" i="7"/>
  <c r="AE34" i="7"/>
  <c r="AD592" i="7"/>
  <c r="S76" i="7"/>
  <c r="S112" i="7"/>
  <c r="AS377" i="7"/>
  <c r="BE463" i="7"/>
  <c r="AJ310" i="7"/>
  <c r="BE441" i="7"/>
  <c r="BE435" i="7"/>
  <c r="S91" i="7"/>
  <c r="BE129" i="7"/>
  <c r="F378" i="7"/>
  <c r="BE183" i="7"/>
  <c r="BE259" i="7"/>
  <c r="BE447" i="7"/>
  <c r="S136" i="7"/>
  <c r="BE121" i="7"/>
  <c r="BE276" i="7"/>
  <c r="AG310" i="7"/>
  <c r="BE436" i="7"/>
  <c r="AP310" i="7"/>
  <c r="BE460" i="7"/>
  <c r="S139" i="7"/>
  <c r="BE92" i="7"/>
  <c r="AR377" i="7"/>
  <c r="BE230" i="7"/>
  <c r="BE166" i="7"/>
  <c r="BE217" i="7"/>
  <c r="BE146" i="7"/>
  <c r="AD377" i="7"/>
  <c r="BE292" i="7"/>
  <c r="BE254" i="7"/>
  <c r="BE196" i="7"/>
  <c r="BE288" i="7"/>
  <c r="Y505" i="7"/>
  <c r="S114" i="7"/>
  <c r="J378" i="7"/>
  <c r="BE204" i="7"/>
  <c r="BE505" i="7"/>
  <c r="BE234" i="7"/>
  <c r="BE262" i="7"/>
  <c r="BE263" i="7"/>
  <c r="S98" i="7"/>
  <c r="BE156" i="7"/>
  <c r="BE486" i="7"/>
  <c r="BE295" i="7"/>
  <c r="V505" i="7"/>
  <c r="BE459" i="7"/>
  <c r="BE187" i="7"/>
  <c r="F311" i="7"/>
  <c r="S135" i="7"/>
  <c r="AE377" i="7"/>
  <c r="BE297" i="7"/>
  <c r="X310" i="7"/>
  <c r="BE266" i="7"/>
  <c r="I506" i="7"/>
  <c r="BE478" i="7"/>
  <c r="BE185" i="7"/>
  <c r="BE93" i="7"/>
  <c r="AT377" i="7"/>
  <c r="BE428" i="7"/>
  <c r="BE438" i="7"/>
  <c r="BD310" i="7"/>
  <c r="BE277" i="7"/>
  <c r="S94" i="7"/>
  <c r="BE111" i="7"/>
  <c r="BE499" i="7"/>
  <c r="AD310" i="7"/>
  <c r="BE477" i="7"/>
  <c r="BE468" i="7"/>
  <c r="AN505" i="7"/>
  <c r="S155" i="7"/>
  <c r="BE103" i="7"/>
  <c r="BE434" i="7"/>
  <c r="BE308" i="7"/>
  <c r="BE202" i="7"/>
  <c r="BE449" i="7"/>
  <c r="BE440" i="7"/>
  <c r="S106" i="7"/>
  <c r="BE376" i="7"/>
  <c r="BE219" i="7"/>
  <c r="BD505" i="7"/>
  <c r="BE221" i="7"/>
  <c r="BE165" i="7"/>
  <c r="W310" i="7"/>
  <c r="BE85" i="7"/>
  <c r="BE451" i="7"/>
  <c r="AJ505" i="7"/>
  <c r="BE488" i="7"/>
  <c r="J506" i="7"/>
  <c r="BE195" i="7"/>
  <c r="V310" i="7"/>
  <c r="BE309" i="7"/>
  <c r="AK377" i="7"/>
  <c r="BE172" i="7"/>
  <c r="BE274" i="7"/>
  <c r="AR310" i="7"/>
  <c r="BE490" i="7"/>
  <c r="S150" i="7"/>
  <c r="AW377" i="7"/>
  <c r="AE505" i="7"/>
  <c r="BE260" i="7"/>
  <c r="S259" i="7"/>
  <c r="BE437" i="7"/>
  <c r="AU505" i="7"/>
  <c r="BE101" i="7"/>
  <c r="H378" i="7"/>
  <c r="BE197" i="7"/>
  <c r="BE430" i="7"/>
  <c r="BA310" i="7"/>
  <c r="BE186" i="7"/>
  <c r="BE454" i="7"/>
  <c r="AL310" i="7"/>
  <c r="S375" i="7"/>
  <c r="BE374" i="7"/>
  <c r="AI377" i="7"/>
  <c r="BE207" i="7"/>
  <c r="BE215" i="7"/>
  <c r="BE502" i="7"/>
  <c r="AY505" i="7"/>
  <c r="S105" i="7"/>
  <c r="BE132" i="7"/>
  <c r="BE200" i="7"/>
  <c r="BE256" i="7"/>
  <c r="S256" i="7" s="1"/>
  <c r="AN310" i="7"/>
  <c r="BE248" i="7"/>
  <c r="BE469" i="7"/>
  <c r="S469" i="7" s="1"/>
  <c r="S97" i="7"/>
  <c r="BE124" i="7"/>
  <c r="BE211" i="7"/>
  <c r="S211" i="7" s="1"/>
  <c r="BE275" i="7"/>
  <c r="AE310" i="7"/>
  <c r="BE487" i="7"/>
  <c r="AI505" i="7"/>
  <c r="S131" i="7"/>
  <c r="BE95" i="7"/>
  <c r="BE446" i="7"/>
  <c r="H311" i="7"/>
  <c r="BE424" i="7"/>
  <c r="BE208" i="7"/>
  <c r="S107" i="7"/>
  <c r="BE373" i="7"/>
  <c r="BE178" i="7"/>
  <c r="S434" i="7"/>
  <c r="BE452" i="7"/>
  <c r="S477" i="7"/>
  <c r="BE491" i="7"/>
  <c r="BE138" i="7"/>
  <c r="AN377" i="7"/>
  <c r="BE270" i="7"/>
  <c r="BE503" i="7"/>
  <c r="BE167" i="7"/>
  <c r="BE456" i="7"/>
  <c r="AZ505" i="7"/>
  <c r="S125" i="7"/>
  <c r="V377" i="7"/>
  <c r="AF310" i="7"/>
  <c r="BE291" i="7"/>
  <c r="BE213" i="7"/>
  <c r="AX310" i="7"/>
  <c r="BE122" i="7"/>
  <c r="AC377" i="7"/>
  <c r="BE485" i="7"/>
  <c r="BE453" i="7"/>
  <c r="S372" i="7"/>
  <c r="BE137" i="7"/>
  <c r="BE442" i="7"/>
  <c r="BE310" i="7"/>
  <c r="BE164" i="7"/>
  <c r="BE458" i="7"/>
  <c r="S151" i="7"/>
  <c r="BE377" i="7"/>
  <c r="BE489" i="7"/>
  <c r="BE300" i="7"/>
  <c r="S300" i="7" s="1"/>
  <c r="BE250" i="7"/>
  <c r="S250" i="7" s="1"/>
  <c r="BE279" i="7"/>
  <c r="BE170" i="7"/>
  <c r="S96" i="7"/>
  <c r="AF377" i="7"/>
  <c r="AZ310" i="7"/>
  <c r="BE433" i="7"/>
  <c r="S433" i="7" s="1"/>
  <c r="BE192" i="7"/>
  <c r="BE473" i="7"/>
  <c r="S89" i="7"/>
  <c r="BE158" i="7"/>
  <c r="BE293" i="7"/>
  <c r="BE476" i="7"/>
  <c r="AO310" i="7"/>
  <c r="BE429" i="7"/>
  <c r="BE264" i="7"/>
  <c r="S74" i="7"/>
  <c r="BE87" i="7"/>
  <c r="BE205" i="7"/>
  <c r="BE201" i="7"/>
  <c r="AO505" i="7"/>
  <c r="BE193" i="7"/>
  <c r="S144" i="7"/>
  <c r="BE77" i="7"/>
  <c r="BE431" i="7"/>
  <c r="W505" i="7"/>
  <c r="BE209" i="7"/>
  <c r="F506" i="7"/>
  <c r="BE426" i="7"/>
  <c r="Y310" i="7"/>
  <c r="S82" i="7"/>
  <c r="BD377" i="7"/>
  <c r="BE425" i="7"/>
  <c r="Z310" i="7"/>
  <c r="BE286" i="7"/>
  <c r="BE238" i="7"/>
  <c r="S120" i="7"/>
  <c r="BE145" i="7"/>
  <c r="BE461" i="7"/>
  <c r="AC310" i="7"/>
  <c r="BE494" i="7"/>
  <c r="BE500" i="7"/>
  <c r="S110" i="7"/>
  <c r="BE118" i="7"/>
  <c r="BE285" i="7"/>
  <c r="BE467" i="7"/>
  <c r="S467" i="7" s="1"/>
  <c r="AW505" i="7"/>
  <c r="BE177" i="7"/>
  <c r="BE493" i="7"/>
  <c r="S78" i="7"/>
  <c r="AO377" i="7"/>
  <c r="BB310" i="7"/>
  <c r="BE199" i="7"/>
  <c r="BE483" i="7"/>
  <c r="BB505" i="7"/>
  <c r="BE214" i="7"/>
  <c r="S147" i="7"/>
  <c r="BC377" i="7"/>
  <c r="BE191" i="7"/>
  <c r="S191" i="7" s="1"/>
  <c r="AM505" i="7"/>
  <c r="BE495" i="7"/>
  <c r="BA505" i="7"/>
  <c r="BE258" i="7"/>
  <c r="S80" i="7"/>
  <c r="AZ377" i="7"/>
  <c r="BE445" i="7"/>
  <c r="S445" i="7" s="1"/>
  <c r="BE188" i="7"/>
  <c r="S188" i="7" s="1"/>
  <c r="BE220" i="7"/>
  <c r="AK505" i="7"/>
  <c r="BE246" i="7"/>
  <c r="S99" i="7"/>
  <c r="D378" i="7"/>
  <c r="BC505" i="7"/>
  <c r="BE247" i="7"/>
  <c r="I311" i="7"/>
  <c r="BE284" i="7"/>
  <c r="AW310" i="7"/>
  <c r="S127" i="7"/>
  <c r="BE142" i="7"/>
  <c r="BE280" i="7"/>
  <c r="S280" i="7" s="1"/>
  <c r="S205" i="7"/>
  <c r="BE229" i="7"/>
  <c r="BE212" i="7"/>
  <c r="S442" i="7"/>
  <c r="BE109" i="7"/>
  <c r="AP377" i="7"/>
  <c r="BE472" i="7"/>
  <c r="S295" i="7"/>
  <c r="BE255" i="7"/>
  <c r="AU310" i="7"/>
  <c r="BE210" i="7"/>
  <c r="S371" i="7"/>
  <c r="BE126" i="7"/>
  <c r="BE162" i="7"/>
  <c r="BE305" i="7"/>
  <c r="BE265" i="7"/>
  <c r="S291" i="7"/>
  <c r="BE455" i="7"/>
  <c r="H506" i="7"/>
  <c r="BE175" i="7"/>
  <c r="S113" i="7"/>
  <c r="BE140" i="7"/>
  <c r="BE444" i="7"/>
  <c r="BE181" i="7"/>
  <c r="BE272" i="7"/>
  <c r="S272" i="7" s="1"/>
  <c r="AG505" i="7"/>
  <c r="BE457" i="7"/>
  <c r="S104" i="7"/>
  <c r="Y377" i="7"/>
  <c r="BE216" i="7"/>
  <c r="AA505" i="7"/>
  <c r="BE194" i="7"/>
  <c r="S194" i="7" s="1"/>
  <c r="S438" i="7"/>
  <c r="AL505" i="7"/>
  <c r="S88" i="7"/>
  <c r="AM377" i="7"/>
  <c r="BE307" i="7"/>
  <c r="AK310" i="7"/>
  <c r="BE206" i="7"/>
  <c r="S164" i="7"/>
  <c r="BE296" i="7"/>
  <c r="S123" i="7"/>
  <c r="AJ377" i="7"/>
  <c r="AV310" i="7"/>
  <c r="BE287" i="7"/>
  <c r="S287" i="7" s="1"/>
  <c r="BE182" i="7"/>
  <c r="BE462" i="7"/>
  <c r="S81" i="7"/>
  <c r="AG377" i="7"/>
  <c r="AB310" i="7"/>
  <c r="BE268" i="7"/>
  <c r="S221" i="7"/>
  <c r="BE443" i="7"/>
  <c r="BE179" i="7"/>
  <c r="S152" i="7"/>
  <c r="BE79" i="7"/>
  <c r="BE251" i="7"/>
  <c r="BE173" i="7"/>
  <c r="AR505" i="7"/>
  <c r="BE481" i="7"/>
  <c r="BE432" i="7"/>
  <c r="S432" i="7" s="1"/>
  <c r="S488" i="7"/>
  <c r="BE130" i="7"/>
  <c r="BB377" i="7"/>
  <c r="BE180" i="7"/>
  <c r="BE283" i="7"/>
  <c r="BE224" i="7"/>
  <c r="S220" i="7"/>
  <c r="BE237" i="7"/>
  <c r="S143" i="7"/>
  <c r="BE148" i="7"/>
  <c r="BE273" i="7"/>
  <c r="BE271" i="7"/>
  <c r="Z505" i="7"/>
  <c r="BE501" i="7"/>
  <c r="S90" i="7"/>
  <c r="Z377" i="7"/>
  <c r="AS505" i="7"/>
  <c r="BE223" i="7"/>
  <c r="BE161" i="7"/>
  <c r="AQ310" i="7"/>
  <c r="BE492" i="7"/>
  <c r="BE84" i="7"/>
  <c r="AX377" i="7"/>
  <c r="BE252" i="7"/>
  <c r="AI310" i="7"/>
  <c r="AV505" i="7"/>
  <c r="BE257" i="7"/>
  <c r="S428" i="7"/>
  <c r="BE75" i="7"/>
  <c r="I378" i="7"/>
  <c r="BE267" i="7"/>
  <c r="BE299" i="7"/>
  <c r="BE168" i="7"/>
  <c r="S207" i="7"/>
  <c r="BE189" i="7"/>
  <c r="S157" i="7"/>
  <c r="BA377" i="7"/>
  <c r="BE439" i="7"/>
  <c r="AH505" i="7"/>
  <c r="BE282" i="7"/>
  <c r="BE218" i="7"/>
  <c r="BE427" i="7"/>
  <c r="S149" i="7"/>
  <c r="AQ377" i="7"/>
  <c r="BE480" i="7"/>
  <c r="AB505" i="7"/>
  <c r="BE261" i="7"/>
  <c r="BE471" i="7"/>
  <c r="BE222" i="7"/>
  <c r="S73" i="7"/>
  <c r="AL377" i="7"/>
  <c r="AX505" i="7"/>
  <c r="BE470" i="7"/>
  <c r="AS310" i="7"/>
  <c r="BE198" i="7"/>
  <c r="J311" i="7"/>
  <c r="S128" i="7"/>
  <c r="BE153" i="7"/>
  <c r="BE484" i="7"/>
  <c r="S484" i="7" s="1"/>
  <c r="AQ505" i="7"/>
  <c r="BE184" i="7"/>
  <c r="AY310" i="7"/>
  <c r="BE174" i="7"/>
  <c r="S174" i="7" s="1"/>
  <c r="BE465" i="7"/>
  <c r="S83" i="7"/>
  <c r="AA377" i="7"/>
  <c r="AD505" i="7"/>
  <c r="BE163" i="7"/>
  <c r="S276" i="7"/>
  <c r="BE479" i="7"/>
  <c r="AT505" i="7"/>
  <c r="S197" i="7"/>
  <c r="S102" i="7"/>
  <c r="AY377" i="7"/>
  <c r="S504" i="7"/>
  <c r="BE245" i="7"/>
  <c r="S245" i="7" s="1"/>
  <c r="BE281" i="7"/>
  <c r="BE466" i="7"/>
  <c r="D506" i="7"/>
  <c r="BE108" i="7"/>
  <c r="AH377" i="7"/>
  <c r="BE289" i="7"/>
  <c r="S289" i="7" s="1"/>
  <c r="BE290" i="7"/>
  <c r="AH310" i="7"/>
  <c r="BE482" i="7"/>
  <c r="S482" i="7" s="1"/>
  <c r="S86" i="7"/>
  <c r="BE100" i="7"/>
  <c r="X377" i="7"/>
  <c r="AC505" i="7"/>
  <c r="BE269" i="7"/>
  <c r="AP505" i="7"/>
  <c r="BE171" i="7"/>
  <c r="S171" i="7" s="1"/>
  <c r="AT310" i="7"/>
  <c r="BE154" i="7"/>
  <c r="AV377" i="7"/>
  <c r="BE278" i="7"/>
  <c r="BE464" i="7"/>
  <c r="X505" i="7"/>
  <c r="BE249" i="7"/>
  <c r="AM310" i="7"/>
  <c r="S141" i="7"/>
  <c r="W377" i="7"/>
  <c r="BE448" i="7"/>
  <c r="S219" i="7"/>
  <c r="BE304" i="7"/>
  <c r="D311" i="7"/>
  <c r="BE253" i="7"/>
  <c r="S133" i="7"/>
  <c r="AU377" i="7"/>
  <c r="AA310" i="7"/>
  <c r="BE176" i="7"/>
  <c r="S431" i="7"/>
  <c r="BE306" i="7"/>
  <c r="BE298" i="7"/>
  <c r="S119" i="7"/>
  <c r="BE134" i="7"/>
  <c r="BE450" i="7"/>
  <c r="S480" i="7"/>
  <c r="BE474" i="7"/>
  <c r="S425" i="7"/>
  <c r="BE475" i="7"/>
  <c r="AF505" i="7"/>
  <c r="S117" i="7"/>
  <c r="AB377" i="7"/>
  <c r="S200" i="7"/>
  <c r="BE203" i="7"/>
  <c r="BE294" i="7"/>
  <c r="BE190" i="7"/>
  <c r="BC310" i="7"/>
  <c r="S269" i="7"/>
  <c r="AY38" i="7" l="1"/>
  <c r="AY601" i="7" s="1"/>
  <c r="B380" i="7"/>
  <c r="B508" i="7"/>
  <c r="BE587" i="7"/>
  <c r="BE593" i="7"/>
  <c r="BE617" i="7"/>
  <c r="BE619" i="7"/>
  <c r="BE595" i="7"/>
  <c r="BE618" i="7"/>
  <c r="BE594" i="7"/>
  <c r="AI58" i="7"/>
  <c r="BE497" i="7"/>
  <c r="AU620" i="7"/>
  <c r="AE597" i="7"/>
  <c r="AE29" i="7"/>
  <c r="AP596" i="7"/>
  <c r="S294" i="7"/>
  <c r="S251" i="7"/>
  <c r="S446" i="7"/>
  <c r="S266" i="7"/>
  <c r="S234" i="7"/>
  <c r="S140" i="7"/>
  <c r="S297" i="7"/>
  <c r="AQ506" i="7"/>
  <c r="S587" i="7"/>
  <c r="S182" i="7"/>
  <c r="AN378" i="7"/>
  <c r="H312" i="7"/>
  <c r="AK506" i="7"/>
  <c r="S202" i="7"/>
  <c r="S146" i="7"/>
  <c r="AK378" i="7"/>
  <c r="S161" i="7"/>
  <c r="I312" i="7"/>
  <c r="AP311" i="7"/>
  <c r="S487" i="7"/>
  <c r="AB378" i="7"/>
  <c r="S447" i="7"/>
  <c r="S223" i="7"/>
  <c r="AA311" i="7"/>
  <c r="S462" i="7"/>
  <c r="AU378" i="7"/>
  <c r="AY311" i="7"/>
  <c r="S452" i="7"/>
  <c r="BD378" i="7"/>
  <c r="S440" i="7"/>
  <c r="S468" i="7"/>
  <c r="AQ378" i="7"/>
  <c r="AY506" i="7"/>
  <c r="S126" i="7"/>
  <c r="S212" i="7"/>
  <c r="S203" i="7"/>
  <c r="S162" i="7"/>
  <c r="S186" i="7"/>
  <c r="S187" i="7"/>
  <c r="S222" i="7"/>
  <c r="AT378" i="7"/>
  <c r="AW506" i="7"/>
  <c r="S618" i="7"/>
  <c r="S247" i="7"/>
  <c r="S296" i="7"/>
  <c r="D379" i="7"/>
  <c r="S481" i="7"/>
  <c r="AL311" i="7"/>
  <c r="S218" i="7"/>
  <c r="S424" i="7"/>
  <c r="V378" i="7"/>
  <c r="S224" i="7"/>
  <c r="S470" i="7"/>
  <c r="S479" i="7"/>
  <c r="S124" i="7"/>
  <c r="X378" i="7"/>
  <c r="BE506" i="7"/>
  <c r="S204" i="7"/>
  <c r="AX506" i="7"/>
  <c r="S158" i="7"/>
  <c r="AJ378" i="7"/>
  <c r="S275" i="7"/>
  <c r="S305" i="7"/>
  <c r="S121" i="7"/>
  <c r="AS378" i="7"/>
  <c r="AE506" i="7"/>
  <c r="S594" i="7"/>
  <c r="S293" i="7"/>
  <c r="S100" i="7"/>
  <c r="AI506" i="7"/>
  <c r="S206" i="7"/>
  <c r="I507" i="7"/>
  <c r="S156" i="7"/>
  <c r="S111" i="7"/>
  <c r="S263" i="7"/>
  <c r="S208" i="7"/>
  <c r="S474" i="7"/>
  <c r="S229" i="7"/>
  <c r="S437" i="7"/>
  <c r="S486" i="7"/>
  <c r="S373" i="7"/>
  <c r="AF378" i="7"/>
  <c r="AU311" i="7"/>
  <c r="S454" i="7"/>
  <c r="S455" i="7"/>
  <c r="S267" i="7"/>
  <c r="AY378" i="7"/>
  <c r="Z311" i="7"/>
  <c r="S230" i="7"/>
  <c r="S268" i="7"/>
  <c r="S460" i="7"/>
  <c r="BE378" i="7"/>
  <c r="AD311" i="7"/>
  <c r="AZ311" i="7"/>
  <c r="S210" i="7"/>
  <c r="S248" i="7"/>
  <c r="S505" i="7"/>
  <c r="AX311" i="7"/>
  <c r="AJ311" i="7"/>
  <c r="S593" i="7"/>
  <c r="S449" i="7"/>
  <c r="Z378" i="7"/>
  <c r="S183" i="7"/>
  <c r="S213" i="7"/>
  <c r="S499" i="7"/>
  <c r="AR506" i="7"/>
  <c r="S252" i="7"/>
  <c r="S459" i="7"/>
  <c r="S148" i="7"/>
  <c r="S132" i="7"/>
  <c r="X311" i="7"/>
  <c r="S492" i="7"/>
  <c r="D312" i="7"/>
  <c r="S167" i="7"/>
  <c r="S377" i="7"/>
  <c r="S619" i="7"/>
  <c r="S448" i="7"/>
  <c r="S209" i="7"/>
  <c r="S260" i="7"/>
  <c r="S288" i="7"/>
  <c r="S282" i="7"/>
  <c r="AO378" i="7"/>
  <c r="S617" i="7"/>
  <c r="AG311" i="7"/>
  <c r="S122" i="7"/>
  <c r="S257" i="7"/>
  <c r="F379" i="7"/>
  <c r="W311" i="7"/>
  <c r="AG506" i="7"/>
  <c r="S500" i="7"/>
  <c r="S307" i="7"/>
  <c r="AQ311" i="7"/>
  <c r="S199" i="7"/>
  <c r="H507" i="7"/>
  <c r="S109" i="7"/>
  <c r="S457" i="7"/>
  <c r="AK311" i="7"/>
  <c r="S255" i="7"/>
  <c r="F312" i="7"/>
  <c r="S265" i="7"/>
  <c r="S103" i="7"/>
  <c r="H379" i="7"/>
  <c r="X506" i="7"/>
  <c r="S262" i="7"/>
  <c r="S502" i="7"/>
  <c r="AH311" i="7"/>
  <c r="S478" i="7"/>
  <c r="BD311" i="7"/>
  <c r="S184" i="7"/>
  <c r="S215" i="7"/>
  <c r="S441" i="7"/>
  <c r="BB506" i="7"/>
  <c r="S489" i="7"/>
  <c r="S138" i="7"/>
  <c r="W378" i="7"/>
  <c r="AZ506" i="7"/>
  <c r="S175" i="7"/>
  <c r="F507" i="7"/>
  <c r="J379" i="7"/>
  <c r="S310" i="7"/>
  <c r="S87" i="7"/>
  <c r="S476" i="7"/>
  <c r="S443" i="7"/>
  <c r="V506" i="7"/>
  <c r="AM311" i="7"/>
  <c r="S465" i="7"/>
  <c r="S77" i="7"/>
  <c r="S274" i="7"/>
  <c r="S196" i="7"/>
  <c r="S189" i="7"/>
  <c r="BA378" i="7"/>
  <c r="S285" i="7"/>
  <c r="S473" i="7"/>
  <c r="S153" i="7"/>
  <c r="S108" i="7"/>
  <c r="AN506" i="7"/>
  <c r="S435" i="7"/>
  <c r="AD506" i="7"/>
  <c r="S101" i="7"/>
  <c r="S279" i="7"/>
  <c r="S490" i="7"/>
  <c r="AC506" i="7"/>
  <c r="S177" i="7"/>
  <c r="S172" i="7"/>
  <c r="S137" i="7"/>
  <c r="S201" i="7"/>
  <c r="S166" i="7"/>
  <c r="S273" i="7"/>
  <c r="S238" i="7"/>
  <c r="S290" i="7"/>
  <c r="Y506" i="7"/>
  <c r="V311" i="7"/>
  <c r="S142" i="7"/>
  <c r="S93" i="7"/>
  <c r="S483" i="7"/>
  <c r="AF506" i="7"/>
  <c r="S463" i="7"/>
  <c r="S306" i="7"/>
  <c r="AF311" i="7"/>
  <c r="BA506" i="7"/>
  <c r="AP378" i="7"/>
  <c r="J312" i="7"/>
  <c r="S430" i="7"/>
  <c r="AC311" i="7"/>
  <c r="Z506" i="7"/>
  <c r="S75" i="7"/>
  <c r="D507" i="7"/>
  <c r="S271" i="7"/>
  <c r="S485" i="7"/>
  <c r="S309" i="7"/>
  <c r="S501" i="7"/>
  <c r="S308" i="7"/>
  <c r="BC378" i="7"/>
  <c r="BE311" i="7"/>
  <c r="AJ506" i="7"/>
  <c r="S503" i="7"/>
  <c r="S118" i="7"/>
  <c r="S216" i="7"/>
  <c r="S181" i="7"/>
  <c r="S258" i="7"/>
  <c r="S130" i="7"/>
  <c r="S84" i="7"/>
  <c r="AM506" i="7"/>
  <c r="AE311" i="7"/>
  <c r="S426" i="7"/>
  <c r="S491" i="7"/>
  <c r="AA378" i="7"/>
  <c r="AI311" i="7"/>
  <c r="AS311" i="7"/>
  <c r="S444" i="7"/>
  <c r="S298" i="7"/>
  <c r="S466" i="7"/>
  <c r="BC311" i="7"/>
  <c r="S264" i="7"/>
  <c r="S304" i="7"/>
  <c r="AV378" i="7"/>
  <c r="S495" i="7"/>
  <c r="Y311" i="7"/>
  <c r="BC506" i="7"/>
  <c r="S292" i="7"/>
  <c r="AR378" i="7"/>
  <c r="AV311" i="7"/>
  <c r="AT311" i="7"/>
  <c r="S198" i="7"/>
  <c r="S429" i="7"/>
  <c r="AM378" i="7"/>
  <c r="S461" i="7"/>
  <c r="S475" i="7"/>
  <c r="S450" i="7"/>
  <c r="S283" i="7"/>
  <c r="S270" i="7"/>
  <c r="S451" i="7"/>
  <c r="S145" i="7"/>
  <c r="S170" i="7"/>
  <c r="AP506" i="7"/>
  <c r="S169" i="7"/>
  <c r="AU506" i="7"/>
  <c r="S179" i="7"/>
  <c r="BB378" i="7"/>
  <c r="S472" i="7"/>
  <c r="AV506" i="7"/>
  <c r="S214" i="7"/>
  <c r="S173" i="7"/>
  <c r="AC378" i="7"/>
  <c r="BD506" i="7"/>
  <c r="S494" i="7"/>
  <c r="BB311" i="7"/>
  <c r="S427" i="7"/>
  <c r="Y378" i="7"/>
  <c r="J507" i="7"/>
  <c r="S165" i="7"/>
  <c r="AB311" i="7"/>
  <c r="S79" i="7"/>
  <c r="S374" i="7"/>
  <c r="S261" i="7"/>
  <c r="S176" i="7"/>
  <c r="S246" i="7"/>
  <c r="AL378" i="7"/>
  <c r="AW311" i="7"/>
  <c r="S192" i="7"/>
  <c r="AR311" i="7"/>
  <c r="S249" i="7"/>
  <c r="AE378" i="7"/>
  <c r="S471" i="7"/>
  <c r="AN311" i="7"/>
  <c r="S453" i="7"/>
  <c r="S154" i="7"/>
  <c r="AI378" i="7"/>
  <c r="S195" i="7"/>
  <c r="AO311" i="7"/>
  <c r="S180" i="7"/>
  <c r="S178" i="7"/>
  <c r="S376" i="7"/>
  <c r="S134" i="7"/>
  <c r="S129" i="7"/>
  <c r="S185" i="7"/>
  <c r="S277" i="7"/>
  <c r="S237" i="7"/>
  <c r="S85" i="7"/>
  <c r="AZ378" i="7"/>
  <c r="AS506" i="7"/>
  <c r="S439" i="7"/>
  <c r="BA311" i="7"/>
  <c r="S193" i="7"/>
  <c r="AX378" i="7"/>
  <c r="S253" i="7"/>
  <c r="AA506" i="7"/>
  <c r="S281" i="7"/>
  <c r="S278" i="7"/>
  <c r="AD378" i="7"/>
  <c r="S458" i="7"/>
  <c r="AB506" i="7"/>
  <c r="S497" i="7"/>
  <c r="S284" i="7"/>
  <c r="AG378" i="7"/>
  <c r="S464" i="7"/>
  <c r="S254" i="7"/>
  <c r="S95" i="7"/>
  <c r="AH378" i="7"/>
  <c r="S456" i="7"/>
  <c r="W506" i="7"/>
  <c r="S190" i="7"/>
  <c r="S92" i="7"/>
  <c r="I379" i="7"/>
  <c r="S493" i="7"/>
  <c r="S286" i="7"/>
  <c r="AL506" i="7"/>
  <c r="S299" i="7"/>
  <c r="AW378" i="7"/>
  <c r="AH506" i="7"/>
  <c r="AT506" i="7"/>
  <c r="S217" i="7"/>
  <c r="S168" i="7"/>
  <c r="S163" i="7"/>
  <c r="S436" i="7"/>
  <c r="S595" i="7"/>
  <c r="AO506" i="7"/>
  <c r="AZ38" i="7" l="1"/>
  <c r="AZ601" i="7" s="1"/>
  <c r="B381" i="7"/>
  <c r="B509" i="7"/>
  <c r="X19" i="7"/>
  <c r="AI621" i="7"/>
  <c r="AJ20" i="7"/>
  <c r="AJ583" i="7" s="1"/>
  <c r="AV57" i="7"/>
  <c r="AQ33" i="7"/>
  <c r="AF34" i="7"/>
  <c r="AE592" i="7"/>
  <c r="AD507" i="7"/>
  <c r="AP379" i="7"/>
  <c r="AK507" i="7"/>
  <c r="J313" i="7"/>
  <c r="D380" i="7"/>
  <c r="V379" i="7"/>
  <c r="W507" i="7"/>
  <c r="AZ379" i="7"/>
  <c r="AU379" i="7"/>
  <c r="AZ507" i="7"/>
  <c r="I313" i="7"/>
  <c r="AX379" i="7"/>
  <c r="AY507" i="7"/>
  <c r="Z507" i="7"/>
  <c r="BA507" i="7"/>
  <c r="AY312" i="7"/>
  <c r="AS379" i="7"/>
  <c r="AN379" i="7"/>
  <c r="AZ312" i="7"/>
  <c r="I380" i="7"/>
  <c r="AH379" i="7"/>
  <c r="S378" i="7"/>
  <c r="BB507" i="7"/>
  <c r="AA507" i="7"/>
  <c r="AW379" i="7"/>
  <c r="AK312" i="7"/>
  <c r="AU312" i="7"/>
  <c r="AH312" i="7"/>
  <c r="AQ312" i="7"/>
  <c r="H508" i="7"/>
  <c r="Z379" i="7"/>
  <c r="I508" i="7"/>
  <c r="AV312" i="7"/>
  <c r="AF379" i="7"/>
  <c r="AS312" i="7"/>
  <c r="AI507" i="7"/>
  <c r="AK379" i="7"/>
  <c r="AI312" i="7"/>
  <c r="Y379" i="7"/>
  <c r="AO507" i="7"/>
  <c r="AB312" i="7"/>
  <c r="AT379" i="7"/>
  <c r="AC312" i="7"/>
  <c r="BE507" i="7"/>
  <c r="BC312" i="7"/>
  <c r="BB379" i="7"/>
  <c r="AQ379" i="7"/>
  <c r="AV507" i="7"/>
  <c r="J380" i="7"/>
  <c r="AG312" i="7"/>
  <c r="AD379" i="7"/>
  <c r="AC379" i="7"/>
  <c r="AN507" i="7"/>
  <c r="AL507" i="7"/>
  <c r="AP312" i="7"/>
  <c r="J508" i="7"/>
  <c r="S506" i="7"/>
  <c r="AX507" i="7"/>
  <c r="BD507" i="7"/>
  <c r="AC507" i="7"/>
  <c r="H313" i="7"/>
  <c r="X507" i="7"/>
  <c r="AN312" i="7"/>
  <c r="BE312" i="7"/>
  <c r="AJ312" i="7"/>
  <c r="AF507" i="7"/>
  <c r="AV379" i="7"/>
  <c r="S311" i="7"/>
  <c r="AR312" i="7"/>
  <c r="AM379" i="7"/>
  <c r="X379" i="7"/>
  <c r="AF312" i="7"/>
  <c r="AE507" i="7"/>
  <c r="AU507" i="7"/>
  <c r="D508" i="7"/>
  <c r="AB507" i="7"/>
  <c r="AI379" i="7"/>
  <c r="D313" i="7"/>
  <c r="W312" i="7"/>
  <c r="AO312" i="7"/>
  <c r="H380" i="7"/>
  <c r="BD312" i="7"/>
  <c r="V507" i="7"/>
  <c r="F380" i="7"/>
  <c r="AA379" i="7"/>
  <c r="Z312" i="7"/>
  <c r="BA312" i="7"/>
  <c r="AL379" i="7"/>
  <c r="AD312" i="7"/>
  <c r="AW507" i="7"/>
  <c r="AB379" i="7"/>
  <c r="AH507" i="7"/>
  <c r="AT507" i="7"/>
  <c r="AW312" i="7"/>
  <c r="AY379" i="7"/>
  <c r="AR507" i="7"/>
  <c r="F508" i="7"/>
  <c r="F313" i="7"/>
  <c r="BB312" i="7"/>
  <c r="AP507" i="7"/>
  <c r="AE312" i="7"/>
  <c r="W379" i="7"/>
  <c r="BA379" i="7"/>
  <c r="AT312" i="7"/>
  <c r="AS507" i="7"/>
  <c r="AG379" i="7"/>
  <c r="AJ379" i="7"/>
  <c r="V312" i="7"/>
  <c r="AR379" i="7"/>
  <c r="AO379" i="7"/>
  <c r="X312" i="7"/>
  <c r="BC507" i="7"/>
  <c r="BC379" i="7"/>
  <c r="AM507" i="7"/>
  <c r="AL312" i="7"/>
  <c r="Y507" i="7"/>
  <c r="AJ507" i="7"/>
  <c r="AG507" i="7"/>
  <c r="Y312" i="7"/>
  <c r="AQ507" i="7"/>
  <c r="BD379" i="7"/>
  <c r="AA312" i="7"/>
  <c r="BE379" i="7"/>
  <c r="AX312" i="7"/>
  <c r="AE379" i="7"/>
  <c r="AM312" i="7"/>
  <c r="BA38" i="7" l="1"/>
  <c r="BA601" i="7" s="1"/>
  <c r="BB38" i="7" s="1"/>
  <c r="BB601" i="7" s="1"/>
  <c r="BC38" i="7" s="1"/>
  <c r="BC601" i="7" s="1"/>
  <c r="BD38" i="7" s="1"/>
  <c r="BD601" i="7" s="1"/>
  <c r="BE38" i="7" s="1"/>
  <c r="BE601" i="7" s="1"/>
  <c r="B382" i="7"/>
  <c r="B510" i="7"/>
  <c r="X582" i="7"/>
  <c r="AJ58" i="7"/>
  <c r="AV620" i="7"/>
  <c r="AF597" i="7"/>
  <c r="AF29" i="7"/>
  <c r="AQ596" i="7"/>
  <c r="AF508" i="7"/>
  <c r="AD380" i="7"/>
  <c r="AK313" i="7"/>
  <c r="S507" i="7"/>
  <c r="BB508" i="7"/>
  <c r="AQ313" i="7"/>
  <c r="Z380" i="7"/>
  <c r="BB380" i="7"/>
  <c r="W313" i="7"/>
  <c r="S379" i="7"/>
  <c r="AL313" i="7"/>
  <c r="AG380" i="7"/>
  <c r="AZ508" i="7"/>
  <c r="AX313" i="7"/>
  <c r="BC313" i="7"/>
  <c r="Y380" i="7"/>
  <c r="AM313" i="7"/>
  <c r="AP380" i="7"/>
  <c r="F509" i="7"/>
  <c r="AV380" i="7"/>
  <c r="Z313" i="7"/>
  <c r="AW313" i="7"/>
  <c r="AJ508" i="7"/>
  <c r="BC508" i="7"/>
  <c r="AD508" i="7"/>
  <c r="AW380" i="7"/>
  <c r="Y313" i="7"/>
  <c r="F381" i="7"/>
  <c r="AB313" i="7"/>
  <c r="AV508" i="7"/>
  <c r="AE380" i="7"/>
  <c r="BD313" i="7"/>
  <c r="AE508" i="7"/>
  <c r="AA380" i="7"/>
  <c r="AN313" i="7"/>
  <c r="AT313" i="7"/>
  <c r="AK380" i="7"/>
  <c r="AI380" i="7"/>
  <c r="AS313" i="7"/>
  <c r="BA380" i="7"/>
  <c r="AC313" i="7"/>
  <c r="AC508" i="7"/>
  <c r="AX508" i="7"/>
  <c r="AW508" i="7"/>
  <c r="AS380" i="7"/>
  <c r="AI313" i="7"/>
  <c r="AN508" i="7"/>
  <c r="Y508" i="7"/>
  <c r="AH313" i="7"/>
  <c r="AL508" i="7"/>
  <c r="AO508" i="7"/>
  <c r="BD508" i="7"/>
  <c r="V380" i="7"/>
  <c r="S312" i="7"/>
  <c r="AL380" i="7"/>
  <c r="AV313" i="7"/>
  <c r="AD313" i="7"/>
  <c r="AT380" i="7"/>
  <c r="AZ380" i="7"/>
  <c r="V313" i="7"/>
  <c r="I381" i="7"/>
  <c r="AE313" i="7"/>
  <c r="AZ313" i="7"/>
  <c r="AS508" i="7"/>
  <c r="AP313" i="7"/>
  <c r="AB508" i="7"/>
  <c r="D381" i="7"/>
  <c r="AI508" i="7"/>
  <c r="BC380" i="7"/>
  <c r="AR508" i="7"/>
  <c r="AU380" i="7"/>
  <c r="AC380" i="7"/>
  <c r="D509" i="7"/>
  <c r="W508" i="7"/>
  <c r="H314" i="7"/>
  <c r="AJ313" i="7"/>
  <c r="J509" i="7"/>
  <c r="AB380" i="7"/>
  <c r="W380" i="7"/>
  <c r="AH508" i="7"/>
  <c r="AO380" i="7"/>
  <c r="J381" i="7"/>
  <c r="D314" i="7"/>
  <c r="AY380" i="7"/>
  <c r="S601" i="7"/>
  <c r="Z508" i="7"/>
  <c r="AT508" i="7"/>
  <c r="X313" i="7"/>
  <c r="AM508" i="7"/>
  <c r="BE313" i="7"/>
  <c r="AA508" i="7"/>
  <c r="AX380" i="7"/>
  <c r="I509" i="7"/>
  <c r="AJ380" i="7"/>
  <c r="AH380" i="7"/>
  <c r="AU313" i="7"/>
  <c r="BE508" i="7"/>
  <c r="AN380" i="7"/>
  <c r="AK508" i="7"/>
  <c r="V508" i="7"/>
  <c r="AY508" i="7"/>
  <c r="AU508" i="7"/>
  <c r="X380" i="7"/>
  <c r="AP508" i="7"/>
  <c r="AY313" i="7"/>
  <c r="BA508" i="7"/>
  <c r="AR380" i="7"/>
  <c r="F314" i="7"/>
  <c r="H381" i="7"/>
  <c r="AM380" i="7"/>
  <c r="BA313" i="7"/>
  <c r="AF313" i="7"/>
  <c r="AF380" i="7"/>
  <c r="AR313" i="7"/>
  <c r="X508" i="7"/>
  <c r="BD380" i="7"/>
  <c r="BB313" i="7"/>
  <c r="AQ380" i="7"/>
  <c r="AQ508" i="7"/>
  <c r="AG508" i="7"/>
  <c r="AA313" i="7"/>
  <c r="AO313" i="7"/>
  <c r="I314" i="7"/>
  <c r="AG313" i="7"/>
  <c r="H509" i="7"/>
  <c r="BE380" i="7"/>
  <c r="J314" i="7"/>
  <c r="B383" i="7" l="1"/>
  <c r="B511" i="7"/>
  <c r="Y19" i="7"/>
  <c r="AK20" i="7"/>
  <c r="AK583" i="7" s="1"/>
  <c r="AJ621" i="7"/>
  <c r="AW57" i="7"/>
  <c r="AR33" i="7"/>
  <c r="AG34" i="7"/>
  <c r="AF592" i="7"/>
  <c r="AQ509" i="7"/>
  <c r="AK381" i="7"/>
  <c r="AO381" i="7"/>
  <c r="AL314" i="7"/>
  <c r="AM314" i="7"/>
  <c r="AO314" i="7"/>
  <c r="AC381" i="7"/>
  <c r="AC509" i="7"/>
  <c r="BA381" i="7"/>
  <c r="BA509" i="7"/>
  <c r="AL381" i="7"/>
  <c r="AH381" i="7"/>
  <c r="AJ381" i="7"/>
  <c r="S380" i="7"/>
  <c r="AF509" i="7"/>
  <c r="AH509" i="7"/>
  <c r="BA314" i="7"/>
  <c r="AF381" i="7"/>
  <c r="AE509" i="7"/>
  <c r="V381" i="7"/>
  <c r="BB314" i="7"/>
  <c r="BB509" i="7"/>
  <c r="AX381" i="7"/>
  <c r="H510" i="7"/>
  <c r="AZ509" i="7"/>
  <c r="BC381" i="7"/>
  <c r="AO509" i="7"/>
  <c r="AS381" i="7"/>
  <c r="Y509" i="7"/>
  <c r="AV381" i="7"/>
  <c r="X381" i="7"/>
  <c r="I315" i="7"/>
  <c r="AZ381" i="7"/>
  <c r="AS509" i="7"/>
  <c r="AQ314" i="7"/>
  <c r="AP381" i="7"/>
  <c r="X314" i="7"/>
  <c r="BD509" i="7"/>
  <c r="W381" i="7"/>
  <c r="AE314" i="7"/>
  <c r="AE381" i="7"/>
  <c r="AN509" i="7"/>
  <c r="AX509" i="7"/>
  <c r="D382" i="7"/>
  <c r="Y314" i="7"/>
  <c r="AR381" i="7"/>
  <c r="AG314" i="7"/>
  <c r="AM509" i="7"/>
  <c r="AL509" i="7"/>
  <c r="BB381" i="7"/>
  <c r="AG509" i="7"/>
  <c r="AS314" i="7"/>
  <c r="AV509" i="7"/>
  <c r="AD381" i="7"/>
  <c r="AK314" i="7"/>
  <c r="AV314" i="7"/>
  <c r="S313" i="7"/>
  <c r="Z381" i="7"/>
  <c r="AK509" i="7"/>
  <c r="V509" i="7"/>
  <c r="AZ314" i="7"/>
  <c r="AC314" i="7"/>
  <c r="AY509" i="7"/>
  <c r="AI381" i="7"/>
  <c r="D510" i="7"/>
  <c r="I510" i="7"/>
  <c r="BC314" i="7"/>
  <c r="H382" i="7"/>
  <c r="AD314" i="7"/>
  <c r="AD509" i="7"/>
  <c r="AH314" i="7"/>
  <c r="J382" i="7"/>
  <c r="D315" i="7"/>
  <c r="AP509" i="7"/>
  <c r="AI314" i="7"/>
  <c r="Z314" i="7"/>
  <c r="AU314" i="7"/>
  <c r="AA381" i="7"/>
  <c r="AW314" i="7"/>
  <c r="Z509" i="7"/>
  <c r="AR314" i="7"/>
  <c r="F382" i="7"/>
  <c r="AB509" i="7"/>
  <c r="AF314" i="7"/>
  <c r="AP314" i="7"/>
  <c r="AB381" i="7"/>
  <c r="AU381" i="7"/>
  <c r="AT509" i="7"/>
  <c r="BD381" i="7"/>
  <c r="AB314" i="7"/>
  <c r="AQ381" i="7"/>
  <c r="S508" i="7"/>
  <c r="AM381" i="7"/>
  <c r="BD314" i="7"/>
  <c r="AW381" i="7"/>
  <c r="AN314" i="7"/>
  <c r="W509" i="7"/>
  <c r="AW509" i="7"/>
  <c r="AX314" i="7"/>
  <c r="BE509" i="7"/>
  <c r="I382" i="7"/>
  <c r="BC509" i="7"/>
  <c r="Y381" i="7"/>
  <c r="AN381" i="7"/>
  <c r="AY314" i="7"/>
  <c r="X509" i="7"/>
  <c r="J510" i="7"/>
  <c r="AR509" i="7"/>
  <c r="AY381" i="7"/>
  <c r="AT314" i="7"/>
  <c r="F510" i="7"/>
  <c r="AA509" i="7"/>
  <c r="AJ314" i="7"/>
  <c r="AJ509" i="7"/>
  <c r="F315" i="7"/>
  <c r="AI509" i="7"/>
  <c r="AT381" i="7"/>
  <c r="AA314" i="7"/>
  <c r="V314" i="7"/>
  <c r="AG381" i="7"/>
  <c r="H315" i="7"/>
  <c r="AU509" i="7"/>
  <c r="BE314" i="7"/>
  <c r="BE381" i="7"/>
  <c r="W314" i="7"/>
  <c r="B384" i="7" l="1"/>
  <c r="B512" i="7"/>
  <c r="Y582" i="7"/>
  <c r="AK58" i="7"/>
  <c r="AW620" i="7"/>
  <c r="AG597" i="7"/>
  <c r="AG29" i="7"/>
  <c r="AR596" i="7"/>
  <c r="S381" i="7"/>
  <c r="AR382" i="7"/>
  <c r="AF510" i="7"/>
  <c r="Z510" i="7"/>
  <c r="S314" i="7"/>
  <c r="H316" i="7"/>
  <c r="AD382" i="7"/>
  <c r="F383" i="7"/>
  <c r="AC382" i="7"/>
  <c r="J511" i="7"/>
  <c r="AJ382" i="7"/>
  <c r="AP382" i="7"/>
  <c r="V382" i="7"/>
  <c r="AK382" i="7"/>
  <c r="AB510" i="7"/>
  <c r="Y510" i="7"/>
  <c r="S509" i="7"/>
  <c r="AL382" i="7"/>
  <c r="F316" i="7"/>
  <c r="AZ382" i="7"/>
  <c r="D511" i="7"/>
  <c r="AH382" i="7"/>
  <c r="AM382" i="7"/>
  <c r="AE510" i="7"/>
  <c r="X510" i="7"/>
  <c r="I383" i="7"/>
  <c r="BD510" i="7"/>
  <c r="AB382" i="7"/>
  <c r="AC510" i="7"/>
  <c r="AJ510" i="7"/>
  <c r="AH510" i="7"/>
  <c r="AX510" i="7"/>
  <c r="BB382" i="7"/>
  <c r="D383" i="7"/>
  <c r="AG510" i="7"/>
  <c r="AS510" i="7"/>
  <c r="AG382" i="7"/>
  <c r="Y382" i="7"/>
  <c r="BE382" i="7"/>
  <c r="AA510" i="7"/>
  <c r="I316" i="7"/>
  <c r="H511" i="7"/>
  <c r="AO382" i="7"/>
  <c r="AR510" i="7"/>
  <c r="J316" i="7"/>
  <c r="AN510" i="7"/>
  <c r="AI382" i="7"/>
  <c r="X382" i="7"/>
  <c r="AP510" i="7"/>
  <c r="BA382" i="7"/>
  <c r="AU510" i="7"/>
  <c r="BC510" i="7"/>
  <c r="AE382" i="7"/>
  <c r="AZ510" i="7"/>
  <c r="AD510" i="7"/>
  <c r="AN382" i="7"/>
  <c r="V510" i="7"/>
  <c r="AO510" i="7"/>
  <c r="W382" i="7"/>
  <c r="F511" i="7"/>
  <c r="AT510" i="7"/>
  <c r="AT382" i="7"/>
  <c r="AU382" i="7"/>
  <c r="J383" i="7"/>
  <c r="AK510" i="7"/>
  <c r="Z382" i="7"/>
  <c r="AY382" i="7"/>
  <c r="BB510" i="7"/>
  <c r="AQ510" i="7"/>
  <c r="AM510" i="7"/>
  <c r="J315" i="7"/>
  <c r="BD382" i="7"/>
  <c r="AS382" i="7"/>
  <c r="AW382" i="7"/>
  <c r="AX382" i="7"/>
  <c r="AW510" i="7"/>
  <c r="AA382" i="7"/>
  <c r="AY510" i="7"/>
  <c r="W510" i="7"/>
  <c r="AI510" i="7"/>
  <c r="BE510" i="7"/>
  <c r="AF382" i="7"/>
  <c r="AV510" i="7"/>
  <c r="AV382" i="7"/>
  <c r="I511" i="7"/>
  <c r="BA510" i="7"/>
  <c r="BC382" i="7"/>
  <c r="AQ382" i="7"/>
  <c r="H383" i="7"/>
  <c r="D316" i="7"/>
  <c r="AL510" i="7"/>
  <c r="B385" i="7" l="1"/>
  <c r="B513" i="7"/>
  <c r="Z19" i="7"/>
  <c r="AL20" i="7"/>
  <c r="AL583" i="7" s="1"/>
  <c r="AK621" i="7"/>
  <c r="AX57" i="7"/>
  <c r="AS33" i="7"/>
  <c r="AH34" i="7"/>
  <c r="AG592" i="7"/>
  <c r="AD315" i="7"/>
  <c r="BC316" i="7"/>
  <c r="Y383" i="7"/>
  <c r="AP511" i="7"/>
  <c r="AL383" i="7"/>
  <c r="AP315" i="7"/>
  <c r="Y316" i="7"/>
  <c r="AJ315" i="7"/>
  <c r="Z383" i="7"/>
  <c r="D317" i="7"/>
  <c r="AP316" i="7"/>
  <c r="AW383" i="7"/>
  <c r="AV511" i="7"/>
  <c r="AM315" i="7"/>
  <c r="AE383" i="7"/>
  <c r="BA315" i="7"/>
  <c r="BC315" i="7"/>
  <c r="AR316" i="7"/>
  <c r="AK511" i="7"/>
  <c r="AP383" i="7"/>
  <c r="AH383" i="7"/>
  <c r="AG316" i="7"/>
  <c r="AY316" i="7"/>
  <c r="BA511" i="7"/>
  <c r="S382" i="7"/>
  <c r="AG511" i="7"/>
  <c r="BB316" i="7"/>
  <c r="X383" i="7"/>
  <c r="AB315" i="7"/>
  <c r="AR383" i="7"/>
  <c r="AM316" i="7"/>
  <c r="AB316" i="7"/>
  <c r="AK315" i="7"/>
  <c r="BB511" i="7"/>
  <c r="AK316" i="7"/>
  <c r="AI316" i="7"/>
  <c r="BC383" i="7"/>
  <c r="X315" i="7"/>
  <c r="AH511" i="7"/>
  <c r="BD383" i="7"/>
  <c r="I512" i="7"/>
  <c r="AJ511" i="7"/>
  <c r="BB383" i="7"/>
  <c r="AL316" i="7"/>
  <c r="W315" i="7"/>
  <c r="I317" i="7"/>
  <c r="AG383" i="7"/>
  <c r="AQ511" i="7"/>
  <c r="H384" i="7"/>
  <c r="V316" i="7"/>
  <c r="AU316" i="7"/>
  <c r="AZ383" i="7"/>
  <c r="AE511" i="7"/>
  <c r="AC511" i="7"/>
  <c r="V383" i="7"/>
  <c r="AE315" i="7"/>
  <c r="AU511" i="7"/>
  <c r="AA316" i="7"/>
  <c r="F317" i="7"/>
  <c r="V511" i="7"/>
  <c r="AV383" i="7"/>
  <c r="AQ383" i="7"/>
  <c r="AS315" i="7"/>
  <c r="Y315" i="7"/>
  <c r="AT383" i="7"/>
  <c r="AD316" i="7"/>
  <c r="AZ315" i="7"/>
  <c r="AF511" i="7"/>
  <c r="W383" i="7"/>
  <c r="AL315" i="7"/>
  <c r="AY511" i="7"/>
  <c r="AU315" i="7"/>
  <c r="AE316" i="7"/>
  <c r="I384" i="7"/>
  <c r="AO316" i="7"/>
  <c r="Z511" i="7"/>
  <c r="AI383" i="7"/>
  <c r="AK383" i="7"/>
  <c r="BB315" i="7"/>
  <c r="BE511" i="7"/>
  <c r="X316" i="7"/>
  <c r="AW316" i="7"/>
  <c r="AX511" i="7"/>
  <c r="AF383" i="7"/>
  <c r="AT511" i="7"/>
  <c r="BD316" i="7"/>
  <c r="AD383" i="7"/>
  <c r="AY315" i="7"/>
  <c r="H317" i="7"/>
  <c r="AC315" i="7"/>
  <c r="AJ383" i="7"/>
  <c r="AT316" i="7"/>
  <c r="W511" i="7"/>
  <c r="X511" i="7"/>
  <c r="AA511" i="7"/>
  <c r="AC316" i="7"/>
  <c r="AA315" i="7"/>
  <c r="AV316" i="7"/>
  <c r="S510" i="7"/>
  <c r="AC383" i="7"/>
  <c r="AV315" i="7"/>
  <c r="AQ316" i="7"/>
  <c r="AF315" i="7"/>
  <c r="F384" i="7"/>
  <c r="AW315" i="7"/>
  <c r="H512" i="7"/>
  <c r="AN315" i="7"/>
  <c r="D384" i="7"/>
  <c r="AM511" i="7"/>
  <c r="F512" i="7"/>
  <c r="AB383" i="7"/>
  <c r="AR315" i="7"/>
  <c r="BE315" i="7"/>
  <c r="AT315" i="7"/>
  <c r="BE316" i="7"/>
  <c r="AS511" i="7"/>
  <c r="AZ316" i="7"/>
  <c r="Y511" i="7"/>
  <c r="W316" i="7"/>
  <c r="AS383" i="7"/>
  <c r="AO511" i="7"/>
  <c r="BC511" i="7"/>
  <c r="AD511" i="7"/>
  <c r="AQ315" i="7"/>
  <c r="BA316" i="7"/>
  <c r="BA383" i="7"/>
  <c r="D512" i="7"/>
  <c r="AN511" i="7"/>
  <c r="BD315" i="7"/>
  <c r="AO383" i="7"/>
  <c r="AX315" i="7"/>
  <c r="AO315" i="7"/>
  <c r="AN383" i="7"/>
  <c r="AA383" i="7"/>
  <c r="BD511" i="7"/>
  <c r="AS316" i="7"/>
  <c r="AX316" i="7"/>
  <c r="Z315" i="7"/>
  <c r="AH315" i="7"/>
  <c r="Z316" i="7"/>
  <c r="AZ511" i="7"/>
  <c r="AY383" i="7"/>
  <c r="AL511" i="7"/>
  <c r="V315" i="7"/>
  <c r="AI511" i="7"/>
  <c r="AB511" i="7"/>
  <c r="AJ316" i="7"/>
  <c r="AX383" i="7"/>
  <c r="AH316" i="7"/>
  <c r="J512" i="7"/>
  <c r="AR511" i="7"/>
  <c r="AU383" i="7"/>
  <c r="AW511" i="7"/>
  <c r="AG315" i="7"/>
  <c r="BE383" i="7"/>
  <c r="AN316" i="7"/>
  <c r="AF316" i="7"/>
  <c r="AM383" i="7"/>
  <c r="AI315" i="7"/>
  <c r="B386" i="7" l="1"/>
  <c r="B514" i="7"/>
  <c r="Z582" i="7"/>
  <c r="AL58" i="7"/>
  <c r="AX620" i="7"/>
  <c r="AH597" i="7"/>
  <c r="AH29" i="7"/>
  <c r="AS596" i="7"/>
  <c r="I385" i="7"/>
  <c r="Y512" i="7"/>
  <c r="J385" i="7"/>
  <c r="J513" i="7"/>
  <c r="AB512" i="7"/>
  <c r="AU512" i="7"/>
  <c r="AO512" i="7"/>
  <c r="AT512" i="7"/>
  <c r="H385" i="7"/>
  <c r="D385" i="7"/>
  <c r="D318" i="7"/>
  <c r="W512" i="7"/>
  <c r="BB512" i="7"/>
  <c r="AX512" i="7"/>
  <c r="D513" i="7"/>
  <c r="S315" i="7"/>
  <c r="AV512" i="7"/>
  <c r="J318" i="7"/>
  <c r="AD512" i="7"/>
  <c r="BC512" i="7"/>
  <c r="F513" i="7"/>
  <c r="AM512" i="7"/>
  <c r="H318" i="7"/>
  <c r="AY512" i="7"/>
  <c r="AZ512" i="7"/>
  <c r="Z512" i="7"/>
  <c r="AG512" i="7"/>
  <c r="AF512" i="7"/>
  <c r="BA512" i="7"/>
  <c r="J317" i="7"/>
  <c r="AS512" i="7"/>
  <c r="S511" i="7"/>
  <c r="AK512" i="7"/>
  <c r="AH512" i="7"/>
  <c r="BE512" i="7"/>
  <c r="AQ512" i="7"/>
  <c r="AN512" i="7"/>
  <c r="AC512" i="7"/>
  <c r="AW512" i="7"/>
  <c r="S383" i="7"/>
  <c r="AR512" i="7"/>
  <c r="S316" i="7"/>
  <c r="F385" i="7"/>
  <c r="I318" i="7"/>
  <c r="AJ512" i="7"/>
  <c r="BD512" i="7"/>
  <c r="V512" i="7"/>
  <c r="I513" i="7"/>
  <c r="AI512" i="7"/>
  <c r="J384" i="7"/>
  <c r="AE512" i="7"/>
  <c r="AA512" i="7"/>
  <c r="H513" i="7"/>
  <c r="F318" i="7"/>
  <c r="AP512" i="7"/>
  <c r="AL512" i="7"/>
  <c r="X512" i="7"/>
  <c r="B387" i="7" l="1"/>
  <c r="B515" i="7"/>
  <c r="AA19" i="7"/>
  <c r="AM20" i="7"/>
  <c r="AM583" i="7" s="1"/>
  <c r="AL621" i="7"/>
  <c r="AY57" i="7"/>
  <c r="AT33" i="7"/>
  <c r="AI34" i="7"/>
  <c r="AH592" i="7"/>
  <c r="Z385" i="7"/>
  <c r="I514" i="7"/>
  <c r="AC384" i="7"/>
  <c r="F386" i="7"/>
  <c r="AY513" i="7"/>
  <c r="Y384" i="7"/>
  <c r="AA385" i="7"/>
  <c r="BA513" i="7"/>
  <c r="AS385" i="7"/>
  <c r="V513" i="7"/>
  <c r="AH317" i="7"/>
  <c r="BA317" i="7"/>
  <c r="BA385" i="7"/>
  <c r="AU513" i="7"/>
  <c r="Z513" i="7"/>
  <c r="AG384" i="7"/>
  <c r="AA317" i="7"/>
  <c r="AW513" i="7"/>
  <c r="AG385" i="7"/>
  <c r="AP384" i="7"/>
  <c r="BC513" i="7"/>
  <c r="BC317" i="7"/>
  <c r="AV384" i="7"/>
  <c r="H319" i="7"/>
  <c r="AO513" i="7"/>
  <c r="AO384" i="7"/>
  <c r="AW385" i="7"/>
  <c r="AG318" i="7"/>
  <c r="AK384" i="7"/>
  <c r="AN385" i="7"/>
  <c r="AI318" i="7"/>
  <c r="AE384" i="7"/>
  <c r="AG513" i="7"/>
  <c r="AT318" i="7"/>
  <c r="AU385" i="7"/>
  <c r="BB513" i="7"/>
  <c r="AX318" i="7"/>
  <c r="AL318" i="7"/>
  <c r="BE385" i="7"/>
  <c r="F319" i="7"/>
  <c r="AE513" i="7"/>
  <c r="BB384" i="7"/>
  <c r="J386" i="7"/>
  <c r="AI513" i="7"/>
  <c r="D386" i="7"/>
  <c r="AT513" i="7"/>
  <c r="AI384" i="7"/>
  <c r="AI385" i="7"/>
  <c r="AQ513" i="7"/>
  <c r="AL384" i="7"/>
  <c r="AR513" i="7"/>
  <c r="AR318" i="7"/>
  <c r="AM384" i="7"/>
  <c r="AC317" i="7"/>
  <c r="J514" i="7"/>
  <c r="AL385" i="7"/>
  <c r="AY318" i="7"/>
  <c r="X513" i="7"/>
  <c r="AJ317" i="7"/>
  <c r="W385" i="7"/>
  <c r="BB318" i="7"/>
  <c r="AK513" i="7"/>
  <c r="AP385" i="7"/>
  <c r="BA318" i="7"/>
  <c r="AU318" i="7"/>
  <c r="BD385" i="7"/>
  <c r="BB317" i="7"/>
  <c r="AO385" i="7"/>
  <c r="AJ384" i="7"/>
  <c r="S512" i="7"/>
  <c r="AQ317" i="7"/>
  <c r="AY384" i="7"/>
  <c r="V318" i="7"/>
  <c r="AO318" i="7"/>
  <c r="AD384" i="7"/>
  <c r="AA318" i="7"/>
  <c r="BD384" i="7"/>
  <c r="AV385" i="7"/>
  <c r="AH318" i="7"/>
  <c r="AC318" i="7"/>
  <c r="X384" i="7"/>
  <c r="AK385" i="7"/>
  <c r="AB318" i="7"/>
  <c r="AW318" i="7"/>
  <c r="AN384" i="7"/>
  <c r="AJ318" i="7"/>
  <c r="AQ318" i="7"/>
  <c r="Z384" i="7"/>
  <c r="AD318" i="7"/>
  <c r="AP317" i="7"/>
  <c r="BB385" i="7"/>
  <c r="AH513" i="7"/>
  <c r="W384" i="7"/>
  <c r="AF385" i="7"/>
  <c r="AF513" i="7"/>
  <c r="AF318" i="7"/>
  <c r="BA384" i="7"/>
  <c r="BD318" i="7"/>
  <c r="AD513" i="7"/>
  <c r="AB513" i="7"/>
  <c r="AY385" i="7"/>
  <c r="AV317" i="7"/>
  <c r="AW384" i="7"/>
  <c r="I386" i="7"/>
  <c r="AN318" i="7"/>
  <c r="AB385" i="7"/>
  <c r="AS513" i="7"/>
  <c r="BE317" i="7"/>
  <c r="AP318" i="7"/>
  <c r="AM513" i="7"/>
  <c r="AP513" i="7"/>
  <c r="AB317" i="7"/>
  <c r="AA384" i="7"/>
  <c r="BE318" i="7"/>
  <c r="D514" i="7"/>
  <c r="X385" i="7"/>
  <c r="BE513" i="7"/>
  <c r="X317" i="7"/>
  <c r="AH385" i="7"/>
  <c r="AT317" i="7"/>
  <c r="AB384" i="7"/>
  <c r="BC318" i="7"/>
  <c r="AY317" i="7"/>
  <c r="J319" i="7"/>
  <c r="AS384" i="7"/>
  <c r="AD317" i="7"/>
  <c r="AN317" i="7"/>
  <c r="AI317" i="7"/>
  <c r="AC385" i="7"/>
  <c r="AK318" i="7"/>
  <c r="BC384" i="7"/>
  <c r="Y513" i="7"/>
  <c r="AV318" i="7"/>
  <c r="AE385" i="7"/>
  <c r="Z317" i="7"/>
  <c r="AE318" i="7"/>
  <c r="AF317" i="7"/>
  <c r="AZ317" i="7"/>
  <c r="AT385" i="7"/>
  <c r="Z318" i="7"/>
  <c r="AZ385" i="7"/>
  <c r="BD513" i="7"/>
  <c r="AX385" i="7"/>
  <c r="V317" i="7"/>
  <c r="AA513" i="7"/>
  <c r="AJ385" i="7"/>
  <c r="AW317" i="7"/>
  <c r="AZ318" i="7"/>
  <c r="AD385" i="7"/>
  <c r="Y318" i="7"/>
  <c r="V384" i="7"/>
  <c r="AG317" i="7"/>
  <c r="AK317" i="7"/>
  <c r="Y317" i="7"/>
  <c r="AZ384" i="7"/>
  <c r="AU317" i="7"/>
  <c r="AO317" i="7"/>
  <c r="AU384" i="7"/>
  <c r="Y385" i="7"/>
  <c r="AT384" i="7"/>
  <c r="AX384" i="7"/>
  <c r="I319" i="7"/>
  <c r="H514" i="7"/>
  <c r="AX317" i="7"/>
  <c r="AS317" i="7"/>
  <c r="BC385" i="7"/>
  <c r="BD317" i="7"/>
  <c r="AM317" i="7"/>
  <c r="AM385" i="7"/>
  <c r="AM318" i="7"/>
  <c r="AF384" i="7"/>
  <c r="AQ385" i="7"/>
  <c r="W513" i="7"/>
  <c r="AR384" i="7"/>
  <c r="X318" i="7"/>
  <c r="AE317" i="7"/>
  <c r="AS318" i="7"/>
  <c r="H386" i="7"/>
  <c r="AZ513" i="7"/>
  <c r="AX513" i="7"/>
  <c r="AQ384" i="7"/>
  <c r="D319" i="7"/>
  <c r="F514" i="7"/>
  <c r="BE384" i="7"/>
  <c r="W317" i="7"/>
  <c r="AH384" i="7"/>
  <c r="V385" i="7"/>
  <c r="AJ513" i="7"/>
  <c r="AC513" i="7"/>
  <c r="AR317" i="7"/>
  <c r="AN513" i="7"/>
  <c r="W318" i="7"/>
  <c r="AL513" i="7"/>
  <c r="AV513" i="7"/>
  <c r="AL317" i="7"/>
  <c r="AR385" i="7"/>
  <c r="V628" i="7" l="1"/>
  <c r="B388" i="7"/>
  <c r="V623" i="7"/>
  <c r="W60" i="7" s="1"/>
  <c r="W623" i="7" s="1"/>
  <c r="X60" i="7" s="1"/>
  <c r="X623" i="7" s="1"/>
  <c r="Y60" i="7" s="1"/>
  <c r="Y623" i="7" s="1"/>
  <c r="Z60" i="7" s="1"/>
  <c r="Z623" i="7" s="1"/>
  <c r="AA60" i="7" s="1"/>
  <c r="AA623" i="7" s="1"/>
  <c r="AB60" i="7" s="1"/>
  <c r="AB623" i="7" s="1"/>
  <c r="AC60" i="7" s="1"/>
  <c r="AC623" i="7" s="1"/>
  <c r="AD60" i="7" s="1"/>
  <c r="AD623" i="7" s="1"/>
  <c r="AE60" i="7" s="1"/>
  <c r="AE623" i="7" s="1"/>
  <c r="AF60" i="7" s="1"/>
  <c r="AF623" i="7" s="1"/>
  <c r="AG60" i="7" s="1"/>
  <c r="AG623" i="7" s="1"/>
  <c r="AH60" i="7" s="1"/>
  <c r="AH623" i="7" s="1"/>
  <c r="AI60" i="7" s="1"/>
  <c r="AI623" i="7" s="1"/>
  <c r="AJ60" i="7" s="1"/>
  <c r="AJ623" i="7" s="1"/>
  <c r="AK60" i="7" s="1"/>
  <c r="AK623" i="7" s="1"/>
  <c r="AL60" i="7" s="1"/>
  <c r="AL623" i="7" s="1"/>
  <c r="AM60" i="7" s="1"/>
  <c r="AM623" i="7" s="1"/>
  <c r="AN60" i="7" s="1"/>
  <c r="AN623" i="7" s="1"/>
  <c r="AO60" i="7" s="1"/>
  <c r="AO623" i="7" s="1"/>
  <c r="AP60" i="7" s="1"/>
  <c r="AP623" i="7" s="1"/>
  <c r="AQ60" i="7" s="1"/>
  <c r="AQ623" i="7" s="1"/>
  <c r="AR60" i="7" s="1"/>
  <c r="AR623" i="7" s="1"/>
  <c r="AS60" i="7" s="1"/>
  <c r="AS623" i="7" s="1"/>
  <c r="AT60" i="7" s="1"/>
  <c r="AT623" i="7" s="1"/>
  <c r="AU60" i="7" s="1"/>
  <c r="AU623" i="7" s="1"/>
  <c r="AV60" i="7" s="1"/>
  <c r="AV623" i="7" s="1"/>
  <c r="AW60" i="7" s="1"/>
  <c r="AW623" i="7" s="1"/>
  <c r="AX60" i="7" s="1"/>
  <c r="AX623" i="7" s="1"/>
  <c r="AY60" i="7" s="1"/>
  <c r="AY623" i="7" s="1"/>
  <c r="AZ60" i="7" s="1"/>
  <c r="AZ623" i="7" s="1"/>
  <c r="BA60" i="7" s="1"/>
  <c r="BA623" i="7" s="1"/>
  <c r="BB60" i="7" s="1"/>
  <c r="BB623" i="7" s="1"/>
  <c r="BC60" i="7" s="1"/>
  <c r="BC623" i="7" s="1"/>
  <c r="BD60" i="7" s="1"/>
  <c r="BD623" i="7" s="1"/>
  <c r="BE60" i="7" s="1"/>
  <c r="BE623" i="7" s="1"/>
  <c r="B516" i="7"/>
  <c r="AA582" i="7"/>
  <c r="AM58" i="7"/>
  <c r="AY620" i="7"/>
  <c r="AI597" i="7"/>
  <c r="AI29" i="7"/>
  <c r="AT596" i="7"/>
  <c r="S317" i="7"/>
  <c r="AQ386" i="7"/>
  <c r="Y514" i="7"/>
  <c r="W386" i="7"/>
  <c r="H515" i="7"/>
  <c r="AP319" i="7"/>
  <c r="AT386" i="7"/>
  <c r="AV319" i="7"/>
  <c r="AS386" i="7"/>
  <c r="AJ319" i="7"/>
  <c r="S623" i="7"/>
  <c r="X319" i="7"/>
  <c r="Y319" i="7"/>
  <c r="AJ514" i="7"/>
  <c r="AK386" i="7"/>
  <c r="AL319" i="7"/>
  <c r="AE386" i="7"/>
  <c r="AK514" i="7"/>
  <c r="AB514" i="7"/>
  <c r="AO386" i="7"/>
  <c r="AD319" i="7"/>
  <c r="V514" i="7"/>
  <c r="I387" i="7"/>
  <c r="X514" i="7"/>
  <c r="S385" i="7"/>
  <c r="BB386" i="7"/>
  <c r="AA319" i="7"/>
  <c r="AL386" i="7"/>
  <c r="AO319" i="7"/>
  <c r="H320" i="7"/>
  <c r="AI514" i="7"/>
  <c r="V386" i="7"/>
  <c r="AY514" i="7"/>
  <c r="AQ319" i="7"/>
  <c r="Y386" i="7"/>
  <c r="AM319" i="7"/>
  <c r="Z386" i="7"/>
  <c r="D320" i="7"/>
  <c r="AZ386" i="7"/>
  <c r="AT514" i="7"/>
  <c r="AN319" i="7"/>
  <c r="AV514" i="7"/>
  <c r="AC319" i="7"/>
  <c r="AA386" i="7"/>
  <c r="AC386" i="7"/>
  <c r="AX386" i="7"/>
  <c r="AW319" i="7"/>
  <c r="BE319" i="7"/>
  <c r="AU386" i="7"/>
  <c r="AR514" i="7"/>
  <c r="AS319" i="7"/>
  <c r="AH319" i="7"/>
  <c r="AE514" i="7"/>
  <c r="AF514" i="7"/>
  <c r="AG514" i="7"/>
  <c r="J320" i="7"/>
  <c r="AZ319" i="7"/>
  <c r="X386" i="7"/>
  <c r="AD514" i="7"/>
  <c r="BD386" i="7"/>
  <c r="AU319" i="7"/>
  <c r="BC319" i="7"/>
  <c r="BA386" i="7"/>
  <c r="BC386" i="7"/>
  <c r="AN386" i="7"/>
  <c r="F515" i="7"/>
  <c r="AM514" i="7"/>
  <c r="H387" i="7"/>
  <c r="AM386" i="7"/>
  <c r="AO514" i="7"/>
  <c r="BB514" i="7"/>
  <c r="BD319" i="7"/>
  <c r="S513" i="7"/>
  <c r="AP386" i="7"/>
  <c r="V319" i="7"/>
  <c r="F320" i="7"/>
  <c r="D387" i="7"/>
  <c r="AR319" i="7"/>
  <c r="AI319" i="7"/>
  <c r="AI386" i="7"/>
  <c r="AE319" i="7"/>
  <c r="BE514" i="7"/>
  <c r="BD514" i="7"/>
  <c r="AA514" i="7"/>
  <c r="AB319" i="7"/>
  <c r="AB386" i="7"/>
  <c r="AV386" i="7"/>
  <c r="BA514" i="7"/>
  <c r="AD386" i="7"/>
  <c r="AT319" i="7"/>
  <c r="J515" i="7"/>
  <c r="AH386" i="7"/>
  <c r="AC514" i="7"/>
  <c r="BE386" i="7"/>
  <c r="AJ386" i="7"/>
  <c r="AF319" i="7"/>
  <c r="AQ514" i="7"/>
  <c r="AR386" i="7"/>
  <c r="I515" i="7"/>
  <c r="AW386" i="7"/>
  <c r="Z514" i="7"/>
  <c r="AY319" i="7"/>
  <c r="AY386" i="7"/>
  <c r="J387" i="7"/>
  <c r="S384" i="7"/>
  <c r="D515" i="7"/>
  <c r="F387" i="7"/>
  <c r="AX319" i="7"/>
  <c r="AG386" i="7"/>
  <c r="AX514" i="7"/>
  <c r="BA319" i="7"/>
  <c r="AG319" i="7"/>
  <c r="BC514" i="7"/>
  <c r="AK319" i="7"/>
  <c r="S318" i="7"/>
  <c r="AW514" i="7"/>
  <c r="AZ514" i="7"/>
  <c r="AU514" i="7"/>
  <c r="AH514" i="7"/>
  <c r="BB319" i="7"/>
  <c r="AS514" i="7"/>
  <c r="Z319" i="7"/>
  <c r="I320" i="7"/>
  <c r="W514" i="7"/>
  <c r="AP514" i="7"/>
  <c r="W319" i="7"/>
  <c r="AL514" i="7"/>
  <c r="AN514" i="7"/>
  <c r="AF386" i="7"/>
  <c r="B389" i="7" l="1"/>
  <c r="B517" i="7"/>
  <c r="AB19" i="7"/>
  <c r="AN20" i="7"/>
  <c r="AN583" i="7" s="1"/>
  <c r="AM621" i="7"/>
  <c r="AZ57" i="7"/>
  <c r="AU33" i="7"/>
  <c r="AJ34" i="7"/>
  <c r="AI592" i="7"/>
  <c r="AZ515" i="7"/>
  <c r="AQ320" i="7"/>
  <c r="J516" i="7"/>
  <c r="H321" i="7"/>
  <c r="AS387" i="7"/>
  <c r="Z515" i="7"/>
  <c r="I516" i="7"/>
  <c r="BA387" i="7"/>
  <c r="AN387" i="7"/>
  <c r="AC387" i="7"/>
  <c r="AF320" i="7"/>
  <c r="AO515" i="7"/>
  <c r="X320" i="7"/>
  <c r="BD320" i="7"/>
  <c r="AA320" i="7"/>
  <c r="AF515" i="7"/>
  <c r="S386" i="7"/>
  <c r="AR320" i="7"/>
  <c r="BC320" i="7"/>
  <c r="AK515" i="7"/>
  <c r="BD515" i="7"/>
  <c r="BE387" i="7"/>
  <c r="AQ387" i="7"/>
  <c r="F516" i="7"/>
  <c r="AD515" i="7"/>
  <c r="AD320" i="7"/>
  <c r="AX320" i="7"/>
  <c r="AB515" i="7"/>
  <c r="AP320" i="7"/>
  <c r="BA320" i="7"/>
  <c r="BA515" i="7"/>
  <c r="AX387" i="7"/>
  <c r="AK320" i="7"/>
  <c r="AU387" i="7"/>
  <c r="AF387" i="7"/>
  <c r="AJ320" i="7"/>
  <c r="AD387" i="7"/>
  <c r="W387" i="7"/>
  <c r="AL387" i="7"/>
  <c r="AS320" i="7"/>
  <c r="D388" i="7"/>
  <c r="AV515" i="7"/>
  <c r="AX515" i="7"/>
  <c r="AI320" i="7"/>
  <c r="AP387" i="7"/>
  <c r="AY515" i="7"/>
  <c r="D516" i="7"/>
  <c r="BD387" i="7"/>
  <c r="AH320" i="7"/>
  <c r="J388" i="7"/>
  <c r="X387" i="7"/>
  <c r="AP515" i="7"/>
  <c r="H388" i="7"/>
  <c r="AB387" i="7"/>
  <c r="V387" i="7"/>
  <c r="AI515" i="7"/>
  <c r="AQ515" i="7"/>
  <c r="AA387" i="7"/>
  <c r="AH515" i="7"/>
  <c r="AR515" i="7"/>
  <c r="AG515" i="7"/>
  <c r="AU515" i="7"/>
  <c r="AJ387" i="7"/>
  <c r="AE320" i="7"/>
  <c r="AR387" i="7"/>
  <c r="V320" i="7"/>
  <c r="AH387" i="7"/>
  <c r="BE320" i="7"/>
  <c r="Z320" i="7"/>
  <c r="D321" i="7"/>
  <c r="H516" i="7"/>
  <c r="AT515" i="7"/>
  <c r="AA515" i="7"/>
  <c r="Y387" i="7"/>
  <c r="AT320" i="7"/>
  <c r="AC320" i="7"/>
  <c r="S319" i="7"/>
  <c r="AG387" i="7"/>
  <c r="AJ515" i="7"/>
  <c r="AO387" i="7"/>
  <c r="W320" i="7"/>
  <c r="AW387" i="7"/>
  <c r="AM320" i="7"/>
  <c r="I321" i="7"/>
  <c r="AT387" i="7"/>
  <c r="BB320" i="7"/>
  <c r="AB320" i="7"/>
  <c r="AS515" i="7"/>
  <c r="F321" i="7"/>
  <c r="AV320" i="7"/>
  <c r="W515" i="7"/>
  <c r="BC387" i="7"/>
  <c r="F388" i="7"/>
  <c r="AE515" i="7"/>
  <c r="AV387" i="7"/>
  <c r="V515" i="7"/>
  <c r="AE387" i="7"/>
  <c r="AN320" i="7"/>
  <c r="AW320" i="7"/>
  <c r="AY387" i="7"/>
  <c r="BB387" i="7"/>
  <c r="AL320" i="7"/>
  <c r="BE515" i="7"/>
  <c r="S514" i="7"/>
  <c r="Y515" i="7"/>
  <c r="AO320" i="7"/>
  <c r="AI387" i="7"/>
  <c r="X515" i="7"/>
  <c r="I388" i="7"/>
  <c r="BC515" i="7"/>
  <c r="J321" i="7"/>
  <c r="AM387" i="7"/>
  <c r="AZ387" i="7"/>
  <c r="AY320" i="7"/>
  <c r="AZ320" i="7"/>
  <c r="AG320" i="7"/>
  <c r="AW515" i="7"/>
  <c r="BB515" i="7"/>
  <c r="AC515" i="7"/>
  <c r="AN515" i="7"/>
  <c r="AU320" i="7"/>
  <c r="Y320" i="7"/>
  <c r="AM515" i="7"/>
  <c r="AL515" i="7"/>
  <c r="AK387" i="7"/>
  <c r="Z387" i="7"/>
  <c r="B390" i="7" l="1"/>
  <c r="B518" i="7"/>
  <c r="AB582" i="7"/>
  <c r="AN58" i="7"/>
  <c r="AZ620" i="7"/>
  <c r="AJ597" i="7"/>
  <c r="AJ29" i="7"/>
  <c r="AU596" i="7"/>
  <c r="S387" i="7"/>
  <c r="AI388" i="7"/>
  <c r="AD516" i="7"/>
  <c r="AX516" i="7"/>
  <c r="AY516" i="7"/>
  <c r="H322" i="7"/>
  <c r="F389" i="7"/>
  <c r="AA516" i="7"/>
  <c r="AZ388" i="7"/>
  <c r="AR516" i="7"/>
  <c r="Y321" i="7"/>
  <c r="BE388" i="7"/>
  <c r="BD516" i="7"/>
  <c r="AG388" i="7"/>
  <c r="AX321" i="7"/>
  <c r="AO388" i="7"/>
  <c r="BD321" i="7"/>
  <c r="D389" i="7"/>
  <c r="AM321" i="7"/>
  <c r="AQ388" i="7"/>
  <c r="Z321" i="7"/>
  <c r="BC388" i="7"/>
  <c r="W388" i="7"/>
  <c r="AB321" i="7"/>
  <c r="AX388" i="7"/>
  <c r="AZ321" i="7"/>
  <c r="AL388" i="7"/>
  <c r="AT388" i="7"/>
  <c r="BC516" i="7"/>
  <c r="I389" i="7"/>
  <c r="AL321" i="7"/>
  <c r="AF388" i="7"/>
  <c r="BE321" i="7"/>
  <c r="H389" i="7"/>
  <c r="J389" i="7"/>
  <c r="AV321" i="7"/>
  <c r="AH388" i="7"/>
  <c r="X516" i="7"/>
  <c r="AG321" i="7"/>
  <c r="AA388" i="7"/>
  <c r="AV516" i="7"/>
  <c r="AC388" i="7"/>
  <c r="AH516" i="7"/>
  <c r="AF516" i="7"/>
  <c r="AU516" i="7"/>
  <c r="AK388" i="7"/>
  <c r="AW516" i="7"/>
  <c r="BA321" i="7"/>
  <c r="AM388" i="7"/>
  <c r="AO321" i="7"/>
  <c r="W516" i="7"/>
  <c r="D517" i="7"/>
  <c r="Y516" i="7"/>
  <c r="Y388" i="7"/>
  <c r="AN516" i="7"/>
  <c r="AS516" i="7"/>
  <c r="AQ321" i="7"/>
  <c r="AD321" i="7"/>
  <c r="BC321" i="7"/>
  <c r="AB516" i="7"/>
  <c r="AB388" i="7"/>
  <c r="AW321" i="7"/>
  <c r="AP321" i="7"/>
  <c r="V321" i="7"/>
  <c r="AP388" i="7"/>
  <c r="AJ321" i="7"/>
  <c r="BE516" i="7"/>
  <c r="AD388" i="7"/>
  <c r="BB516" i="7"/>
  <c r="F322" i="7"/>
  <c r="AZ516" i="7"/>
  <c r="AU388" i="7"/>
  <c r="AY321" i="7"/>
  <c r="I517" i="7"/>
  <c r="W321" i="7"/>
  <c r="J322" i="7"/>
  <c r="Z388" i="7"/>
  <c r="AT321" i="7"/>
  <c r="AY388" i="7"/>
  <c r="AQ516" i="7"/>
  <c r="S320" i="7"/>
  <c r="AL516" i="7"/>
  <c r="AG516" i="7"/>
  <c r="AJ516" i="7"/>
  <c r="AC321" i="7"/>
  <c r="BA516" i="7"/>
  <c r="AC516" i="7"/>
  <c r="AN321" i="7"/>
  <c r="X321" i="7"/>
  <c r="AE321" i="7"/>
  <c r="AS321" i="7"/>
  <c r="BA388" i="7"/>
  <c r="AU321" i="7"/>
  <c r="F517" i="7"/>
  <c r="I322" i="7"/>
  <c r="AV388" i="7"/>
  <c r="BD388" i="7"/>
  <c r="BB321" i="7"/>
  <c r="AO516" i="7"/>
  <c r="AR321" i="7"/>
  <c r="AS388" i="7"/>
  <c r="AI516" i="7"/>
  <c r="S515" i="7"/>
  <c r="AE516" i="7"/>
  <c r="AW388" i="7"/>
  <c r="V516" i="7"/>
  <c r="AA321" i="7"/>
  <c r="AE388" i="7"/>
  <c r="J517" i="7"/>
  <c r="AI321" i="7"/>
  <c r="AH321" i="7"/>
  <c r="AP516" i="7"/>
  <c r="X388" i="7"/>
  <c r="AK516" i="7"/>
  <c r="BB388" i="7"/>
  <c r="D322" i="7"/>
  <c r="H517" i="7"/>
  <c r="AN388" i="7"/>
  <c r="Z516" i="7"/>
  <c r="AF321" i="7"/>
  <c r="AK321" i="7"/>
  <c r="AM516" i="7"/>
  <c r="AT516" i="7"/>
  <c r="AJ388" i="7"/>
  <c r="AR388" i="7"/>
  <c r="V388" i="7"/>
  <c r="B391" i="7" l="1"/>
  <c r="B519" i="7"/>
  <c r="AC19" i="7"/>
  <c r="AO20" i="7"/>
  <c r="AO583" i="7" s="1"/>
  <c r="AN621" i="7"/>
  <c r="BA57" i="7"/>
  <c r="AV33" i="7"/>
  <c r="AK34" i="7"/>
  <c r="AJ592" i="7"/>
  <c r="AE517" i="7"/>
  <c r="BC322" i="7"/>
  <c r="AK517" i="7"/>
  <c r="AZ389" i="7"/>
  <c r="AO517" i="7"/>
  <c r="S321" i="7"/>
  <c r="BA322" i="7"/>
  <c r="AF389" i="7"/>
  <c r="S388" i="7"/>
  <c r="AH517" i="7"/>
  <c r="AP517" i="7"/>
  <c r="AC517" i="7"/>
  <c r="BB389" i="7"/>
  <c r="AW322" i="7"/>
  <c r="AG322" i="7"/>
  <c r="BB322" i="7"/>
  <c r="AI389" i="7"/>
  <c r="Z517" i="7"/>
  <c r="AE389" i="7"/>
  <c r="AT517" i="7"/>
  <c r="Y389" i="7"/>
  <c r="H323" i="7"/>
  <c r="AJ517" i="7"/>
  <c r="AY322" i="7"/>
  <c r="AX389" i="7"/>
  <c r="AF517" i="7"/>
  <c r="AH322" i="7"/>
  <c r="AS322" i="7"/>
  <c r="AM389" i="7"/>
  <c r="W517" i="7"/>
  <c r="W389" i="7"/>
  <c r="AR389" i="7"/>
  <c r="AU322" i="7"/>
  <c r="AU389" i="7"/>
  <c r="AX517" i="7"/>
  <c r="AO322" i="7"/>
  <c r="AR517" i="7"/>
  <c r="AP389" i="7"/>
  <c r="X322" i="7"/>
  <c r="H390" i="7"/>
  <c r="BB517" i="7"/>
  <c r="BC389" i="7"/>
  <c r="D390" i="7"/>
  <c r="Y322" i="7"/>
  <c r="AZ517" i="7"/>
  <c r="AQ322" i="7"/>
  <c r="AU517" i="7"/>
  <c r="AO389" i="7"/>
  <c r="AJ389" i="7"/>
  <c r="AS517" i="7"/>
  <c r="V517" i="7"/>
  <c r="Z322" i="7"/>
  <c r="AP322" i="7"/>
  <c r="J323" i="7"/>
  <c r="AA517" i="7"/>
  <c r="AL517" i="7"/>
  <c r="I390" i="7"/>
  <c r="AH389" i="7"/>
  <c r="BE322" i="7"/>
  <c r="AT389" i="7"/>
  <c r="V322" i="7"/>
  <c r="AN389" i="7"/>
  <c r="AR322" i="7"/>
  <c r="Z389" i="7"/>
  <c r="AB389" i="7"/>
  <c r="AC322" i="7"/>
  <c r="AQ517" i="7"/>
  <c r="AD517" i="7"/>
  <c r="AB322" i="7"/>
  <c r="X389" i="7"/>
  <c r="AS389" i="7"/>
  <c r="I518" i="7"/>
  <c r="AF322" i="7"/>
  <c r="BA517" i="7"/>
  <c r="AB517" i="7"/>
  <c r="AC389" i="7"/>
  <c r="D518" i="7"/>
  <c r="AY389" i="7"/>
  <c r="F323" i="7"/>
  <c r="AZ322" i="7"/>
  <c r="AK389" i="7"/>
  <c r="AA322" i="7"/>
  <c r="BD389" i="7"/>
  <c r="AL322" i="7"/>
  <c r="D323" i="7"/>
  <c r="AW389" i="7"/>
  <c r="AL389" i="7"/>
  <c r="AG517" i="7"/>
  <c r="J518" i="7"/>
  <c r="AV322" i="7"/>
  <c r="AI517" i="7"/>
  <c r="AW517" i="7"/>
  <c r="V389" i="7"/>
  <c r="AJ322" i="7"/>
  <c r="J390" i="7"/>
  <c r="H518" i="7"/>
  <c r="AY517" i="7"/>
  <c r="AD389" i="7"/>
  <c r="W322" i="7"/>
  <c r="AV389" i="7"/>
  <c r="AK322" i="7"/>
  <c r="AX322" i="7"/>
  <c r="S516" i="7"/>
  <c r="BE517" i="7"/>
  <c r="X517" i="7"/>
  <c r="AN322" i="7"/>
  <c r="AA389" i="7"/>
  <c r="AI322" i="7"/>
  <c r="AE322" i="7"/>
  <c r="F390" i="7"/>
  <c r="BD517" i="7"/>
  <c r="AG389" i="7"/>
  <c r="AN517" i="7"/>
  <c r="BD322" i="7"/>
  <c r="AV517" i="7"/>
  <c r="AT322" i="7"/>
  <c r="BA389" i="7"/>
  <c r="AM322" i="7"/>
  <c r="F518" i="7"/>
  <c r="AD322" i="7"/>
  <c r="BE389" i="7"/>
  <c r="I323" i="7"/>
  <c r="Y517" i="7"/>
  <c r="BC517" i="7"/>
  <c r="AM517" i="7"/>
  <c r="AQ389" i="7"/>
  <c r="B392" i="7" l="1"/>
  <c r="B520" i="7"/>
  <c r="AC582" i="7"/>
  <c r="AO58" i="7"/>
  <c r="BA620" i="7"/>
  <c r="AK597" i="7"/>
  <c r="AK29" i="7"/>
  <c r="AV596" i="7"/>
  <c r="S389" i="7"/>
  <c r="H519" i="7"/>
  <c r="AN390" i="7"/>
  <c r="AG323" i="7"/>
  <c r="D391" i="7"/>
  <c r="AJ323" i="7"/>
  <c r="AP390" i="7"/>
  <c r="I324" i="7"/>
  <c r="BC323" i="7"/>
  <c r="V390" i="7"/>
  <c r="BA323" i="7"/>
  <c r="AV323" i="7"/>
  <c r="AS323" i="7"/>
  <c r="AR390" i="7"/>
  <c r="AO390" i="7"/>
  <c r="AK390" i="7"/>
  <c r="F519" i="7"/>
  <c r="X390" i="7"/>
  <c r="J324" i="7"/>
  <c r="AY390" i="7"/>
  <c r="BD323" i="7"/>
  <c r="S517" i="7"/>
  <c r="AC390" i="7"/>
  <c r="AM518" i="7"/>
  <c r="AA390" i="7"/>
  <c r="AN323" i="7"/>
  <c r="AT390" i="7"/>
  <c r="D519" i="7"/>
  <c r="AA323" i="7"/>
  <c r="BE323" i="7"/>
  <c r="BB323" i="7"/>
  <c r="AK323" i="7"/>
  <c r="S322" i="7"/>
  <c r="AW390" i="7"/>
  <c r="AN518" i="7"/>
  <c r="J391" i="7"/>
  <c r="AF323" i="7"/>
  <c r="AT518" i="7"/>
  <c r="AS390" i="7"/>
  <c r="AM323" i="7"/>
  <c r="AJ518" i="7"/>
  <c r="AS518" i="7"/>
  <c r="BD390" i="7"/>
  <c r="H324" i="7"/>
  <c r="BC390" i="7"/>
  <c r="AV518" i="7"/>
  <c r="AT323" i="7"/>
  <c r="AL323" i="7"/>
  <c r="AB323" i="7"/>
  <c r="AX390" i="7"/>
  <c r="AH323" i="7"/>
  <c r="W518" i="7"/>
  <c r="AF518" i="7"/>
  <c r="AF390" i="7"/>
  <c r="AA518" i="7"/>
  <c r="AU390" i="7"/>
  <c r="AX323" i="7"/>
  <c r="AH390" i="7"/>
  <c r="AB518" i="7"/>
  <c r="AR323" i="7"/>
  <c r="AE518" i="7"/>
  <c r="BB518" i="7"/>
  <c r="V323" i="7"/>
  <c r="AL518" i="7"/>
  <c r="W323" i="7"/>
  <c r="W390" i="7"/>
  <c r="AP518" i="7"/>
  <c r="Z518" i="7"/>
  <c r="AV390" i="7"/>
  <c r="X323" i="7"/>
  <c r="AL390" i="7"/>
  <c r="X518" i="7"/>
  <c r="AQ390" i="7"/>
  <c r="AY323" i="7"/>
  <c r="BE390" i="7"/>
  <c r="Y323" i="7"/>
  <c r="AJ390" i="7"/>
  <c r="AZ518" i="7"/>
  <c r="AO518" i="7"/>
  <c r="AE390" i="7"/>
  <c r="BD518" i="7"/>
  <c r="AK518" i="7"/>
  <c r="AH518" i="7"/>
  <c r="AC323" i="7"/>
  <c r="AD390" i="7"/>
  <c r="AP323" i="7"/>
  <c r="F391" i="7"/>
  <c r="J519" i="7"/>
  <c r="AM390" i="7"/>
  <c r="V518" i="7"/>
  <c r="BB390" i="7"/>
  <c r="F324" i="7"/>
  <c r="AG390" i="7"/>
  <c r="AD518" i="7"/>
  <c r="AR518" i="7"/>
  <c r="AC518" i="7"/>
  <c r="AE323" i="7"/>
  <c r="BA390" i="7"/>
  <c r="BE518" i="7"/>
  <c r="AI323" i="7"/>
  <c r="Z323" i="7"/>
  <c r="AU518" i="7"/>
  <c r="AW518" i="7"/>
  <c r="H391" i="7"/>
  <c r="BA518" i="7"/>
  <c r="AI390" i="7"/>
  <c r="AY518" i="7"/>
  <c r="Z390" i="7"/>
  <c r="AW323" i="7"/>
  <c r="Y390" i="7"/>
  <c r="AO323" i="7"/>
  <c r="AZ390" i="7"/>
  <c r="AZ323" i="7"/>
  <c r="AB390" i="7"/>
  <c r="I519" i="7"/>
  <c r="AQ323" i="7"/>
  <c r="AI518" i="7"/>
  <c r="BC518" i="7"/>
  <c r="AX518" i="7"/>
  <c r="AG518" i="7"/>
  <c r="Y518" i="7"/>
  <c r="I391" i="7"/>
  <c r="AQ518" i="7"/>
  <c r="AD323" i="7"/>
  <c r="D324" i="7"/>
  <c r="AU323" i="7"/>
  <c r="B393" i="7" l="1"/>
  <c r="B521" i="7"/>
  <c r="AD19" i="7"/>
  <c r="AP20" i="7"/>
  <c r="AP583" i="7" s="1"/>
  <c r="AO621" i="7"/>
  <c r="BB57" i="7"/>
  <c r="AW33" i="7"/>
  <c r="AL34" i="7"/>
  <c r="AK592" i="7"/>
  <c r="AK519" i="7"/>
  <c r="AD391" i="7"/>
  <c r="AY519" i="7"/>
  <c r="AX519" i="7"/>
  <c r="AY391" i="7"/>
  <c r="D325" i="7"/>
  <c r="V519" i="7"/>
  <c r="AE324" i="7"/>
  <c r="AW391" i="7"/>
  <c r="AB324" i="7"/>
  <c r="AJ391" i="7"/>
  <c r="BC324" i="7"/>
  <c r="AS391" i="7"/>
  <c r="AG324" i="7"/>
  <c r="AM324" i="7"/>
  <c r="BB324" i="7"/>
  <c r="AT391" i="7"/>
  <c r="S390" i="7"/>
  <c r="AT519" i="7"/>
  <c r="AN391" i="7"/>
  <c r="H325" i="7"/>
  <c r="AZ324" i="7"/>
  <c r="AI391" i="7"/>
  <c r="BB391" i="7"/>
  <c r="AL519" i="7"/>
  <c r="AW324" i="7"/>
  <c r="BD391" i="7"/>
  <c r="AL324" i="7"/>
  <c r="AF391" i="7"/>
  <c r="AO519" i="7"/>
  <c r="J325" i="7"/>
  <c r="AL391" i="7"/>
  <c r="AQ391" i="7"/>
  <c r="AU519" i="7"/>
  <c r="AE519" i="7"/>
  <c r="D520" i="7"/>
  <c r="AV391" i="7"/>
  <c r="W519" i="7"/>
  <c r="AM391" i="7"/>
  <c r="AD519" i="7"/>
  <c r="J392" i="7"/>
  <c r="AT324" i="7"/>
  <c r="AD324" i="7"/>
  <c r="Y391" i="7"/>
  <c r="X391" i="7"/>
  <c r="V324" i="7"/>
  <c r="AX391" i="7"/>
  <c r="AP324" i="7"/>
  <c r="BA391" i="7"/>
  <c r="AS519" i="7"/>
  <c r="AH324" i="7"/>
  <c r="AP391" i="7"/>
  <c r="F325" i="7"/>
  <c r="AY324" i="7"/>
  <c r="BD324" i="7"/>
  <c r="AX324" i="7"/>
  <c r="S518" i="7"/>
  <c r="BE391" i="7"/>
  <c r="AR519" i="7"/>
  <c r="F392" i="7"/>
  <c r="BE324" i="7"/>
  <c r="AO324" i="7"/>
  <c r="AV324" i="7"/>
  <c r="AB391" i="7"/>
  <c r="Z324" i="7"/>
  <c r="AH391" i="7"/>
  <c r="X324" i="7"/>
  <c r="AO391" i="7"/>
  <c r="AA324" i="7"/>
  <c r="AU324" i="7"/>
  <c r="AE391" i="7"/>
  <c r="BC519" i="7"/>
  <c r="AF519" i="7"/>
  <c r="AQ324" i="7"/>
  <c r="W324" i="7"/>
  <c r="AA519" i="7"/>
  <c r="AC324" i="7"/>
  <c r="AA391" i="7"/>
  <c r="H520" i="7"/>
  <c r="AH519" i="7"/>
  <c r="AK324" i="7"/>
  <c r="AN324" i="7"/>
  <c r="AB519" i="7"/>
  <c r="D392" i="7"/>
  <c r="AI324" i="7"/>
  <c r="Z391" i="7"/>
  <c r="AS324" i="7"/>
  <c r="AG391" i="7"/>
  <c r="Y519" i="7"/>
  <c r="H392" i="7"/>
  <c r="AC519" i="7"/>
  <c r="AC391" i="7"/>
  <c r="AW519" i="7"/>
  <c r="AP519" i="7"/>
  <c r="AR391" i="7"/>
  <c r="Y324" i="7"/>
  <c r="AG519" i="7"/>
  <c r="AQ519" i="7"/>
  <c r="BB519" i="7"/>
  <c r="AN519" i="7"/>
  <c r="W391" i="7"/>
  <c r="J520" i="7"/>
  <c r="I392" i="7"/>
  <c r="AU391" i="7"/>
  <c r="BE519" i="7"/>
  <c r="X519" i="7"/>
  <c r="AV519" i="7"/>
  <c r="I520" i="7"/>
  <c r="AM519" i="7"/>
  <c r="AZ391" i="7"/>
  <c r="AJ324" i="7"/>
  <c r="AF324" i="7"/>
  <c r="AR324" i="7"/>
  <c r="AK391" i="7"/>
  <c r="AI519" i="7"/>
  <c r="AJ519" i="7"/>
  <c r="V391" i="7"/>
  <c r="I325" i="7"/>
  <c r="BC391" i="7"/>
  <c r="AZ519" i="7"/>
  <c r="Z519" i="7"/>
  <c r="BD519" i="7"/>
  <c r="BA519" i="7"/>
  <c r="F520" i="7"/>
  <c r="BA324" i="7"/>
  <c r="S323" i="7"/>
  <c r="B394" i="7" l="1"/>
  <c r="B522" i="7"/>
  <c r="AD582" i="7"/>
  <c r="AP58" i="7"/>
  <c r="BB620" i="7"/>
  <c r="AL597" i="7"/>
  <c r="AL29" i="7"/>
  <c r="AW596" i="7"/>
  <c r="S391" i="7"/>
  <c r="AV520" i="7"/>
  <c r="F393" i="7"/>
  <c r="AE520" i="7"/>
  <c r="H521" i="7"/>
  <c r="AB392" i="7"/>
  <c r="AL520" i="7"/>
  <c r="I521" i="7"/>
  <c r="AF325" i="7"/>
  <c r="AI392" i="7"/>
  <c r="Z520" i="7"/>
  <c r="AK520" i="7"/>
  <c r="AI520" i="7"/>
  <c r="I393" i="7"/>
  <c r="AL325" i="7"/>
  <c r="V325" i="7"/>
  <c r="AF392" i="7"/>
  <c r="AU520" i="7"/>
  <c r="Z392" i="7"/>
  <c r="AH325" i="7"/>
  <c r="AN325" i="7"/>
  <c r="AL392" i="7"/>
  <c r="J326" i="7"/>
  <c r="AC392" i="7"/>
  <c r="AM325" i="7"/>
  <c r="S519" i="7"/>
  <c r="AE392" i="7"/>
  <c r="X520" i="7"/>
  <c r="AD520" i="7"/>
  <c r="AX392" i="7"/>
  <c r="AI325" i="7"/>
  <c r="AA392" i="7"/>
  <c r="AB325" i="7"/>
  <c r="BD520" i="7"/>
  <c r="AD392" i="7"/>
  <c r="AY520" i="7"/>
  <c r="W392" i="7"/>
  <c r="AT325" i="7"/>
  <c r="X392" i="7"/>
  <c r="BE325" i="7"/>
  <c r="AM392" i="7"/>
  <c r="AQ325" i="7"/>
  <c r="AR392" i="7"/>
  <c r="AY325" i="7"/>
  <c r="AP520" i="7"/>
  <c r="AP392" i="7"/>
  <c r="AG325" i="7"/>
  <c r="AM520" i="7"/>
  <c r="AA325" i="7"/>
  <c r="AH520" i="7"/>
  <c r="AJ392" i="7"/>
  <c r="AD325" i="7"/>
  <c r="AT392" i="7"/>
  <c r="AG392" i="7"/>
  <c r="AO392" i="7"/>
  <c r="AE325" i="7"/>
  <c r="AV392" i="7"/>
  <c r="AZ325" i="7"/>
  <c r="AN392" i="7"/>
  <c r="BD325" i="7"/>
  <c r="F326" i="7"/>
  <c r="V392" i="7"/>
  <c r="F521" i="7"/>
  <c r="BC392" i="7"/>
  <c r="S324" i="7"/>
  <c r="AS520" i="7"/>
  <c r="AA520" i="7"/>
  <c r="AC325" i="7"/>
  <c r="D393" i="7"/>
  <c r="AG520" i="7"/>
  <c r="Y520" i="7"/>
  <c r="BA392" i="7"/>
  <c r="AZ520" i="7"/>
  <c r="AU325" i="7"/>
  <c r="AN520" i="7"/>
  <c r="H326" i="7"/>
  <c r="AX325" i="7"/>
  <c r="AO325" i="7"/>
  <c r="BB392" i="7"/>
  <c r="BA325" i="7"/>
  <c r="AU392" i="7"/>
  <c r="AY392" i="7"/>
  <c r="AO520" i="7"/>
  <c r="H393" i="7"/>
  <c r="BC520" i="7"/>
  <c r="AT520" i="7"/>
  <c r="W325" i="7"/>
  <c r="AW325" i="7"/>
  <c r="Y392" i="7"/>
  <c r="AH392" i="7"/>
  <c r="AR325" i="7"/>
  <c r="AJ520" i="7"/>
  <c r="AV325" i="7"/>
  <c r="AS392" i="7"/>
  <c r="D326" i="7"/>
  <c r="BA520" i="7"/>
  <c r="BD392" i="7"/>
  <c r="J521" i="7"/>
  <c r="V520" i="7"/>
  <c r="D521" i="7"/>
  <c r="Y325" i="7"/>
  <c r="BC325" i="7"/>
  <c r="AK325" i="7"/>
  <c r="AK392" i="7"/>
  <c r="BE392" i="7"/>
  <c r="AX520" i="7"/>
  <c r="BB520" i="7"/>
  <c r="AW520" i="7"/>
  <c r="J393" i="7"/>
  <c r="AJ325" i="7"/>
  <c r="BE520" i="7"/>
  <c r="AW392" i="7"/>
  <c r="X325" i="7"/>
  <c r="AF520" i="7"/>
  <c r="Z325" i="7"/>
  <c r="AQ520" i="7"/>
  <c r="AQ392" i="7"/>
  <c r="I326" i="7"/>
  <c r="AZ392" i="7"/>
  <c r="BB325" i="7"/>
  <c r="AC520" i="7"/>
  <c r="AR520" i="7"/>
  <c r="AB520" i="7"/>
  <c r="AS325" i="7"/>
  <c r="AP325" i="7"/>
  <c r="W520" i="7"/>
  <c r="B395" i="7" l="1"/>
  <c r="B523" i="7"/>
  <c r="AE19" i="7"/>
  <c r="AQ20" i="7"/>
  <c r="AQ583" i="7" s="1"/>
  <c r="AP621" i="7"/>
  <c r="BC57" i="7"/>
  <c r="AX33" i="7"/>
  <c r="AM34" i="7"/>
  <c r="AL592" i="7"/>
  <c r="AV326" i="7"/>
  <c r="BC393" i="7"/>
  <c r="AC326" i="7"/>
  <c r="BE521" i="7"/>
  <c r="BB393" i="7"/>
  <c r="AZ521" i="7"/>
  <c r="AU521" i="7"/>
  <c r="AG326" i="7"/>
  <c r="AJ326" i="7"/>
  <c r="AC393" i="7"/>
  <c r="W521" i="7"/>
  <c r="AD521" i="7"/>
  <c r="BA393" i="7"/>
  <c r="AY326" i="7"/>
  <c r="AU326" i="7"/>
  <c r="AF521" i="7"/>
  <c r="S392" i="7"/>
  <c r="AK326" i="7"/>
  <c r="V326" i="7"/>
  <c r="AR326" i="7"/>
  <c r="F394" i="7"/>
  <c r="AF326" i="7"/>
  <c r="BB326" i="7"/>
  <c r="Z393" i="7"/>
  <c r="AN326" i="7"/>
  <c r="AU393" i="7"/>
  <c r="H327" i="7"/>
  <c r="BC326" i="7"/>
  <c r="AM393" i="7"/>
  <c r="Y326" i="7"/>
  <c r="AW326" i="7"/>
  <c r="AJ393" i="7"/>
  <c r="BA521" i="7"/>
  <c r="BE393" i="7"/>
  <c r="BC521" i="7"/>
  <c r="AR393" i="7"/>
  <c r="F327" i="7"/>
  <c r="AG393" i="7"/>
  <c r="AQ393" i="7"/>
  <c r="AA393" i="7"/>
  <c r="H522" i="7"/>
  <c r="AJ521" i="7"/>
  <c r="AS393" i="7"/>
  <c r="J327" i="7"/>
  <c r="J394" i="7"/>
  <c r="AV521" i="7"/>
  <c r="AT521" i="7"/>
  <c r="AD393" i="7"/>
  <c r="AO521" i="7"/>
  <c r="S325" i="7"/>
  <c r="AF393" i="7"/>
  <c r="AB521" i="7"/>
  <c r="AE521" i="7"/>
  <c r="AP393" i="7"/>
  <c r="X326" i="7"/>
  <c r="BE326" i="7"/>
  <c r="D522" i="7"/>
  <c r="Z521" i="7"/>
  <c r="AV393" i="7"/>
  <c r="AQ326" i="7"/>
  <c r="AM326" i="7"/>
  <c r="AY521" i="7"/>
  <c r="AX393" i="7"/>
  <c r="AP521" i="7"/>
  <c r="V521" i="7"/>
  <c r="AX521" i="7"/>
  <c r="D394" i="7"/>
  <c r="AZ393" i="7"/>
  <c r="H394" i="7"/>
  <c r="F522" i="7"/>
  <c r="AL326" i="7"/>
  <c r="J522" i="7"/>
  <c r="AI521" i="7"/>
  <c r="AC521" i="7"/>
  <c r="X393" i="7"/>
  <c r="AP326" i="7"/>
  <c r="AI326" i="7"/>
  <c r="S520" i="7"/>
  <c r="I327" i="7"/>
  <c r="AA521" i="7"/>
  <c r="AZ326" i="7"/>
  <c r="AM521" i="7"/>
  <c r="AD326" i="7"/>
  <c r="I394" i="7"/>
  <c r="AA326" i="7"/>
  <c r="V393" i="7"/>
  <c r="AG521" i="7"/>
  <c r="AB326" i="7"/>
  <c r="BB521" i="7"/>
  <c r="I522" i="7"/>
  <c r="AE393" i="7"/>
  <c r="AW393" i="7"/>
  <c r="Y393" i="7"/>
  <c r="AO326" i="7"/>
  <c r="AI393" i="7"/>
  <c r="BD521" i="7"/>
  <c r="AX326" i="7"/>
  <c r="AL521" i="7"/>
  <c r="AR521" i="7"/>
  <c r="X521" i="7"/>
  <c r="AY393" i="7"/>
  <c r="AT326" i="7"/>
  <c r="Y521" i="7"/>
  <c r="AS521" i="7"/>
  <c r="AS326" i="7"/>
  <c r="W393" i="7"/>
  <c r="AQ521" i="7"/>
  <c r="AL393" i="7"/>
  <c r="AO393" i="7"/>
  <c r="BD326" i="7"/>
  <c r="AE326" i="7"/>
  <c r="Z326" i="7"/>
  <c r="AH326" i="7"/>
  <c r="AB393" i="7"/>
  <c r="BD393" i="7"/>
  <c r="AN521" i="7"/>
  <c r="AW521" i="7"/>
  <c r="AK521" i="7"/>
  <c r="AH521" i="7"/>
  <c r="AT393" i="7"/>
  <c r="BA326" i="7"/>
  <c r="AN393" i="7"/>
  <c r="D327" i="7"/>
  <c r="AH393" i="7"/>
  <c r="W326" i="7"/>
  <c r="AK393" i="7"/>
  <c r="B396" i="7" l="1"/>
  <c r="B524" i="7"/>
  <c r="AE582" i="7"/>
  <c r="AQ58" i="7"/>
  <c r="BC620" i="7"/>
  <c r="AX596" i="7"/>
  <c r="AM597" i="7"/>
  <c r="AM29" i="7"/>
  <c r="S393" i="7"/>
  <c r="AW522" i="7"/>
  <c r="AT327" i="7"/>
  <c r="AV394" i="7"/>
  <c r="AI522" i="7"/>
  <c r="AK327" i="7"/>
  <c r="S326" i="7"/>
  <c r="D395" i="7"/>
  <c r="AZ522" i="7"/>
  <c r="AP327" i="7"/>
  <c r="AD394" i="7"/>
  <c r="X522" i="7"/>
  <c r="Y522" i="7"/>
  <c r="I523" i="7"/>
  <c r="AI327" i="7"/>
  <c r="AU394" i="7"/>
  <c r="BA327" i="7"/>
  <c r="AZ394" i="7"/>
  <c r="BC522" i="7"/>
  <c r="AA522" i="7"/>
  <c r="AT522" i="7"/>
  <c r="AU522" i="7"/>
  <c r="AR327" i="7"/>
  <c r="BC327" i="7"/>
  <c r="AF394" i="7"/>
  <c r="AU327" i="7"/>
  <c r="AM522" i="7"/>
  <c r="AY327" i="7"/>
  <c r="AL327" i="7"/>
  <c r="S521" i="7"/>
  <c r="AC327" i="7"/>
  <c r="AX327" i="7"/>
  <c r="AP394" i="7"/>
  <c r="F328" i="7"/>
  <c r="AT394" i="7"/>
  <c r="AX394" i="7"/>
  <c r="AN522" i="7"/>
  <c r="BC394" i="7"/>
  <c r="BD522" i="7"/>
  <c r="D523" i="7"/>
  <c r="Z394" i="7"/>
  <c r="AN394" i="7"/>
  <c r="AV327" i="7"/>
  <c r="AC394" i="7"/>
  <c r="BA522" i="7"/>
  <c r="AM327" i="7"/>
  <c r="AG327" i="7"/>
  <c r="AY394" i="7"/>
  <c r="H523" i="7"/>
  <c r="AQ327" i="7"/>
  <c r="AJ394" i="7"/>
  <c r="V327" i="7"/>
  <c r="W394" i="7"/>
  <c r="AJ327" i="7"/>
  <c r="X327" i="7"/>
  <c r="AE394" i="7"/>
  <c r="H395" i="7"/>
  <c r="BE327" i="7"/>
  <c r="BE522" i="7"/>
  <c r="AQ522" i="7"/>
  <c r="AB522" i="7"/>
  <c r="AF522" i="7"/>
  <c r="BB327" i="7"/>
  <c r="AB394" i="7"/>
  <c r="AG522" i="7"/>
  <c r="BA394" i="7"/>
  <c r="W522" i="7"/>
  <c r="BD394" i="7"/>
  <c r="AD327" i="7"/>
  <c r="W327" i="7"/>
  <c r="V394" i="7"/>
  <c r="AJ522" i="7"/>
  <c r="AB327" i="7"/>
  <c r="AO327" i="7"/>
  <c r="I328" i="7"/>
  <c r="I395" i="7"/>
  <c r="F395" i="7"/>
  <c r="F523" i="7"/>
  <c r="AF327" i="7"/>
  <c r="AD522" i="7"/>
  <c r="BD327" i="7"/>
  <c r="AH327" i="7"/>
  <c r="Z522" i="7"/>
  <c r="AM394" i="7"/>
  <c r="AW327" i="7"/>
  <c r="AP522" i="7"/>
  <c r="Y394" i="7"/>
  <c r="D328" i="7"/>
  <c r="AK522" i="7"/>
  <c r="AZ327" i="7"/>
  <c r="AN327" i="7"/>
  <c r="AQ394" i="7"/>
  <c r="AH522" i="7"/>
  <c r="AE327" i="7"/>
  <c r="BB522" i="7"/>
  <c r="AG394" i="7"/>
  <c r="AV522" i="7"/>
  <c r="AS522" i="7"/>
  <c r="H328" i="7"/>
  <c r="BE394" i="7"/>
  <c r="AO394" i="7"/>
  <c r="AX522" i="7"/>
  <c r="AK394" i="7"/>
  <c r="Z327" i="7"/>
  <c r="AH394" i="7"/>
  <c r="BB394" i="7"/>
  <c r="AS327" i="7"/>
  <c r="AS394" i="7"/>
  <c r="AL522" i="7"/>
  <c r="AO522" i="7"/>
  <c r="X394" i="7"/>
  <c r="AC522" i="7"/>
  <c r="AE522" i="7"/>
  <c r="AY522" i="7"/>
  <c r="AI394" i="7"/>
  <c r="Y327" i="7"/>
  <c r="AA394" i="7"/>
  <c r="AW394" i="7"/>
  <c r="V522" i="7"/>
  <c r="AR522" i="7"/>
  <c r="AR394" i="7"/>
  <c r="AL394" i="7"/>
  <c r="AA327" i="7"/>
  <c r="B397" i="7" l="1"/>
  <c r="B525" i="7"/>
  <c r="AF19" i="7"/>
  <c r="AR20" i="7"/>
  <c r="AR583" i="7" s="1"/>
  <c r="AQ621" i="7"/>
  <c r="BD57" i="7"/>
  <c r="AY33" i="7"/>
  <c r="AN34" i="7"/>
  <c r="AM592" i="7"/>
  <c r="J395" i="7"/>
  <c r="H524" i="7"/>
  <c r="D329" i="7"/>
  <c r="J524" i="7"/>
  <c r="H329" i="7"/>
  <c r="F524" i="7"/>
  <c r="J328" i="7"/>
  <c r="J329" i="7"/>
  <c r="J396" i="7"/>
  <c r="H396" i="7"/>
  <c r="F396" i="7"/>
  <c r="S522" i="7"/>
  <c r="F329" i="7"/>
  <c r="J523" i="7"/>
  <c r="D396" i="7"/>
  <c r="I396" i="7"/>
  <c r="S327" i="7"/>
  <c r="I329" i="7"/>
  <c r="D524" i="7"/>
  <c r="I524" i="7"/>
  <c r="S394" i="7"/>
  <c r="B398" i="7" l="1"/>
  <c r="B526" i="7"/>
  <c r="AF582" i="7"/>
  <c r="AR58" i="7"/>
  <c r="BD620" i="7"/>
  <c r="AN597" i="7"/>
  <c r="AN29" i="7"/>
  <c r="AY596" i="7"/>
  <c r="AP395" i="7"/>
  <c r="BD395" i="7"/>
  <c r="AT395" i="7"/>
  <c r="AM395" i="7"/>
  <c r="AC395" i="7"/>
  <c r="BE328" i="7"/>
  <c r="V523" i="7"/>
  <c r="AO328" i="7"/>
  <c r="AA396" i="7"/>
  <c r="AN524" i="7"/>
  <c r="Z396" i="7"/>
  <c r="AS524" i="7"/>
  <c r="AY523" i="7"/>
  <c r="AV396" i="7"/>
  <c r="BC329" i="7"/>
  <c r="AG328" i="7"/>
  <c r="AW396" i="7"/>
  <c r="D330" i="7"/>
  <c r="AP524" i="7"/>
  <c r="Y396" i="7"/>
  <c r="V524" i="7"/>
  <c r="AC524" i="7"/>
  <c r="AB523" i="7"/>
  <c r="AU396" i="7"/>
  <c r="AH523" i="7"/>
  <c r="AC523" i="7"/>
  <c r="BD396" i="7"/>
  <c r="AV329" i="7"/>
  <c r="F525" i="7"/>
  <c r="BA524" i="7"/>
  <c r="AD524" i="7"/>
  <c r="AZ396" i="7"/>
  <c r="AI523" i="7"/>
  <c r="AH524" i="7"/>
  <c r="AZ523" i="7"/>
  <c r="AP523" i="7"/>
  <c r="AU395" i="7"/>
  <c r="AF395" i="7"/>
  <c r="Y395" i="7"/>
  <c r="AW395" i="7"/>
  <c r="BE395" i="7"/>
  <c r="V328" i="7"/>
  <c r="BA523" i="7"/>
  <c r="AZ328" i="7"/>
  <c r="X523" i="7"/>
  <c r="AT523" i="7"/>
  <c r="AQ396" i="7"/>
  <c r="BA329" i="7"/>
  <c r="AS328" i="7"/>
  <c r="AS396" i="7"/>
  <c r="AW523" i="7"/>
  <c r="Z328" i="7"/>
  <c r="W523" i="7"/>
  <c r="AB329" i="7"/>
  <c r="AT524" i="7"/>
  <c r="AD396" i="7"/>
  <c r="W329" i="7"/>
  <c r="AF329" i="7"/>
  <c r="D525" i="7"/>
  <c r="AY396" i="7"/>
  <c r="AY524" i="7"/>
  <c r="AJ329" i="7"/>
  <c r="AX524" i="7"/>
  <c r="AI524" i="7"/>
  <c r="AR396" i="7"/>
  <c r="AY395" i="7"/>
  <c r="BB395" i="7"/>
  <c r="AQ395" i="7"/>
  <c r="AN395" i="7"/>
  <c r="AV395" i="7"/>
  <c r="AP396" i="7"/>
  <c r="BC523" i="7"/>
  <c r="AE328" i="7"/>
  <c r="AJ524" i="7"/>
  <c r="W328" i="7"/>
  <c r="AN396" i="7"/>
  <c r="AO523" i="7"/>
  <c r="AX328" i="7"/>
  <c r="V396" i="7"/>
  <c r="AW329" i="7"/>
  <c r="AB328" i="7"/>
  <c r="AO329" i="7"/>
  <c r="AM523" i="7"/>
  <c r="AD329" i="7"/>
  <c r="J397" i="7"/>
  <c r="AQ524" i="7"/>
  <c r="Z329" i="7"/>
  <c r="AK523" i="7"/>
  <c r="D397" i="7"/>
  <c r="BB524" i="7"/>
  <c r="AU328" i="7"/>
  <c r="AO396" i="7"/>
  <c r="AR329" i="7"/>
  <c r="Y524" i="7"/>
  <c r="AV523" i="7"/>
  <c r="V395" i="7"/>
  <c r="Z395" i="7"/>
  <c r="AA395" i="7"/>
  <c r="AK395" i="7"/>
  <c r="W395" i="7"/>
  <c r="AC396" i="7"/>
  <c r="Y329" i="7"/>
  <c r="AD328" i="7"/>
  <c r="Z523" i="7"/>
  <c r="X328" i="7"/>
  <c r="AF396" i="7"/>
  <c r="AX329" i="7"/>
  <c r="AJ328" i="7"/>
  <c r="AR523" i="7"/>
  <c r="AV524" i="7"/>
  <c r="AN328" i="7"/>
  <c r="X524" i="7"/>
  <c r="AK329" i="7"/>
  <c r="BA328" i="7"/>
  <c r="I397" i="7"/>
  <c r="AY329" i="7"/>
  <c r="AL524" i="7"/>
  <c r="AG329" i="7"/>
  <c r="X396" i="7"/>
  <c r="F330" i="7"/>
  <c r="AP328" i="7"/>
  <c r="H397" i="7"/>
  <c r="V329" i="7"/>
  <c r="BB329" i="7"/>
  <c r="AE524" i="7"/>
  <c r="AZ395" i="7"/>
  <c r="AL395" i="7"/>
  <c r="AE395" i="7"/>
  <c r="AS395" i="7"/>
  <c r="AE396" i="7"/>
  <c r="AJ523" i="7"/>
  <c r="BC396" i="7"/>
  <c r="AA329" i="7"/>
  <c r="AC328" i="7"/>
  <c r="AE523" i="7"/>
  <c r="BD524" i="7"/>
  <c r="BB328" i="7"/>
  <c r="AM329" i="7"/>
  <c r="AN523" i="7"/>
  <c r="AJ396" i="7"/>
  <c r="BD329" i="7"/>
  <c r="AZ329" i="7"/>
  <c r="AR328" i="7"/>
  <c r="BE524" i="7"/>
  <c r="AU524" i="7"/>
  <c r="AN329" i="7"/>
  <c r="AH328" i="7"/>
  <c r="AX396" i="7"/>
  <c r="AA524" i="7"/>
  <c r="AM328" i="7"/>
  <c r="AF524" i="7"/>
  <c r="AQ329" i="7"/>
  <c r="AR524" i="7"/>
  <c r="AG396" i="7"/>
  <c r="BC524" i="7"/>
  <c r="I330" i="7"/>
  <c r="AH329" i="7"/>
  <c r="BC328" i="7"/>
  <c r="J330" i="7"/>
  <c r="BE329" i="7"/>
  <c r="AH395" i="7"/>
  <c r="X395" i="7"/>
  <c r="AI395" i="7"/>
  <c r="BA395" i="7"/>
  <c r="AT396" i="7"/>
  <c r="AF523" i="7"/>
  <c r="AB396" i="7"/>
  <c r="AX523" i="7"/>
  <c r="AF328" i="7"/>
  <c r="AC329" i="7"/>
  <c r="AA523" i="7"/>
  <c r="AW328" i="7"/>
  <c r="AS523" i="7"/>
  <c r="AU329" i="7"/>
  <c r="AZ524" i="7"/>
  <c r="AK328" i="7"/>
  <c r="AW524" i="7"/>
  <c r="AI328" i="7"/>
  <c r="AG523" i="7"/>
  <c r="AB395" i="7"/>
  <c r="AX395" i="7"/>
  <c r="AR395" i="7"/>
  <c r="AD395" i="7"/>
  <c r="AL328" i="7"/>
  <c r="F397" i="7"/>
  <c r="Y523" i="7"/>
  <c r="BA396" i="7"/>
  <c r="AE329" i="7"/>
  <c r="BD328" i="7"/>
  <c r="AU523" i="7"/>
  <c r="AT329" i="7"/>
  <c r="AK396" i="7"/>
  <c r="X329" i="7"/>
  <c r="AK524" i="7"/>
  <c r="W396" i="7"/>
  <c r="AB524" i="7"/>
  <c r="H330" i="7"/>
  <c r="Y328" i="7"/>
  <c r="AO524" i="7"/>
  <c r="AM524" i="7"/>
  <c r="H525" i="7"/>
  <c r="AQ328" i="7"/>
  <c r="AS329" i="7"/>
  <c r="AP329" i="7"/>
  <c r="AL523" i="7"/>
  <c r="AG395" i="7"/>
  <c r="AO395" i="7"/>
  <c r="AJ395" i="7"/>
  <c r="BC395" i="7"/>
  <c r="S395" i="7" s="1"/>
  <c r="AV328" i="7"/>
  <c r="Z524" i="7"/>
  <c r="AY328" i="7"/>
  <c r="AI396" i="7"/>
  <c r="BD523" i="7"/>
  <c r="AL396" i="7"/>
  <c r="AL329" i="7"/>
  <c r="AD523" i="7"/>
  <c r="AM396" i="7"/>
  <c r="W524" i="7"/>
  <c r="AA328" i="7"/>
  <c r="BE396" i="7"/>
  <c r="BB523" i="7"/>
  <c r="AG524" i="7"/>
  <c r="AH396" i="7"/>
  <c r="BE523" i="7"/>
  <c r="AI329" i="7"/>
  <c r="AQ523" i="7"/>
  <c r="AT328" i="7"/>
  <c r="J525" i="7"/>
  <c r="I525" i="7"/>
  <c r="BB396" i="7"/>
  <c r="V629" i="7" l="1"/>
  <c r="B399" i="7"/>
  <c r="V624" i="7"/>
  <c r="W61" i="7" s="1"/>
  <c r="W624" i="7" s="1"/>
  <c r="X61" i="7" s="1"/>
  <c r="X624" i="7" s="1"/>
  <c r="Y61" i="7" s="1"/>
  <c r="Y624" i="7" s="1"/>
  <c r="Z61" i="7" s="1"/>
  <c r="Z624" i="7" s="1"/>
  <c r="AA61" i="7" s="1"/>
  <c r="AA624" i="7" s="1"/>
  <c r="AB61" i="7" s="1"/>
  <c r="AB624" i="7" s="1"/>
  <c r="AC61" i="7" s="1"/>
  <c r="AC624" i="7" s="1"/>
  <c r="AD61" i="7" s="1"/>
  <c r="AD624" i="7" s="1"/>
  <c r="AE61" i="7" s="1"/>
  <c r="AE624" i="7" s="1"/>
  <c r="AF61" i="7" s="1"/>
  <c r="AF624" i="7" s="1"/>
  <c r="AG61" i="7" s="1"/>
  <c r="AG624" i="7" s="1"/>
  <c r="AH61" i="7" s="1"/>
  <c r="AH624" i="7" s="1"/>
  <c r="AI61" i="7" s="1"/>
  <c r="AI624" i="7" s="1"/>
  <c r="AJ61" i="7" s="1"/>
  <c r="AJ624" i="7" s="1"/>
  <c r="AK61" i="7" s="1"/>
  <c r="AK624" i="7" s="1"/>
  <c r="AL61" i="7" s="1"/>
  <c r="AL624" i="7" s="1"/>
  <c r="AM61" i="7" s="1"/>
  <c r="AM624" i="7" s="1"/>
  <c r="AN61" i="7" s="1"/>
  <c r="AN624" i="7" s="1"/>
  <c r="AO61" i="7" s="1"/>
  <c r="AO624" i="7" s="1"/>
  <c r="AP61" i="7" s="1"/>
  <c r="AP624" i="7" s="1"/>
  <c r="AQ61" i="7" s="1"/>
  <c r="AQ624" i="7" s="1"/>
  <c r="AR61" i="7" s="1"/>
  <c r="AR624" i="7" s="1"/>
  <c r="AS61" i="7" s="1"/>
  <c r="AS624" i="7" s="1"/>
  <c r="AT61" i="7" s="1"/>
  <c r="AT624" i="7" s="1"/>
  <c r="AU61" i="7" s="1"/>
  <c r="AU624" i="7" s="1"/>
  <c r="AV61" i="7" s="1"/>
  <c r="AV624" i="7" s="1"/>
  <c r="AW61" i="7" s="1"/>
  <c r="AW624" i="7" s="1"/>
  <c r="AX61" i="7" s="1"/>
  <c r="AX624" i="7" s="1"/>
  <c r="AY61" i="7" s="1"/>
  <c r="AY624" i="7" s="1"/>
  <c r="AZ61" i="7" s="1"/>
  <c r="AZ624" i="7" s="1"/>
  <c r="BA61" i="7" s="1"/>
  <c r="BA624" i="7" s="1"/>
  <c r="BB61" i="7" s="1"/>
  <c r="BB624" i="7" s="1"/>
  <c r="BC61" i="7" s="1"/>
  <c r="BC624" i="7" s="1"/>
  <c r="BD61" i="7" s="1"/>
  <c r="BD624" i="7" s="1"/>
  <c r="BE61" i="7" s="1"/>
  <c r="BE624" i="7" s="1"/>
  <c r="B527" i="7"/>
  <c r="AG19" i="7"/>
  <c r="AS20" i="7"/>
  <c r="AS583" i="7" s="1"/>
  <c r="AR621" i="7"/>
  <c r="BE57" i="7"/>
  <c r="AO34" i="7"/>
  <c r="AN592" i="7"/>
  <c r="AZ33" i="7"/>
  <c r="S328" i="7"/>
  <c r="BD397" i="7"/>
  <c r="W525" i="7"/>
  <c r="V525" i="7"/>
  <c r="BA330" i="7"/>
  <c r="AC397" i="7"/>
  <c r="S624" i="7"/>
  <c r="AG525" i="7"/>
  <c r="AJ525" i="7"/>
  <c r="Y330" i="7"/>
  <c r="AR525" i="7"/>
  <c r="AW330" i="7"/>
  <c r="AK330" i="7"/>
  <c r="S329" i="7"/>
  <c r="W397" i="7"/>
  <c r="AL525" i="7"/>
  <c r="F526" i="7"/>
  <c r="AS330" i="7"/>
  <c r="AB525" i="7"/>
  <c r="AK525" i="7"/>
  <c r="X330" i="7"/>
  <c r="AB397" i="7"/>
  <c r="AH330" i="7"/>
  <c r="Y525" i="7"/>
  <c r="J526" i="7"/>
  <c r="Y397" i="7"/>
  <c r="AA330" i="7"/>
  <c r="AN330" i="7"/>
  <c r="Z330" i="7"/>
  <c r="X397" i="7"/>
  <c r="AQ525" i="7"/>
  <c r="AI330" i="7"/>
  <c r="AU330" i="7"/>
  <c r="S523" i="7"/>
  <c r="AI525" i="7"/>
  <c r="BE330" i="7"/>
  <c r="AD330" i="7"/>
  <c r="AY330" i="7"/>
  <c r="AT330" i="7"/>
  <c r="AL330" i="7"/>
  <c r="AV397" i="7"/>
  <c r="AN525" i="7"/>
  <c r="BB330" i="7"/>
  <c r="AP330" i="7"/>
  <c r="AG330" i="7"/>
  <c r="AJ397" i="7"/>
  <c r="AW397" i="7"/>
  <c r="BA525" i="7"/>
  <c r="AR397" i="7"/>
  <c r="AA397" i="7"/>
  <c r="BE397" i="7"/>
  <c r="AA525" i="7"/>
  <c r="BA397" i="7"/>
  <c r="BB525" i="7"/>
  <c r="AT397" i="7"/>
  <c r="H526" i="7"/>
  <c r="AE525" i="7"/>
  <c r="F398" i="7"/>
  <c r="AL397" i="7"/>
  <c r="AV525" i="7"/>
  <c r="AQ397" i="7"/>
  <c r="H398" i="7"/>
  <c r="AK397" i="7"/>
  <c r="AO330" i="7"/>
  <c r="AF397" i="7"/>
  <c r="AT525" i="7"/>
  <c r="BC330" i="7"/>
  <c r="H331" i="7"/>
  <c r="S524" i="7"/>
  <c r="S396" i="7"/>
  <c r="AZ525" i="7"/>
  <c r="BC397" i="7"/>
  <c r="AM330" i="7"/>
  <c r="I526" i="7"/>
  <c r="AU525" i="7"/>
  <c r="AM397" i="7"/>
  <c r="AF525" i="7"/>
  <c r="AC330" i="7"/>
  <c r="D331" i="7"/>
  <c r="AG397" i="7"/>
  <c r="AY525" i="7"/>
  <c r="AP397" i="7"/>
  <c r="AS397" i="7"/>
  <c r="AH525" i="7"/>
  <c r="AV330" i="7"/>
  <c r="AD397" i="7"/>
  <c r="AR330" i="7"/>
  <c r="AE330" i="7"/>
  <c r="I398" i="7"/>
  <c r="AQ330" i="7"/>
  <c r="V397" i="7"/>
  <c r="AJ330" i="7"/>
  <c r="Z397" i="7"/>
  <c r="AP525" i="7"/>
  <c r="W330" i="7"/>
  <c r="D526" i="7"/>
  <c r="AY397" i="7"/>
  <c r="J331" i="7"/>
  <c r="BE525" i="7"/>
  <c r="AZ330" i="7"/>
  <c r="AH397" i="7"/>
  <c r="AO525" i="7"/>
  <c r="AU397" i="7"/>
  <c r="AI397" i="7"/>
  <c r="V330" i="7"/>
  <c r="AM525" i="7"/>
  <c r="Z525" i="7"/>
  <c r="AX525" i="7"/>
  <c r="AF330" i="7"/>
  <c r="AO397" i="7"/>
  <c r="BC525" i="7"/>
  <c r="AE397" i="7"/>
  <c r="AX330" i="7"/>
  <c r="AD525" i="7"/>
  <c r="AW525" i="7"/>
  <c r="AN397" i="7"/>
  <c r="AC525" i="7"/>
  <c r="BD525" i="7"/>
  <c r="F331" i="7"/>
  <c r="AX397" i="7"/>
  <c r="AS525" i="7"/>
  <c r="J398" i="7"/>
  <c r="AZ397" i="7"/>
  <c r="BD330" i="7"/>
  <c r="AB330" i="7"/>
  <c r="BB397" i="7"/>
  <c r="D398" i="7"/>
  <c r="I331" i="7"/>
  <c r="X525" i="7"/>
  <c r="B400" i="7" l="1"/>
  <c r="B528" i="7"/>
  <c r="AG582" i="7"/>
  <c r="AS58" i="7"/>
  <c r="BE620" i="7"/>
  <c r="AO597" i="7"/>
  <c r="AO29" i="7"/>
  <c r="AZ596" i="7"/>
  <c r="S397" i="7"/>
  <c r="AH526" i="7"/>
  <c r="Z398" i="7"/>
  <c r="D527" i="7"/>
  <c r="Z526" i="7"/>
  <c r="AC398" i="7"/>
  <c r="AX331" i="7"/>
  <c r="AC331" i="7"/>
  <c r="AD331" i="7"/>
  <c r="AV398" i="7"/>
  <c r="AM526" i="7"/>
  <c r="X398" i="7"/>
  <c r="J332" i="7"/>
  <c r="AS331" i="7"/>
  <c r="H332" i="7"/>
  <c r="AN398" i="7"/>
  <c r="BA331" i="7"/>
  <c r="AJ526" i="7"/>
  <c r="AQ398" i="7"/>
  <c r="AI398" i="7"/>
  <c r="AW331" i="7"/>
  <c r="AU526" i="7"/>
  <c r="AQ526" i="7"/>
  <c r="AE526" i="7"/>
  <c r="V331" i="7"/>
  <c r="AZ331" i="7"/>
  <c r="AO398" i="7"/>
  <c r="AX526" i="7"/>
  <c r="AZ526" i="7"/>
  <c r="I527" i="7"/>
  <c r="BB331" i="7"/>
  <c r="AK331" i="7"/>
  <c r="AW398" i="7"/>
  <c r="H527" i="7"/>
  <c r="F527" i="7"/>
  <c r="S330" i="7"/>
  <c r="AG398" i="7"/>
  <c r="Z331" i="7"/>
  <c r="BE398" i="7"/>
  <c r="S620" i="7"/>
  <c r="BB526" i="7"/>
  <c r="D399" i="7"/>
  <c r="AY331" i="7"/>
  <c r="AD526" i="7"/>
  <c r="AT526" i="7"/>
  <c r="AB331" i="7"/>
  <c r="Y331" i="7"/>
  <c r="V398" i="7"/>
  <c r="AP331" i="7"/>
  <c r="AH331" i="7"/>
  <c r="S525" i="7"/>
  <c r="H399" i="7"/>
  <c r="AG331" i="7"/>
  <c r="AD398" i="7"/>
  <c r="AM398" i="7"/>
  <c r="AV526" i="7"/>
  <c r="AI331" i="7"/>
  <c r="BC331" i="7"/>
  <c r="F399" i="7"/>
  <c r="AW526" i="7"/>
  <c r="BB398" i="7"/>
  <c r="AG526" i="7"/>
  <c r="AE331" i="7"/>
  <c r="Y526" i="7"/>
  <c r="AR398" i="7"/>
  <c r="AY526" i="7"/>
  <c r="Y398" i="7"/>
  <c r="AA526" i="7"/>
  <c r="AT331" i="7"/>
  <c r="AL331" i="7"/>
  <c r="AA398" i="7"/>
  <c r="AR526" i="7"/>
  <c r="AY398" i="7"/>
  <c r="AJ398" i="7"/>
  <c r="AQ331" i="7"/>
  <c r="J527" i="7"/>
  <c r="J399" i="7"/>
  <c r="AF331" i="7"/>
  <c r="AH398" i="7"/>
  <c r="AL398" i="7"/>
  <c r="X526" i="7"/>
  <c r="AC526" i="7"/>
  <c r="AU398" i="7"/>
  <c r="BD526" i="7"/>
  <c r="AP398" i="7"/>
  <c r="W526" i="7"/>
  <c r="AT398" i="7"/>
  <c r="AL526" i="7"/>
  <c r="V526" i="7"/>
  <c r="X331" i="7"/>
  <c r="W398" i="7"/>
  <c r="I399" i="7"/>
  <c r="D332" i="7"/>
  <c r="AK526" i="7"/>
  <c r="BC526" i="7"/>
  <c r="AS526" i="7"/>
  <c r="AP526" i="7"/>
  <c r="AO331" i="7"/>
  <c r="AF398" i="7"/>
  <c r="BE331" i="7"/>
  <c r="AF526" i="7"/>
  <c r="AX398" i="7"/>
  <c r="BE526" i="7"/>
  <c r="BD398" i="7"/>
  <c r="AN526" i="7"/>
  <c r="BC398" i="7"/>
  <c r="AR331" i="7"/>
  <c r="AM331" i="7"/>
  <c r="W331" i="7"/>
  <c r="BA398" i="7"/>
  <c r="BA526" i="7"/>
  <c r="I332" i="7"/>
  <c r="AS398" i="7"/>
  <c r="AJ331" i="7"/>
  <c r="BD331" i="7"/>
  <c r="F332" i="7"/>
  <c r="AB398" i="7"/>
  <c r="AU331" i="7"/>
  <c r="AO526" i="7"/>
  <c r="AA331" i="7"/>
  <c r="AI526" i="7"/>
  <c r="AK398" i="7"/>
  <c r="AN331" i="7"/>
  <c r="AV331" i="7"/>
  <c r="AE398" i="7"/>
  <c r="AZ398" i="7"/>
  <c r="AB526" i="7"/>
  <c r="W64" i="7" l="1"/>
  <c r="W627" i="7" s="1"/>
  <c r="X64" i="7" s="1"/>
  <c r="X627" i="7" s="1"/>
  <c r="Y64" i="7" s="1"/>
  <c r="Y627" i="7" s="1"/>
  <c r="Z64" i="7" s="1"/>
  <c r="Z627" i="7" s="1"/>
  <c r="AA64" i="7" s="1"/>
  <c r="AA627" i="7" s="1"/>
  <c r="AB64" i="7" s="1"/>
  <c r="AB627" i="7" s="1"/>
  <c r="AC64" i="7" s="1"/>
  <c r="AC627" i="7" s="1"/>
  <c r="AD64" i="7" s="1"/>
  <c r="AD627" i="7" s="1"/>
  <c r="AE64" i="7" s="1"/>
  <c r="AE627" i="7" s="1"/>
  <c r="AF64" i="7" s="1"/>
  <c r="AF627" i="7" s="1"/>
  <c r="AG64" i="7" s="1"/>
  <c r="AG627" i="7" s="1"/>
  <c r="AH64" i="7" s="1"/>
  <c r="AH627" i="7" s="1"/>
  <c r="AI64" i="7" s="1"/>
  <c r="AI627" i="7" s="1"/>
  <c r="AJ64" i="7" s="1"/>
  <c r="AJ627" i="7" s="1"/>
  <c r="AK64" i="7" s="1"/>
  <c r="AK627" i="7" s="1"/>
  <c r="AL64" i="7" s="1"/>
  <c r="AL627" i="7" s="1"/>
  <c r="AM64" i="7" s="1"/>
  <c r="AM627" i="7" s="1"/>
  <c r="AN64" i="7" s="1"/>
  <c r="AN627" i="7" s="1"/>
  <c r="AO64" i="7" s="1"/>
  <c r="AO627" i="7" s="1"/>
  <c r="AP64" i="7" s="1"/>
  <c r="AP627" i="7" s="1"/>
  <c r="AQ64" i="7" s="1"/>
  <c r="AQ627" i="7" s="1"/>
  <c r="AR64" i="7" s="1"/>
  <c r="AR627" i="7" s="1"/>
  <c r="AS64" i="7" s="1"/>
  <c r="AS627" i="7" s="1"/>
  <c r="AT64" i="7" s="1"/>
  <c r="AT627" i="7" s="1"/>
  <c r="AU64" i="7" s="1"/>
  <c r="AU627" i="7" s="1"/>
  <c r="AV64" i="7" s="1"/>
  <c r="AV627" i="7" s="1"/>
  <c r="AW64" i="7" s="1"/>
  <c r="AW627" i="7" s="1"/>
  <c r="AX64" i="7" s="1"/>
  <c r="AX627" i="7" s="1"/>
  <c r="AY64" i="7" s="1"/>
  <c r="AY627" i="7" s="1"/>
  <c r="AZ64" i="7" s="1"/>
  <c r="AZ627" i="7" s="1"/>
  <c r="BA64" i="7" s="1"/>
  <c r="BA627" i="7" s="1"/>
  <c r="BB64" i="7" s="1"/>
  <c r="BB627" i="7" s="1"/>
  <c r="BC64" i="7" s="1"/>
  <c r="BC627" i="7" s="1"/>
  <c r="BD64" i="7" s="1"/>
  <c r="BD627" i="7" s="1"/>
  <c r="BE64" i="7" s="1"/>
  <c r="BE627" i="7" s="1"/>
  <c r="B401" i="7"/>
  <c r="B529" i="7"/>
  <c r="AH19" i="7"/>
  <c r="AT20" i="7"/>
  <c r="AT583" i="7" s="1"/>
  <c r="AS621" i="7"/>
  <c r="AP34" i="7"/>
  <c r="AO592" i="7"/>
  <c r="BA33" i="7"/>
  <c r="Y332" i="7"/>
  <c r="AL527" i="7"/>
  <c r="S331" i="7"/>
  <c r="F333" i="7"/>
  <c r="S627" i="7"/>
  <c r="J333" i="7"/>
  <c r="AI332" i="7"/>
  <c r="AW399" i="7"/>
  <c r="AF527" i="7"/>
  <c r="AX399" i="7"/>
  <c r="AD332" i="7"/>
  <c r="AY527" i="7"/>
  <c r="AS399" i="7"/>
  <c r="AP332" i="7"/>
  <c r="X399" i="7"/>
  <c r="AS332" i="7"/>
  <c r="S398" i="7"/>
  <c r="AM527" i="7"/>
  <c r="AQ399" i="7"/>
  <c r="BD399" i="7"/>
  <c r="AK332" i="7"/>
  <c r="V399" i="7"/>
  <c r="AO527" i="7"/>
  <c r="I528" i="7"/>
  <c r="AH527" i="7"/>
  <c r="BB332" i="7"/>
  <c r="AG399" i="7"/>
  <c r="AQ527" i="7"/>
  <c r="AC332" i="7"/>
  <c r="AM399" i="7"/>
  <c r="BA527" i="7"/>
  <c r="F400" i="7"/>
  <c r="Z527" i="7"/>
  <c r="BA399" i="7"/>
  <c r="J400" i="7"/>
  <c r="AI527" i="7"/>
  <c r="AC399" i="7"/>
  <c r="BA332" i="7"/>
  <c r="AB527" i="7"/>
  <c r="J528" i="7"/>
  <c r="AU332" i="7"/>
  <c r="AL399" i="7"/>
  <c r="AN399" i="7"/>
  <c r="AA332" i="7"/>
  <c r="BB527" i="7"/>
  <c r="AU527" i="7"/>
  <c r="W527" i="7"/>
  <c r="AF332" i="7"/>
  <c r="AK527" i="7"/>
  <c r="F528" i="7"/>
  <c r="AG332" i="7"/>
  <c r="Z332" i="7"/>
  <c r="BB399" i="7"/>
  <c r="AJ332" i="7"/>
  <c r="AP399" i="7"/>
  <c r="AU399" i="7"/>
  <c r="AT332" i="7"/>
  <c r="Y527" i="7"/>
  <c r="AZ332" i="7"/>
  <c r="S526" i="7"/>
  <c r="AR527" i="7"/>
  <c r="BE332" i="7"/>
  <c r="I400" i="7"/>
  <c r="AI399" i="7"/>
  <c r="BC527" i="7"/>
  <c r="I333" i="7"/>
  <c r="AW527" i="7"/>
  <c r="D400" i="7"/>
  <c r="AV399" i="7"/>
  <c r="AZ527" i="7"/>
  <c r="AH399" i="7"/>
  <c r="H400" i="7"/>
  <c r="AN332" i="7"/>
  <c r="AV332" i="7"/>
  <c r="AV527" i="7"/>
  <c r="BE399" i="7"/>
  <c r="AY332" i="7"/>
  <c r="V527" i="7"/>
  <c r="AE527" i="7"/>
  <c r="AT399" i="7"/>
  <c r="W332" i="7"/>
  <c r="AP527" i="7"/>
  <c r="AM332" i="7"/>
  <c r="BC332" i="7"/>
  <c r="AD399" i="7"/>
  <c r="BE527" i="7"/>
  <c r="AJ399" i="7"/>
  <c r="AX527" i="7"/>
  <c r="AY399" i="7"/>
  <c r="AG527" i="7"/>
  <c r="AJ527" i="7"/>
  <c r="AK399" i="7"/>
  <c r="AC527" i="7"/>
  <c r="AB332" i="7"/>
  <c r="AQ332" i="7"/>
  <c r="AZ399" i="7"/>
  <c r="AB399" i="7"/>
  <c r="H333" i="7"/>
  <c r="AH332" i="7"/>
  <c r="AX332" i="7"/>
  <c r="AO399" i="7"/>
  <c r="D333" i="7"/>
  <c r="AW332" i="7"/>
  <c r="BC399" i="7"/>
  <c r="Y399" i="7"/>
  <c r="AE399" i="7"/>
  <c r="AN527" i="7"/>
  <c r="BD527" i="7"/>
  <c r="AR399" i="7"/>
  <c r="AD527" i="7"/>
  <c r="AO332" i="7"/>
  <c r="X332" i="7"/>
  <c r="W399" i="7"/>
  <c r="AT527" i="7"/>
  <c r="X527" i="7"/>
  <c r="AA399" i="7"/>
  <c r="H528" i="7"/>
  <c r="AL332" i="7"/>
  <c r="AS527" i="7"/>
  <c r="Z399" i="7"/>
  <c r="AE332" i="7"/>
  <c r="D528" i="7"/>
  <c r="V332" i="7"/>
  <c r="BD332" i="7"/>
  <c r="AR332" i="7"/>
  <c r="AF399" i="7"/>
  <c r="AA527" i="7"/>
  <c r="B402" i="7" l="1"/>
  <c r="B530" i="7"/>
  <c r="AH582" i="7"/>
  <c r="AT58" i="7"/>
  <c r="BA596" i="7"/>
  <c r="AP597" i="7"/>
  <c r="AP29" i="7"/>
  <c r="W400" i="7"/>
  <c r="AJ400" i="7"/>
  <c r="AF528" i="7"/>
  <c r="AE528" i="7"/>
  <c r="AR528" i="7"/>
  <c r="Z528" i="7"/>
  <c r="AY333" i="7"/>
  <c r="V400" i="7"/>
  <c r="AF400" i="7"/>
  <c r="AA528" i="7"/>
  <c r="AA333" i="7"/>
  <c r="AD528" i="7"/>
  <c r="BE528" i="7"/>
  <c r="AL528" i="7"/>
  <c r="AD333" i="7"/>
  <c r="AT400" i="7"/>
  <c r="H334" i="7"/>
  <c r="AV333" i="7"/>
  <c r="BA333" i="7"/>
  <c r="AQ333" i="7"/>
  <c r="AK333" i="7"/>
  <c r="S332" i="7"/>
  <c r="AM400" i="7"/>
  <c r="AQ400" i="7"/>
  <c r="AS400" i="7"/>
  <c r="BD333" i="7"/>
  <c r="H401" i="7"/>
  <c r="X333" i="7"/>
  <c r="I401" i="7"/>
  <c r="AU333" i="7"/>
  <c r="BC333" i="7"/>
  <c r="S527" i="7"/>
  <c r="AL333" i="7"/>
  <c r="D529" i="7"/>
  <c r="BC400" i="7"/>
  <c r="AF333" i="7"/>
  <c r="J334" i="7"/>
  <c r="AA400" i="7"/>
  <c r="AB528" i="7"/>
  <c r="BD400" i="7"/>
  <c r="Z333" i="7"/>
  <c r="F401" i="7"/>
  <c r="V528" i="7"/>
  <c r="AK528" i="7"/>
  <c r="BA528" i="7"/>
  <c r="AI400" i="7"/>
  <c r="AB400" i="7"/>
  <c r="AJ528" i="7"/>
  <c r="BA400" i="7"/>
  <c r="BE333" i="7"/>
  <c r="D401" i="7"/>
  <c r="AN528" i="7"/>
  <c r="AZ528" i="7"/>
  <c r="BD528" i="7"/>
  <c r="AS333" i="7"/>
  <c r="X400" i="7"/>
  <c r="BB400" i="7"/>
  <c r="AV528" i="7"/>
  <c r="AH400" i="7"/>
  <c r="AP528" i="7"/>
  <c r="AK400" i="7"/>
  <c r="AO333" i="7"/>
  <c r="AC528" i="7"/>
  <c r="AH333" i="7"/>
  <c r="AH528" i="7"/>
  <c r="AX528" i="7"/>
  <c r="AZ400" i="7"/>
  <c r="AX400" i="7"/>
  <c r="F334" i="7"/>
  <c r="J401" i="7"/>
  <c r="BC528" i="7"/>
  <c r="AT528" i="7"/>
  <c r="AI528" i="7"/>
  <c r="I334" i="7"/>
  <c r="AC400" i="7"/>
  <c r="AT333" i="7"/>
  <c r="W333" i="7"/>
  <c r="AY528" i="7"/>
  <c r="AO400" i="7"/>
  <c r="AG528" i="7"/>
  <c r="AD400" i="7"/>
  <c r="AU528" i="7"/>
  <c r="H529" i="7"/>
  <c r="AW528" i="7"/>
  <c r="V333" i="7"/>
  <c r="AY400" i="7"/>
  <c r="W528" i="7"/>
  <c r="AZ333" i="7"/>
  <c r="AC333" i="7"/>
  <c r="AP333" i="7"/>
  <c r="AU400" i="7"/>
  <c r="AI333" i="7"/>
  <c r="AM333" i="7"/>
  <c r="AS528" i="7"/>
  <c r="AO528" i="7"/>
  <c r="AN333" i="7"/>
  <c r="AB333" i="7"/>
  <c r="Y400" i="7"/>
  <c r="F529" i="7"/>
  <c r="AM528" i="7"/>
  <c r="AE400" i="7"/>
  <c r="AR400" i="7"/>
  <c r="BB528" i="7"/>
  <c r="X528" i="7"/>
  <c r="AP400" i="7"/>
  <c r="D334" i="7"/>
  <c r="AW400" i="7"/>
  <c r="AQ528" i="7"/>
  <c r="Y333" i="7"/>
  <c r="S399" i="7"/>
  <c r="AJ333" i="7"/>
  <c r="AX333" i="7"/>
  <c r="AW333" i="7"/>
  <c r="BE400" i="7"/>
  <c r="J529" i="7"/>
  <c r="AE333" i="7"/>
  <c r="AV400" i="7"/>
  <c r="AN400" i="7"/>
  <c r="I529" i="7"/>
  <c r="BB333" i="7"/>
  <c r="AG333" i="7"/>
  <c r="AG400" i="7"/>
  <c r="AL400" i="7"/>
  <c r="Y528" i="7"/>
  <c r="AR333" i="7"/>
  <c r="Z400" i="7"/>
  <c r="B403" i="7" l="1"/>
  <c r="B531" i="7"/>
  <c r="AI19" i="7"/>
  <c r="AU20" i="7"/>
  <c r="AU583" i="7" s="1"/>
  <c r="AT621" i="7"/>
  <c r="BB33" i="7"/>
  <c r="AQ34" i="7"/>
  <c r="AP592" i="7"/>
  <c r="S400" i="7"/>
  <c r="AX334" i="7"/>
  <c r="BB401" i="7"/>
  <c r="AQ401" i="7"/>
  <c r="AE529" i="7"/>
  <c r="AY401" i="7"/>
  <c r="AX529" i="7"/>
  <c r="W401" i="7"/>
  <c r="I402" i="7"/>
  <c r="H530" i="7"/>
  <c r="BE401" i="7"/>
  <c r="Z401" i="7"/>
  <c r="BA401" i="7"/>
  <c r="AL401" i="7"/>
  <c r="BC334" i="7"/>
  <c r="I530" i="7"/>
  <c r="AJ334" i="7"/>
  <c r="AB529" i="7"/>
  <c r="AU334" i="7"/>
  <c r="BE334" i="7"/>
  <c r="X401" i="7"/>
  <c r="AH529" i="7"/>
  <c r="BC529" i="7"/>
  <c r="AG334" i="7"/>
  <c r="AR334" i="7"/>
  <c r="BC401" i="7"/>
  <c r="AZ401" i="7"/>
  <c r="AV529" i="7"/>
  <c r="F402" i="7"/>
  <c r="AF401" i="7"/>
  <c r="BD401" i="7"/>
  <c r="AA401" i="7"/>
  <c r="AO529" i="7"/>
  <c r="BB529" i="7"/>
  <c r="AI529" i="7"/>
  <c r="Z529" i="7"/>
  <c r="F530" i="7"/>
  <c r="AV334" i="7"/>
  <c r="AB401" i="7"/>
  <c r="D530" i="7"/>
  <c r="AC334" i="7"/>
  <c r="J530" i="7"/>
  <c r="AP529" i="7"/>
  <c r="AL334" i="7"/>
  <c r="V334" i="7"/>
  <c r="AB334" i="7"/>
  <c r="AN334" i="7"/>
  <c r="AD401" i="7"/>
  <c r="AW334" i="7"/>
  <c r="AQ334" i="7"/>
  <c r="D335" i="7"/>
  <c r="V401" i="7"/>
  <c r="AJ401" i="7"/>
  <c r="AC401" i="7"/>
  <c r="H402" i="7"/>
  <c r="AF334" i="7"/>
  <c r="V529" i="7"/>
  <c r="AI334" i="7"/>
  <c r="AN529" i="7"/>
  <c r="AU529" i="7"/>
  <c r="AZ529" i="7"/>
  <c r="J335" i="7"/>
  <c r="AQ529" i="7"/>
  <c r="BD334" i="7"/>
  <c r="AS334" i="7"/>
  <c r="AS529" i="7"/>
  <c r="AU401" i="7"/>
  <c r="AX401" i="7"/>
  <c r="AP401" i="7"/>
  <c r="Y401" i="7"/>
  <c r="AD529" i="7"/>
  <c r="AM401" i="7"/>
  <c r="AH334" i="7"/>
  <c r="BA529" i="7"/>
  <c r="AY334" i="7"/>
  <c r="W529" i="7"/>
  <c r="AT334" i="7"/>
  <c r="AM529" i="7"/>
  <c r="W334" i="7"/>
  <c r="AG529" i="7"/>
  <c r="I335" i="7"/>
  <c r="Y334" i="7"/>
  <c r="BD529" i="7"/>
  <c r="AM334" i="7"/>
  <c r="BA334" i="7"/>
  <c r="AK334" i="7"/>
  <c r="X529" i="7"/>
  <c r="BE529" i="7"/>
  <c r="H335" i="7"/>
  <c r="AO401" i="7"/>
  <c r="S333" i="7"/>
  <c r="AH401" i="7"/>
  <c r="AE401" i="7"/>
  <c r="AK401" i="7"/>
  <c r="AZ334" i="7"/>
  <c r="BB334" i="7"/>
  <c r="Z334" i="7"/>
  <c r="AL529" i="7"/>
  <c r="AD334" i="7"/>
  <c r="AR529" i="7"/>
  <c r="AC529" i="7"/>
  <c r="J402" i="7"/>
  <c r="S528" i="7"/>
  <c r="AN401" i="7"/>
  <c r="AJ529" i="7"/>
  <c r="AW401" i="7"/>
  <c r="AO334" i="7"/>
  <c r="D402" i="7"/>
  <c r="AT401" i="7"/>
  <c r="Y529" i="7"/>
  <c r="AV401" i="7"/>
  <c r="AP334" i="7"/>
  <c r="AE334" i="7"/>
  <c r="AS401" i="7"/>
  <c r="AK529" i="7"/>
  <c r="X334" i="7"/>
  <c r="AA529" i="7"/>
  <c r="AF529" i="7"/>
  <c r="AR401" i="7"/>
  <c r="AW529" i="7"/>
  <c r="AY529" i="7"/>
  <c r="F335" i="7"/>
  <c r="AT529" i="7"/>
  <c r="AI401" i="7"/>
  <c r="AA334" i="7"/>
  <c r="AG401" i="7"/>
  <c r="B404" i="7" l="1"/>
  <c r="B532" i="7"/>
  <c r="AI582" i="7"/>
  <c r="AU58" i="7"/>
  <c r="AQ597" i="7"/>
  <c r="AQ29" i="7"/>
  <c r="BB596" i="7"/>
  <c r="AO402" i="7"/>
  <c r="BC530" i="7"/>
  <c r="W530" i="7"/>
  <c r="I336" i="7"/>
  <c r="J403" i="7"/>
  <c r="AI335" i="7"/>
  <c r="S529" i="7"/>
  <c r="AM402" i="7"/>
  <c r="D336" i="7"/>
  <c r="AC530" i="7"/>
  <c r="AT530" i="7"/>
  <c r="I403" i="7"/>
  <c r="F531" i="7"/>
  <c r="BB530" i="7"/>
  <c r="D531" i="7"/>
  <c r="AL530" i="7"/>
  <c r="AQ402" i="7"/>
  <c r="AB335" i="7"/>
  <c r="AR530" i="7"/>
  <c r="Z335" i="7"/>
  <c r="F403" i="7"/>
  <c r="AT402" i="7"/>
  <c r="AN335" i="7"/>
  <c r="AR402" i="7"/>
  <c r="BC335" i="7"/>
  <c r="AX402" i="7"/>
  <c r="AM530" i="7"/>
  <c r="BD402" i="7"/>
  <c r="AT335" i="7"/>
  <c r="AD335" i="7"/>
  <c r="AB530" i="7"/>
  <c r="H531" i="7"/>
  <c r="D403" i="7"/>
  <c r="BB335" i="7"/>
  <c r="W402" i="7"/>
  <c r="V335" i="7"/>
  <c r="AP402" i="7"/>
  <c r="AF402" i="7"/>
  <c r="AO335" i="7"/>
  <c r="AM335" i="7"/>
  <c r="BA335" i="7"/>
  <c r="AU402" i="7"/>
  <c r="AK530" i="7"/>
  <c r="AJ402" i="7"/>
  <c r="AK335" i="7"/>
  <c r="Y402" i="7"/>
  <c r="AP335" i="7"/>
  <c r="AS402" i="7"/>
  <c r="AF530" i="7"/>
  <c r="AX335" i="7"/>
  <c r="V530" i="7"/>
  <c r="X335" i="7"/>
  <c r="AZ335" i="7"/>
  <c r="AU335" i="7"/>
  <c r="AV335" i="7"/>
  <c r="AG402" i="7"/>
  <c r="AL402" i="7"/>
  <c r="AE402" i="7"/>
  <c r="H403" i="7"/>
  <c r="Z402" i="7"/>
  <c r="AI530" i="7"/>
  <c r="AN530" i="7"/>
  <c r="AY530" i="7"/>
  <c r="AV402" i="7"/>
  <c r="AO530" i="7"/>
  <c r="AW402" i="7"/>
  <c r="AD530" i="7"/>
  <c r="I531" i="7"/>
  <c r="Y530" i="7"/>
  <c r="V402" i="7"/>
  <c r="AU530" i="7"/>
  <c r="AA530" i="7"/>
  <c r="J336" i="7"/>
  <c r="AH335" i="7"/>
  <c r="AA402" i="7"/>
  <c r="AS335" i="7"/>
  <c r="AZ530" i="7"/>
  <c r="BD335" i="7"/>
  <c r="X530" i="7"/>
  <c r="AB402" i="7"/>
  <c r="BE530" i="7"/>
  <c r="AG335" i="7"/>
  <c r="AK402" i="7"/>
  <c r="AQ335" i="7"/>
  <c r="BC402" i="7"/>
  <c r="AX530" i="7"/>
  <c r="AI402" i="7"/>
  <c r="AW335" i="7"/>
  <c r="AH530" i="7"/>
  <c r="AW530" i="7"/>
  <c r="AL335" i="7"/>
  <c r="F336" i="7"/>
  <c r="AD402" i="7"/>
  <c r="H336" i="7"/>
  <c r="AY402" i="7"/>
  <c r="AJ335" i="7"/>
  <c r="BB402" i="7"/>
  <c r="AR335" i="7"/>
  <c r="AH402" i="7"/>
  <c r="Y335" i="7"/>
  <c r="AJ530" i="7"/>
  <c r="AE335" i="7"/>
  <c r="J531" i="7"/>
  <c r="BA402" i="7"/>
  <c r="BE335" i="7"/>
  <c r="W335" i="7"/>
  <c r="AG530" i="7"/>
  <c r="AY335" i="7"/>
  <c r="AA335" i="7"/>
  <c r="AC402" i="7"/>
  <c r="S401" i="7"/>
  <c r="AQ530" i="7"/>
  <c r="BE402" i="7"/>
  <c r="AS530" i="7"/>
  <c r="X402" i="7"/>
  <c r="AE530" i="7"/>
  <c r="S334" i="7"/>
  <c r="AF335" i="7"/>
  <c r="BD530" i="7"/>
  <c r="AN402" i="7"/>
  <c r="AC335" i="7"/>
  <c r="AP530" i="7"/>
  <c r="AZ402" i="7"/>
  <c r="BA530" i="7"/>
  <c r="AV530" i="7"/>
  <c r="Z530" i="7"/>
  <c r="B405" i="7" l="1"/>
  <c r="B533" i="7"/>
  <c r="AJ19" i="7"/>
  <c r="AV20" i="7"/>
  <c r="AV583" i="7" s="1"/>
  <c r="AU621" i="7"/>
  <c r="BC33" i="7"/>
  <c r="AR34" i="7"/>
  <c r="AQ592" i="7"/>
  <c r="S402" i="7"/>
  <c r="AT403" i="7"/>
  <c r="F337" i="7"/>
  <c r="AH403" i="7"/>
  <c r="D404" i="7"/>
  <c r="I337" i="7"/>
  <c r="AY531" i="7"/>
  <c r="AY336" i="7"/>
  <c r="AA403" i="7"/>
  <c r="AO336" i="7"/>
  <c r="F404" i="7"/>
  <c r="AK336" i="7"/>
  <c r="AH531" i="7"/>
  <c r="AW336" i="7"/>
  <c r="BA403" i="7"/>
  <c r="AQ403" i="7"/>
  <c r="AN403" i="7"/>
  <c r="Z531" i="7"/>
  <c r="W336" i="7"/>
  <c r="AS403" i="7"/>
  <c r="BB336" i="7"/>
  <c r="AO403" i="7"/>
  <c r="AM336" i="7"/>
  <c r="AZ531" i="7"/>
  <c r="I404" i="7"/>
  <c r="H532" i="7"/>
  <c r="AF403" i="7"/>
  <c r="AE531" i="7"/>
  <c r="AK531" i="7"/>
  <c r="AX531" i="7"/>
  <c r="Y403" i="7"/>
  <c r="AC403" i="7"/>
  <c r="AT336" i="7"/>
  <c r="AH336" i="7"/>
  <c r="H404" i="7"/>
  <c r="AV336" i="7"/>
  <c r="AK403" i="7"/>
  <c r="AI336" i="7"/>
  <c r="I532" i="7"/>
  <c r="BE531" i="7"/>
  <c r="Y531" i="7"/>
  <c r="AY403" i="7"/>
  <c r="W531" i="7"/>
  <c r="AJ336" i="7"/>
  <c r="J404" i="7"/>
  <c r="V403" i="7"/>
  <c r="BE336" i="7"/>
  <c r="Z336" i="7"/>
  <c r="J337" i="7"/>
  <c r="BA336" i="7"/>
  <c r="S335" i="7"/>
  <c r="W403" i="7"/>
  <c r="BC336" i="7"/>
  <c r="AR531" i="7"/>
  <c r="AF336" i="7"/>
  <c r="AE403" i="7"/>
  <c r="BC531" i="7"/>
  <c r="AD403" i="7"/>
  <c r="AM403" i="7"/>
  <c r="AL531" i="7"/>
  <c r="AL336" i="7"/>
  <c r="V531" i="7"/>
  <c r="AX336" i="7"/>
  <c r="AA531" i="7"/>
  <c r="BB403" i="7"/>
  <c r="AS336" i="7"/>
  <c r="X336" i="7"/>
  <c r="AT531" i="7"/>
  <c r="AU336" i="7"/>
  <c r="AV531" i="7"/>
  <c r="AZ336" i="7"/>
  <c r="AO531" i="7"/>
  <c r="AV403" i="7"/>
  <c r="AR336" i="7"/>
  <c r="X531" i="7"/>
  <c r="AQ531" i="7"/>
  <c r="AZ403" i="7"/>
  <c r="Y336" i="7"/>
  <c r="AI403" i="7"/>
  <c r="X403" i="7"/>
  <c r="AB336" i="7"/>
  <c r="AJ531" i="7"/>
  <c r="BD531" i="7"/>
  <c r="AI531" i="7"/>
  <c r="V336" i="7"/>
  <c r="AU531" i="7"/>
  <c r="BD336" i="7"/>
  <c r="AP336" i="7"/>
  <c r="AG531" i="7"/>
  <c r="AL403" i="7"/>
  <c r="AB403" i="7"/>
  <c r="Z403" i="7"/>
  <c r="AA336" i="7"/>
  <c r="H337" i="7"/>
  <c r="AQ336" i="7"/>
  <c r="AM531" i="7"/>
  <c r="AJ403" i="7"/>
  <c r="BB531" i="7"/>
  <c r="AB531" i="7"/>
  <c r="F532" i="7"/>
  <c r="AN336" i="7"/>
  <c r="AG336" i="7"/>
  <c r="D337" i="7"/>
  <c r="AR403" i="7"/>
  <c r="AN531" i="7"/>
  <c r="BE403" i="7"/>
  <c r="AP531" i="7"/>
  <c r="AU403" i="7"/>
  <c r="AW403" i="7"/>
  <c r="AD336" i="7"/>
  <c r="S530" i="7"/>
  <c r="AD531" i="7"/>
  <c r="BA531" i="7"/>
  <c r="D532" i="7"/>
  <c r="J532" i="7"/>
  <c r="AF531" i="7"/>
  <c r="AE336" i="7"/>
  <c r="AG403" i="7"/>
  <c r="AX403" i="7"/>
  <c r="AP403" i="7"/>
  <c r="AW531" i="7"/>
  <c r="BD403" i="7"/>
  <c r="AC336" i="7"/>
  <c r="BC403" i="7"/>
  <c r="AC531" i="7"/>
  <c r="AS531" i="7"/>
  <c r="B406" i="7" l="1"/>
  <c r="B534" i="7"/>
  <c r="AJ582" i="7"/>
  <c r="AV58" i="7"/>
  <c r="AR597" i="7"/>
  <c r="AR29" i="7"/>
  <c r="BC596" i="7"/>
  <c r="AX532" i="7"/>
  <c r="AF404" i="7"/>
  <c r="AO404" i="7"/>
  <c r="AH337" i="7"/>
  <c r="AI532" i="7"/>
  <c r="AS404" i="7"/>
  <c r="AG532" i="7"/>
  <c r="AD337" i="7"/>
  <c r="AR404" i="7"/>
  <c r="AQ532" i="7"/>
  <c r="AU337" i="7"/>
  <c r="AE404" i="7"/>
  <c r="AL404" i="7"/>
  <c r="AI337" i="7"/>
  <c r="J533" i="7"/>
  <c r="AW337" i="7"/>
  <c r="H533" i="7"/>
  <c r="AM337" i="7"/>
  <c r="AY404" i="7"/>
  <c r="AP404" i="7"/>
  <c r="Z532" i="7"/>
  <c r="AI404" i="7"/>
  <c r="AN404" i="7"/>
  <c r="AE532" i="7"/>
  <c r="BB532" i="7"/>
  <c r="AG404" i="7"/>
  <c r="AW532" i="7"/>
  <c r="S531" i="7"/>
  <c r="H405" i="7"/>
  <c r="AU404" i="7"/>
  <c r="AQ337" i="7"/>
  <c r="AT337" i="7"/>
  <c r="J405" i="7"/>
  <c r="AY532" i="7"/>
  <c r="F338" i="7"/>
  <c r="AZ532" i="7"/>
  <c r="AA337" i="7"/>
  <c r="AT404" i="7"/>
  <c r="X337" i="7"/>
  <c r="Y404" i="7"/>
  <c r="BE337" i="7"/>
  <c r="F405" i="7"/>
  <c r="BD337" i="7"/>
  <c r="AK404" i="7"/>
  <c r="Z404" i="7"/>
  <c r="I533" i="7"/>
  <c r="AR337" i="7"/>
  <c r="I405" i="7"/>
  <c r="V337" i="7"/>
  <c r="BC337" i="7"/>
  <c r="AX404" i="7"/>
  <c r="AM532" i="7"/>
  <c r="AK532" i="7"/>
  <c r="AJ532" i="7"/>
  <c r="W404" i="7"/>
  <c r="F533" i="7"/>
  <c r="AH532" i="7"/>
  <c r="BA532" i="7"/>
  <c r="D533" i="7"/>
  <c r="BC532" i="7"/>
  <c r="AH404" i="7"/>
  <c r="AR532" i="7"/>
  <c r="AD404" i="7"/>
  <c r="BB337" i="7"/>
  <c r="AB337" i="7"/>
  <c r="AA404" i="7"/>
  <c r="AC404" i="7"/>
  <c r="AK337" i="7"/>
  <c r="AQ404" i="7"/>
  <c r="J338" i="7"/>
  <c r="S336" i="7"/>
  <c r="AP532" i="7"/>
  <c r="AN532" i="7"/>
  <c r="AN337" i="7"/>
  <c r="AV337" i="7"/>
  <c r="AD532" i="7"/>
  <c r="AW404" i="7"/>
  <c r="AP337" i="7"/>
  <c r="AV404" i="7"/>
  <c r="AF337" i="7"/>
  <c r="AE337" i="7"/>
  <c r="AJ337" i="7"/>
  <c r="AB532" i="7"/>
  <c r="AL532" i="7"/>
  <c r="I338" i="7"/>
  <c r="BD532" i="7"/>
  <c r="AZ404" i="7"/>
  <c r="AC337" i="7"/>
  <c r="V532" i="7"/>
  <c r="AM404" i="7"/>
  <c r="AV532" i="7"/>
  <c r="X404" i="7"/>
  <c r="BC404" i="7"/>
  <c r="BE532" i="7"/>
  <c r="V404" i="7"/>
  <c r="AG337" i="7"/>
  <c r="BA337" i="7"/>
  <c r="AC532" i="7"/>
  <c r="W532" i="7"/>
  <c r="S403" i="7"/>
  <c r="H338" i="7"/>
  <c r="Y532" i="7"/>
  <c r="W337" i="7"/>
  <c r="AZ337" i="7"/>
  <c r="AS337" i="7"/>
  <c r="AJ404" i="7"/>
  <c r="AT532" i="7"/>
  <c r="BA404" i="7"/>
  <c r="BD404" i="7"/>
  <c r="AO532" i="7"/>
  <c r="D338" i="7"/>
  <c r="AF532" i="7"/>
  <c r="D405" i="7"/>
  <c r="AA532" i="7"/>
  <c r="AS532" i="7"/>
  <c r="Y337" i="7"/>
  <c r="BE404" i="7"/>
  <c r="AO337" i="7"/>
  <c r="AL337" i="7"/>
  <c r="Z337" i="7"/>
  <c r="X532" i="7"/>
  <c r="BB404" i="7"/>
  <c r="AB404" i="7"/>
  <c r="AU532" i="7"/>
  <c r="AX337" i="7"/>
  <c r="AY337" i="7"/>
  <c r="B407" i="7" l="1"/>
  <c r="B535" i="7"/>
  <c r="AK19" i="7"/>
  <c r="AW20" i="7"/>
  <c r="AW583" i="7" s="1"/>
  <c r="AV621" i="7"/>
  <c r="BD33" i="7"/>
  <c r="AS34" i="7"/>
  <c r="AR592" i="7"/>
  <c r="S404" i="7"/>
  <c r="AE338" i="7"/>
  <c r="AW405" i="7"/>
  <c r="AA338" i="7"/>
  <c r="F406" i="7"/>
  <c r="D339" i="7"/>
  <c r="X405" i="7"/>
  <c r="AG405" i="7"/>
  <c r="AQ405" i="7"/>
  <c r="D406" i="7"/>
  <c r="BD338" i="7"/>
  <c r="AY405" i="7"/>
  <c r="AM338" i="7"/>
  <c r="AP533" i="7"/>
  <c r="V338" i="7"/>
  <c r="AZ338" i="7"/>
  <c r="H406" i="7"/>
  <c r="W405" i="7"/>
  <c r="AW533" i="7"/>
  <c r="W338" i="7"/>
  <c r="AE405" i="7"/>
  <c r="AA533" i="7"/>
  <c r="J406" i="7"/>
  <c r="X533" i="7"/>
  <c r="AO338" i="7"/>
  <c r="AI338" i="7"/>
  <c r="AE533" i="7"/>
  <c r="AR405" i="7"/>
  <c r="H339" i="7"/>
  <c r="AX405" i="7"/>
  <c r="AV338" i="7"/>
  <c r="AL533" i="7"/>
  <c r="Z533" i="7"/>
  <c r="BD533" i="7"/>
  <c r="S337" i="7"/>
  <c r="AJ405" i="7"/>
  <c r="AI533" i="7"/>
  <c r="AS338" i="7"/>
  <c r="AO405" i="7"/>
  <c r="AX338" i="7"/>
  <c r="AM405" i="7"/>
  <c r="AL338" i="7"/>
  <c r="AF405" i="7"/>
  <c r="AD338" i="7"/>
  <c r="BE338" i="7"/>
  <c r="BB405" i="7"/>
  <c r="AK338" i="7"/>
  <c r="S532" i="7"/>
  <c r="AI405" i="7"/>
  <c r="BA338" i="7"/>
  <c r="AN533" i="7"/>
  <c r="I406" i="7"/>
  <c r="AY338" i="7"/>
  <c r="Y338" i="7"/>
  <c r="BA405" i="7"/>
  <c r="BB338" i="7"/>
  <c r="BE533" i="7"/>
  <c r="AT405" i="7"/>
  <c r="AU338" i="7"/>
  <c r="AZ405" i="7"/>
  <c r="BC533" i="7"/>
  <c r="X338" i="7"/>
  <c r="AK405" i="7"/>
  <c r="I534" i="7"/>
  <c r="Y533" i="7"/>
  <c r="AS405" i="7"/>
  <c r="AS533" i="7"/>
  <c r="BA533" i="7"/>
  <c r="V533" i="7"/>
  <c r="AV533" i="7"/>
  <c r="AU405" i="7"/>
  <c r="AC533" i="7"/>
  <c r="AR533" i="7"/>
  <c r="AN405" i="7"/>
  <c r="AB338" i="7"/>
  <c r="AA405" i="7"/>
  <c r="AC405" i="7"/>
  <c r="AG338" i="7"/>
  <c r="AJ533" i="7"/>
  <c r="J534" i="7"/>
  <c r="BC338" i="7"/>
  <c r="AR338" i="7"/>
  <c r="W533" i="7"/>
  <c r="AT533" i="7"/>
  <c r="I339" i="7"/>
  <c r="AC338" i="7"/>
  <c r="F339" i="7"/>
  <c r="AG533" i="7"/>
  <c r="BD405" i="7"/>
  <c r="AP405" i="7"/>
  <c r="AP338" i="7"/>
  <c r="AN338" i="7"/>
  <c r="AD533" i="7"/>
  <c r="V405" i="7"/>
  <c r="AH338" i="7"/>
  <c r="AB405" i="7"/>
  <c r="BE405" i="7"/>
  <c r="AZ533" i="7"/>
  <c r="D534" i="7"/>
  <c r="AU533" i="7"/>
  <c r="AT338" i="7"/>
  <c r="AK533" i="7"/>
  <c r="AV405" i="7"/>
  <c r="AH533" i="7"/>
  <c r="AM533" i="7"/>
  <c r="AW338" i="7"/>
  <c r="BB533" i="7"/>
  <c r="H534" i="7"/>
  <c r="AQ533" i="7"/>
  <c r="AH405" i="7"/>
  <c r="AF338" i="7"/>
  <c r="Y405" i="7"/>
  <c r="F534" i="7"/>
  <c r="BC405" i="7"/>
  <c r="AD405" i="7"/>
  <c r="AY533" i="7"/>
  <c r="AX533" i="7"/>
  <c r="AB533" i="7"/>
  <c r="AO533" i="7"/>
  <c r="AJ338" i="7"/>
  <c r="AL405" i="7"/>
  <c r="J339" i="7"/>
  <c r="AF533" i="7"/>
  <c r="Z405" i="7"/>
  <c r="AQ338" i="7"/>
  <c r="Z338" i="7"/>
  <c r="B408" i="7" l="1"/>
  <c r="B536" i="7"/>
  <c r="AK582" i="7"/>
  <c r="AW58" i="7"/>
  <c r="AS597" i="7"/>
  <c r="AS29" i="7"/>
  <c r="BD596" i="7"/>
  <c r="AJ406" i="7"/>
  <c r="AN534" i="7"/>
  <c r="H407" i="7"/>
  <c r="BA339" i="7"/>
  <c r="AQ406" i="7"/>
  <c r="AQ339" i="7"/>
  <c r="AW406" i="7"/>
  <c r="AL406" i="7"/>
  <c r="BB339" i="7"/>
  <c r="D407" i="7"/>
  <c r="H535" i="7"/>
  <c r="AH339" i="7"/>
  <c r="AS406" i="7"/>
  <c r="AI406" i="7"/>
  <c r="BB534" i="7"/>
  <c r="AM339" i="7"/>
  <c r="AU406" i="7"/>
  <c r="BD339" i="7"/>
  <c r="AK339" i="7"/>
  <c r="AO406" i="7"/>
  <c r="H340" i="7"/>
  <c r="BB406" i="7"/>
  <c r="AB534" i="7"/>
  <c r="AN406" i="7"/>
  <c r="BD534" i="7"/>
  <c r="AC406" i="7"/>
  <c r="AM406" i="7"/>
  <c r="W339" i="7"/>
  <c r="AH406" i="7"/>
  <c r="AL339" i="7"/>
  <c r="AH534" i="7"/>
  <c r="BD406" i="7"/>
  <c r="AI534" i="7"/>
  <c r="AB406" i="7"/>
  <c r="V339" i="7"/>
  <c r="AV406" i="7"/>
  <c r="AN339" i="7"/>
  <c r="AX406" i="7"/>
  <c r="Y339" i="7"/>
  <c r="Y406" i="7"/>
  <c r="AZ534" i="7"/>
  <c r="AM534" i="7"/>
  <c r="AP534" i="7"/>
  <c r="AS534" i="7"/>
  <c r="D340" i="7"/>
  <c r="AG534" i="7"/>
  <c r="AP406" i="7"/>
  <c r="Z534" i="7"/>
  <c r="AB339" i="7"/>
  <c r="V406" i="7"/>
  <c r="BC406" i="7"/>
  <c r="AT339" i="7"/>
  <c r="AD406" i="7"/>
  <c r="AO534" i="7"/>
  <c r="BA406" i="7"/>
  <c r="AX339" i="7"/>
  <c r="J407" i="7"/>
  <c r="AY339" i="7"/>
  <c r="F535" i="7"/>
  <c r="AJ339" i="7"/>
  <c r="AA534" i="7"/>
  <c r="AW339" i="7"/>
  <c r="S533" i="7"/>
  <c r="AF406" i="7"/>
  <c r="I340" i="7"/>
  <c r="I407" i="7"/>
  <c r="AR534" i="7"/>
  <c r="Z406" i="7"/>
  <c r="BE534" i="7"/>
  <c r="S338" i="7"/>
  <c r="BE339" i="7"/>
  <c r="AZ339" i="7"/>
  <c r="AS339" i="7"/>
  <c r="Z339" i="7"/>
  <c r="BC339" i="7"/>
  <c r="J535" i="7"/>
  <c r="AK534" i="7"/>
  <c r="AR339" i="7"/>
  <c r="Y534" i="7"/>
  <c r="W534" i="7"/>
  <c r="AT534" i="7"/>
  <c r="AD534" i="7"/>
  <c r="AV339" i="7"/>
  <c r="AA339" i="7"/>
  <c r="I535" i="7"/>
  <c r="AE406" i="7"/>
  <c r="AW534" i="7"/>
  <c r="X406" i="7"/>
  <c r="AL534" i="7"/>
  <c r="AD339" i="7"/>
  <c r="AK406" i="7"/>
  <c r="AF339" i="7"/>
  <c r="AX534" i="7"/>
  <c r="AI339" i="7"/>
  <c r="AJ534" i="7"/>
  <c r="AC339" i="7"/>
  <c r="BC534" i="7"/>
  <c r="J340" i="7"/>
  <c r="AV534" i="7"/>
  <c r="BA534" i="7"/>
  <c r="AQ534" i="7"/>
  <c r="AG339" i="7"/>
  <c r="W406" i="7"/>
  <c r="AE339" i="7"/>
  <c r="AR406" i="7"/>
  <c r="AU339" i="7"/>
  <c r="AF534" i="7"/>
  <c r="AZ406" i="7"/>
  <c r="X339" i="7"/>
  <c r="X534" i="7"/>
  <c r="AE534" i="7"/>
  <c r="S405" i="7"/>
  <c r="AC534" i="7"/>
  <c r="AU534" i="7"/>
  <c r="V534" i="7"/>
  <c r="AY406" i="7"/>
  <c r="D535" i="7"/>
  <c r="BE406" i="7"/>
  <c r="AA406" i="7"/>
  <c r="AP339" i="7"/>
  <c r="AG406" i="7"/>
  <c r="AO339" i="7"/>
  <c r="F340" i="7"/>
  <c r="AT406" i="7"/>
  <c r="F407" i="7"/>
  <c r="AY534" i="7"/>
  <c r="B409" i="7" l="1"/>
  <c r="B537" i="7"/>
  <c r="AL19" i="7"/>
  <c r="AX20" i="7"/>
  <c r="AX583" i="7" s="1"/>
  <c r="AW621" i="7"/>
  <c r="BE33" i="7"/>
  <c r="AT34" i="7"/>
  <c r="AS592" i="7"/>
  <c r="S406" i="7"/>
  <c r="AG340" i="7"/>
  <c r="I536" i="7"/>
  <c r="AP340" i="7"/>
  <c r="BD340" i="7"/>
  <c r="V340" i="7"/>
  <c r="F341" i="7"/>
  <c r="AW535" i="7"/>
  <c r="BB340" i="7"/>
  <c r="Z535" i="7"/>
  <c r="H408" i="7"/>
  <c r="AU340" i="7"/>
  <c r="AP535" i="7"/>
  <c r="AD340" i="7"/>
  <c r="Y535" i="7"/>
  <c r="AM340" i="7"/>
  <c r="H536" i="7"/>
  <c r="AE407" i="7"/>
  <c r="AR407" i="7"/>
  <c r="BC340" i="7"/>
  <c r="AW340" i="7"/>
  <c r="BE407" i="7"/>
  <c r="W535" i="7"/>
  <c r="AZ535" i="7"/>
  <c r="AB407" i="7"/>
  <c r="AV407" i="7"/>
  <c r="AR535" i="7"/>
  <c r="X535" i="7"/>
  <c r="AC340" i="7"/>
  <c r="BD407" i="7"/>
  <c r="AX340" i="7"/>
  <c r="AP407" i="7"/>
  <c r="AX407" i="7"/>
  <c r="AO535" i="7"/>
  <c r="BD535" i="7"/>
  <c r="BC407" i="7"/>
  <c r="V535" i="7"/>
  <c r="AD407" i="7"/>
  <c r="AH340" i="7"/>
  <c r="D341" i="7"/>
  <c r="J408" i="7"/>
  <c r="AO407" i="7"/>
  <c r="X340" i="7"/>
  <c r="W407" i="7"/>
  <c r="AA340" i="7"/>
  <c r="AJ407" i="7"/>
  <c r="AF340" i="7"/>
  <c r="AT407" i="7"/>
  <c r="AY407" i="7"/>
  <c r="AJ340" i="7"/>
  <c r="J536" i="7"/>
  <c r="F408" i="7"/>
  <c r="AT340" i="7"/>
  <c r="AM407" i="7"/>
  <c r="AL340" i="7"/>
  <c r="AR340" i="7"/>
  <c r="AI407" i="7"/>
  <c r="BA407" i="7"/>
  <c r="H341" i="7"/>
  <c r="AW407" i="7"/>
  <c r="BE340" i="7"/>
  <c r="AF407" i="7"/>
  <c r="AI535" i="7"/>
  <c r="AQ407" i="7"/>
  <c r="AH407" i="7"/>
  <c r="AL535" i="7"/>
  <c r="AB535" i="7"/>
  <c r="AY340" i="7"/>
  <c r="F536" i="7"/>
  <c r="BE535" i="7"/>
  <c r="J341" i="7"/>
  <c r="AO340" i="7"/>
  <c r="AB340" i="7"/>
  <c r="AF535" i="7"/>
  <c r="AH535" i="7"/>
  <c r="AU535" i="7"/>
  <c r="AK340" i="7"/>
  <c r="AZ407" i="7"/>
  <c r="I408" i="7"/>
  <c r="AQ340" i="7"/>
  <c r="X407" i="7"/>
  <c r="AN340" i="7"/>
  <c r="AL407" i="7"/>
  <c r="AI340" i="7"/>
  <c r="AA407" i="7"/>
  <c r="AG407" i="7"/>
  <c r="AT535" i="7"/>
  <c r="BA340" i="7"/>
  <c r="AC535" i="7"/>
  <c r="AJ535" i="7"/>
  <c r="AN407" i="7"/>
  <c r="AK407" i="7"/>
  <c r="BB535" i="7"/>
  <c r="AS407" i="7"/>
  <c r="W340" i="7"/>
  <c r="AU407" i="7"/>
  <c r="AZ340" i="7"/>
  <c r="V407" i="7"/>
  <c r="D536" i="7"/>
  <c r="S339" i="7"/>
  <c r="Y340" i="7"/>
  <c r="AE535" i="7"/>
  <c r="AV535" i="7"/>
  <c r="AX535" i="7"/>
  <c r="BC535" i="7"/>
  <c r="AG535" i="7"/>
  <c r="Z340" i="7"/>
  <c r="AS535" i="7"/>
  <c r="AV340" i="7"/>
  <c r="AM535" i="7"/>
  <c r="AQ535" i="7"/>
  <c r="AE340" i="7"/>
  <c r="AC407" i="7"/>
  <c r="AN535" i="7"/>
  <c r="D408" i="7"/>
  <c r="I341" i="7"/>
  <c r="S534" i="7"/>
  <c r="BA535" i="7"/>
  <c r="AA535" i="7"/>
  <c r="Y407" i="7"/>
  <c r="AS340" i="7"/>
  <c r="Z407" i="7"/>
  <c r="AD535" i="7"/>
  <c r="AK535" i="7"/>
  <c r="AY535" i="7"/>
  <c r="BB407" i="7"/>
  <c r="B410" i="7" l="1"/>
  <c r="B538" i="7"/>
  <c r="AL582" i="7"/>
  <c r="AX58" i="7"/>
  <c r="AT597" i="7"/>
  <c r="AT29" i="7"/>
  <c r="BE596" i="7"/>
  <c r="AS408" i="7"/>
  <c r="AL341" i="7"/>
  <c r="AQ408" i="7"/>
  <c r="H342" i="7"/>
  <c r="AG408" i="7"/>
  <c r="AU408" i="7"/>
  <c r="S596" i="7"/>
  <c r="AH408" i="7"/>
  <c r="AL536" i="7"/>
  <c r="AD536" i="7"/>
  <c r="X536" i="7"/>
  <c r="AI408" i="7"/>
  <c r="AN341" i="7"/>
  <c r="AM408" i="7"/>
  <c r="AZ341" i="7"/>
  <c r="S535" i="7"/>
  <c r="AR536" i="7"/>
  <c r="AW408" i="7"/>
  <c r="BB408" i="7"/>
  <c r="J342" i="7"/>
  <c r="AJ408" i="7"/>
  <c r="AM341" i="7"/>
  <c r="AA536" i="7"/>
  <c r="S340" i="7"/>
  <c r="F537" i="7"/>
  <c r="W408" i="7"/>
  <c r="AO536" i="7"/>
  <c r="AV408" i="7"/>
  <c r="BB536" i="7"/>
  <c r="F409" i="7"/>
  <c r="BD341" i="7"/>
  <c r="AT408" i="7"/>
  <c r="BA408" i="7"/>
  <c r="AT341" i="7"/>
  <c r="AY341" i="7"/>
  <c r="AU536" i="7"/>
  <c r="Y341" i="7"/>
  <c r="Z536" i="7"/>
  <c r="BC408" i="7"/>
  <c r="Y536" i="7"/>
  <c r="AH536" i="7"/>
  <c r="D342" i="7"/>
  <c r="AG536" i="7"/>
  <c r="D537" i="7"/>
  <c r="AP341" i="7"/>
  <c r="AD341" i="7"/>
  <c r="X408" i="7"/>
  <c r="AR341" i="7"/>
  <c r="AO408" i="7"/>
  <c r="V408" i="7"/>
  <c r="AT536" i="7"/>
  <c r="AQ536" i="7"/>
  <c r="AJ341" i="7"/>
  <c r="AV341" i="7"/>
  <c r="AI536" i="7"/>
  <c r="BE408" i="7"/>
  <c r="AL408" i="7"/>
  <c r="AP536" i="7"/>
  <c r="W536" i="7"/>
  <c r="AF341" i="7"/>
  <c r="W341" i="7"/>
  <c r="AA341" i="7"/>
  <c r="I409" i="7"/>
  <c r="AI341" i="7"/>
  <c r="AZ408" i="7"/>
  <c r="AS341" i="7"/>
  <c r="AX341" i="7"/>
  <c r="X341" i="7"/>
  <c r="BB341" i="7"/>
  <c r="BE341" i="7"/>
  <c r="AC408" i="7"/>
  <c r="AY408" i="7"/>
  <c r="AK341" i="7"/>
  <c r="H537" i="7"/>
  <c r="I537" i="7"/>
  <c r="AM536" i="7"/>
  <c r="J409" i="7"/>
  <c r="AX408" i="7"/>
  <c r="J537" i="7"/>
  <c r="AE536" i="7"/>
  <c r="AC536" i="7"/>
  <c r="BA536" i="7"/>
  <c r="AV536" i="7"/>
  <c r="BD536" i="7"/>
  <c r="AJ536" i="7"/>
  <c r="AK536" i="7"/>
  <c r="AE408" i="7"/>
  <c r="AD408" i="7"/>
  <c r="AY536" i="7"/>
  <c r="Y408" i="7"/>
  <c r="BC536" i="7"/>
  <c r="AX536" i="7"/>
  <c r="AZ536" i="7"/>
  <c r="Z408" i="7"/>
  <c r="AC341" i="7"/>
  <c r="AK408" i="7"/>
  <c r="AB341" i="7"/>
  <c r="AN536" i="7"/>
  <c r="AW536" i="7"/>
  <c r="AN408" i="7"/>
  <c r="AS536" i="7"/>
  <c r="BC341" i="7"/>
  <c r="AB408" i="7"/>
  <c r="AB536" i="7"/>
  <c r="V536" i="7"/>
  <c r="S407" i="7"/>
  <c r="BA341" i="7"/>
  <c r="AH341" i="7"/>
  <c r="AG341" i="7"/>
  <c r="D409" i="7"/>
  <c r="AA408" i="7"/>
  <c r="AU341" i="7"/>
  <c r="BD408" i="7"/>
  <c r="AO341" i="7"/>
  <c r="AF536" i="7"/>
  <c r="BE536" i="7"/>
  <c r="AF408" i="7"/>
  <c r="V341" i="7"/>
  <c r="H409" i="7"/>
  <c r="AE341" i="7"/>
  <c r="I342" i="7"/>
  <c r="AQ341" i="7"/>
  <c r="AR408" i="7"/>
  <c r="F342" i="7"/>
  <c r="AW341" i="7"/>
  <c r="AP408" i="7"/>
  <c r="Z341" i="7"/>
  <c r="B411" i="7" l="1"/>
  <c r="B539" i="7"/>
  <c r="AM19" i="7"/>
  <c r="AY20" i="7"/>
  <c r="AY583" i="7" s="1"/>
  <c r="AX621" i="7"/>
  <c r="AU34" i="7"/>
  <c r="AT592" i="7"/>
  <c r="AP409" i="7"/>
  <c r="Z342" i="7"/>
  <c r="AO409" i="7"/>
  <c r="AK342" i="7"/>
  <c r="AE342" i="7"/>
  <c r="F410" i="7"/>
  <c r="I410" i="7"/>
  <c r="AL409" i="7"/>
  <c r="H538" i="7"/>
  <c r="AW342" i="7"/>
  <c r="V409" i="7"/>
  <c r="W409" i="7"/>
  <c r="AZ342" i="7"/>
  <c r="AM409" i="7"/>
  <c r="BD537" i="7"/>
  <c r="AY409" i="7"/>
  <c r="AX537" i="7"/>
  <c r="AQ537" i="7"/>
  <c r="AH537" i="7"/>
  <c r="AC409" i="7"/>
  <c r="AB409" i="7"/>
  <c r="AE537" i="7"/>
  <c r="I538" i="7"/>
  <c r="AF409" i="7"/>
  <c r="J343" i="7"/>
  <c r="X342" i="7"/>
  <c r="AY537" i="7"/>
  <c r="AU342" i="7"/>
  <c r="AP537" i="7"/>
  <c r="S341" i="7"/>
  <c r="BA409" i="7"/>
  <c r="AG342" i="7"/>
  <c r="AH409" i="7"/>
  <c r="AN342" i="7"/>
  <c r="BE537" i="7"/>
  <c r="H410" i="7"/>
  <c r="W537" i="7"/>
  <c r="X537" i="7"/>
  <c r="AJ342" i="7"/>
  <c r="Z537" i="7"/>
  <c r="AR537" i="7"/>
  <c r="S536" i="7"/>
  <c r="AW409" i="7"/>
  <c r="BB537" i="7"/>
  <c r="BC409" i="7"/>
  <c r="BA537" i="7"/>
  <c r="AN537" i="7"/>
  <c r="AT537" i="7"/>
  <c r="AT409" i="7"/>
  <c r="AW537" i="7"/>
  <c r="F538" i="7"/>
  <c r="BB342" i="7"/>
  <c r="V342" i="7"/>
  <c r="AD342" i="7"/>
  <c r="AU409" i="7"/>
  <c r="F343" i="7"/>
  <c r="AF537" i="7"/>
  <c r="AZ409" i="7"/>
  <c r="AR409" i="7"/>
  <c r="AB537" i="7"/>
  <c r="AS342" i="7"/>
  <c r="BB409" i="7"/>
  <c r="AX409" i="7"/>
  <c r="AA537" i="7"/>
  <c r="BA342" i="7"/>
  <c r="AE409" i="7"/>
  <c r="AK537" i="7"/>
  <c r="X409" i="7"/>
  <c r="AX342" i="7"/>
  <c r="AL537" i="7"/>
  <c r="AM537" i="7"/>
  <c r="AV342" i="7"/>
  <c r="W342" i="7"/>
  <c r="BD409" i="7"/>
  <c r="AQ342" i="7"/>
  <c r="I343" i="7"/>
  <c r="AD409" i="7"/>
  <c r="Y409" i="7"/>
  <c r="AF342" i="7"/>
  <c r="AA342" i="7"/>
  <c r="AY342" i="7"/>
  <c r="J410" i="7"/>
  <c r="AD537" i="7"/>
  <c r="BE342" i="7"/>
  <c r="AG537" i="7"/>
  <c r="AA409" i="7"/>
  <c r="AJ537" i="7"/>
  <c r="AI342" i="7"/>
  <c r="Z409" i="7"/>
  <c r="AQ409" i="7"/>
  <c r="AP342" i="7"/>
  <c r="BD342" i="7"/>
  <c r="Y537" i="7"/>
  <c r="H343" i="7"/>
  <c r="AC342" i="7"/>
  <c r="AV409" i="7"/>
  <c r="AO342" i="7"/>
  <c r="D538" i="7"/>
  <c r="V537" i="7"/>
  <c r="BC537" i="7"/>
  <c r="AG409" i="7"/>
  <c r="AO537" i="7"/>
  <c r="S408" i="7"/>
  <c r="AU537" i="7"/>
  <c r="AS409" i="7"/>
  <c r="AB342" i="7"/>
  <c r="AT342" i="7"/>
  <c r="AI409" i="7"/>
  <c r="AN409" i="7"/>
  <c r="AL342" i="7"/>
  <c r="AC537" i="7"/>
  <c r="AZ537" i="7"/>
  <c r="AM342" i="7"/>
  <c r="J538" i="7"/>
  <c r="AJ409" i="7"/>
  <c r="D410" i="7"/>
  <c r="AS537" i="7"/>
  <c r="D343" i="7"/>
  <c r="AR342" i="7"/>
  <c r="AI537" i="7"/>
  <c r="AK409" i="7"/>
  <c r="AH342" i="7"/>
  <c r="BC342" i="7"/>
  <c r="Y342" i="7"/>
  <c r="BE409" i="7"/>
  <c r="AV537" i="7"/>
  <c r="B412" i="7" l="1"/>
  <c r="B414" i="7" s="1"/>
  <c r="B416" i="7" s="1"/>
  <c r="B418" i="7" s="1"/>
  <c r="B540" i="7"/>
  <c r="AM582" i="7"/>
  <c r="AY58" i="7"/>
  <c r="AU597" i="7"/>
  <c r="AU29" i="7"/>
  <c r="J416" i="7"/>
  <c r="I416" i="7"/>
  <c r="H416" i="7"/>
  <c r="D416" i="7"/>
  <c r="F416" i="7"/>
  <c r="H411" i="7"/>
  <c r="AT538" i="7"/>
  <c r="AB410" i="7"/>
  <c r="AW538" i="7"/>
  <c r="Y343" i="7"/>
  <c r="V343" i="7"/>
  <c r="D411" i="7"/>
  <c r="AT343" i="7"/>
  <c r="BA343" i="7"/>
  <c r="BC410" i="7"/>
  <c r="AL410" i="7"/>
  <c r="BB538" i="7"/>
  <c r="AU538" i="7"/>
  <c r="AG343" i="7"/>
  <c r="BC343" i="7"/>
  <c r="Y538" i="7"/>
  <c r="AH538" i="7"/>
  <c r="Z538" i="7"/>
  <c r="V410" i="7"/>
  <c r="AP343" i="7"/>
  <c r="BA538" i="7"/>
  <c r="H539" i="7"/>
  <c r="W538" i="7"/>
  <c r="AU343" i="7"/>
  <c r="AD538" i="7"/>
  <c r="AI343" i="7"/>
  <c r="AC538" i="7"/>
  <c r="X343" i="7"/>
  <c r="AN538" i="7"/>
  <c r="AD410" i="7"/>
  <c r="AA410" i="7"/>
  <c r="Z410" i="7"/>
  <c r="V538" i="7"/>
  <c r="AJ410" i="7"/>
  <c r="AY343" i="7"/>
  <c r="BA410" i="7"/>
  <c r="AY410" i="7"/>
  <c r="H344" i="7"/>
  <c r="AK343" i="7"/>
  <c r="AZ343" i="7"/>
  <c r="BE410" i="7"/>
  <c r="AN343" i="7"/>
  <c r="AF410" i="7"/>
  <c r="F411" i="7"/>
  <c r="BB410" i="7"/>
  <c r="AO343" i="7"/>
  <c r="AO410" i="7"/>
  <c r="J344" i="7"/>
  <c r="AM410" i="7"/>
  <c r="Z343" i="7"/>
  <c r="AP538" i="7"/>
  <c r="AZ410" i="7"/>
  <c r="X538" i="7"/>
  <c r="W343" i="7"/>
  <c r="AV343" i="7"/>
  <c r="AY538" i="7"/>
  <c r="D344" i="7"/>
  <c r="AG538" i="7"/>
  <c r="AM538" i="7"/>
  <c r="AV538" i="7"/>
  <c r="AF343" i="7"/>
  <c r="AS410" i="7"/>
  <c r="AO538" i="7"/>
  <c r="BD410" i="7"/>
  <c r="AM343" i="7"/>
  <c r="S537" i="7"/>
  <c r="AE538" i="7"/>
  <c r="AI410" i="7"/>
  <c r="AS538" i="7"/>
  <c r="AQ410" i="7"/>
  <c r="BC538" i="7"/>
  <c r="AX343" i="7"/>
  <c r="S342" i="7"/>
  <c r="AI538" i="7"/>
  <c r="AK410" i="7"/>
  <c r="AE343" i="7"/>
  <c r="AL538" i="7"/>
  <c r="Y410" i="7"/>
  <c r="F344" i="7"/>
  <c r="AD343" i="7"/>
  <c r="AR538" i="7"/>
  <c r="AP410" i="7"/>
  <c r="D539" i="7"/>
  <c r="J411" i="7"/>
  <c r="AB538" i="7"/>
  <c r="BE343" i="7"/>
  <c r="I411" i="7"/>
  <c r="BE538" i="7"/>
  <c r="BD343" i="7"/>
  <c r="AW343" i="7"/>
  <c r="AX410" i="7"/>
  <c r="AK538" i="7"/>
  <c r="S409" i="7"/>
  <c r="AQ343" i="7"/>
  <c r="AU410" i="7"/>
  <c r="AH343" i="7"/>
  <c r="AJ343" i="7"/>
  <c r="J539" i="7"/>
  <c r="AN410" i="7"/>
  <c r="AS343" i="7"/>
  <c r="AR343" i="7"/>
  <c r="X410" i="7"/>
  <c r="I539" i="7"/>
  <c r="W410" i="7"/>
  <c r="F539" i="7"/>
  <c r="AR410" i="7"/>
  <c r="AE410" i="7"/>
  <c r="AC410" i="7"/>
  <c r="AX538" i="7"/>
  <c r="AJ538" i="7"/>
  <c r="AZ538" i="7"/>
  <c r="AQ538" i="7"/>
  <c r="BD538" i="7"/>
  <c r="I344" i="7"/>
  <c r="AH410" i="7"/>
  <c r="AW410" i="7"/>
  <c r="AL343" i="7"/>
  <c r="AV410" i="7"/>
  <c r="AC343" i="7"/>
  <c r="AG410" i="7"/>
  <c r="AT410" i="7"/>
  <c r="AB343" i="7"/>
  <c r="BB343" i="7"/>
  <c r="AF538" i="7"/>
  <c r="AA538" i="7"/>
  <c r="AA343" i="7"/>
  <c r="AI416" i="7"/>
  <c r="AS416" i="7"/>
  <c r="AP416" i="7"/>
  <c r="AK416" i="7"/>
  <c r="AH416" i="7"/>
  <c r="AJ416" i="7"/>
  <c r="AF416" i="7"/>
  <c r="X416" i="7"/>
  <c r="AM416" i="7"/>
  <c r="AT416" i="7"/>
  <c r="AY416" i="7"/>
  <c r="AB416" i="7"/>
  <c r="AL416" i="7"/>
  <c r="AW416" i="7"/>
  <c r="AZ416" i="7"/>
  <c r="AE416" i="7"/>
  <c r="AU416" i="7"/>
  <c r="AG416" i="7"/>
  <c r="AC416" i="7"/>
  <c r="BB416" i="7"/>
  <c r="AD416" i="7"/>
  <c r="AQ416" i="7"/>
  <c r="AO416" i="7"/>
  <c r="Z416" i="7"/>
  <c r="Y416" i="7"/>
  <c r="W416" i="7"/>
  <c r="AA416" i="7"/>
  <c r="AN416" i="7"/>
  <c r="AX416" i="7"/>
  <c r="V416" i="7"/>
  <c r="BC416" i="7"/>
  <c r="BA416" i="7"/>
  <c r="AV416" i="7"/>
  <c r="BD416" i="7"/>
  <c r="AR416" i="7"/>
  <c r="BE416" i="7"/>
  <c r="S416" i="7" s="1"/>
  <c r="V580" i="7" l="1"/>
  <c r="W17" i="7" s="1"/>
  <c r="W580" i="7" s="1"/>
  <c r="X17" i="7" s="1"/>
  <c r="X580" i="7" s="1"/>
  <c r="Y17" i="7" s="1"/>
  <c r="Y580" i="7" s="1"/>
  <c r="Z17" i="7" s="1"/>
  <c r="Z580" i="7" s="1"/>
  <c r="AA17" i="7" s="1"/>
  <c r="AA580" i="7" s="1"/>
  <c r="AB17" i="7" s="1"/>
  <c r="AB580" i="7" s="1"/>
  <c r="AC17" i="7" s="1"/>
  <c r="AC580" i="7" s="1"/>
  <c r="AD17" i="7" s="1"/>
  <c r="AD580" i="7" s="1"/>
  <c r="AE17" i="7" s="1"/>
  <c r="AE580" i="7" s="1"/>
  <c r="AF17" i="7" s="1"/>
  <c r="AF580" i="7" s="1"/>
  <c r="AG17" i="7" s="1"/>
  <c r="AG580" i="7" s="1"/>
  <c r="AH17" i="7" s="1"/>
  <c r="AH580" i="7" s="1"/>
  <c r="AI17" i="7" s="1"/>
  <c r="AI580" i="7" s="1"/>
  <c r="AJ17" i="7" s="1"/>
  <c r="AJ580" i="7" s="1"/>
  <c r="AK17" i="7" s="1"/>
  <c r="AK580" i="7" s="1"/>
  <c r="AL17" i="7" s="1"/>
  <c r="AL580" i="7" s="1"/>
  <c r="AM17" i="7" s="1"/>
  <c r="AM580" i="7" s="1"/>
  <c r="AN17" i="7" s="1"/>
  <c r="AN580" i="7" s="1"/>
  <c r="B541" i="7"/>
  <c r="AN19" i="7"/>
  <c r="AZ20" i="7"/>
  <c r="AZ583" i="7" s="1"/>
  <c r="AY621" i="7"/>
  <c r="AV34" i="7"/>
  <c r="AU592" i="7"/>
  <c r="H414" i="7"/>
  <c r="V539" i="7"/>
  <c r="AC539" i="7"/>
  <c r="AY411" i="7"/>
  <c r="AJ344" i="7"/>
  <c r="W539" i="7"/>
  <c r="BA411" i="7"/>
  <c r="F540" i="7"/>
  <c r="AE344" i="7"/>
  <c r="H345" i="7"/>
  <c r="AV344" i="7"/>
  <c r="AV411" i="7"/>
  <c r="AY344" i="7"/>
  <c r="AA411" i="7"/>
  <c r="AO411" i="7"/>
  <c r="S538" i="7"/>
  <c r="I414" i="7"/>
  <c r="AK539" i="7"/>
  <c r="AA539" i="7"/>
  <c r="AJ539" i="7"/>
  <c r="S410" i="7"/>
  <c r="AM344" i="7"/>
  <c r="BC344" i="7"/>
  <c r="AD344" i="7"/>
  <c r="AI539" i="7"/>
  <c r="F345" i="7"/>
  <c r="AB344" i="7"/>
  <c r="BD411" i="7"/>
  <c r="AU539" i="7"/>
  <c r="Y411" i="7"/>
  <c r="AF539" i="7"/>
  <c r="AJ411" i="7"/>
  <c r="AX539" i="7"/>
  <c r="AH411" i="7"/>
  <c r="AG539" i="7"/>
  <c r="AA344" i="7"/>
  <c r="W344" i="7"/>
  <c r="AM539" i="7"/>
  <c r="AZ411" i="7"/>
  <c r="Y539" i="7"/>
  <c r="AP411" i="7"/>
  <c r="AB411" i="7"/>
  <c r="AT539" i="7"/>
  <c r="BD539" i="7"/>
  <c r="X411" i="7"/>
  <c r="BE539" i="7"/>
  <c r="AQ344" i="7"/>
  <c r="Z344" i="7"/>
  <c r="AF411" i="7"/>
  <c r="AK344" i="7"/>
  <c r="AS411" i="7"/>
  <c r="Z411" i="7"/>
  <c r="S343" i="7"/>
  <c r="AP344" i="7"/>
  <c r="J540" i="7"/>
  <c r="AR539" i="7"/>
  <c r="X539" i="7"/>
  <c r="AY539" i="7"/>
  <c r="AZ344" i="7"/>
  <c r="BB539" i="7"/>
  <c r="AS539" i="7"/>
  <c r="AS344" i="7"/>
  <c r="AR411" i="7"/>
  <c r="Z539" i="7"/>
  <c r="BB411" i="7"/>
  <c r="AG344" i="7"/>
  <c r="AO539" i="7"/>
  <c r="AC411" i="7"/>
  <c r="AT344" i="7"/>
  <c r="AN411" i="7"/>
  <c r="AX344" i="7"/>
  <c r="AD411" i="7"/>
  <c r="AF344" i="7"/>
  <c r="AK411" i="7"/>
  <c r="AI344" i="7"/>
  <c r="BD344" i="7"/>
  <c r="Y344" i="7"/>
  <c r="F412" i="7"/>
  <c r="X344" i="7"/>
  <c r="AQ539" i="7"/>
  <c r="AL411" i="7"/>
  <c r="W411" i="7"/>
  <c r="H540" i="7"/>
  <c r="AM411" i="7"/>
  <c r="AP539" i="7"/>
  <c r="I540" i="7"/>
  <c r="AT411" i="7"/>
  <c r="AO344" i="7"/>
  <c r="J412" i="7"/>
  <c r="AH539" i="7"/>
  <c r="V411" i="7"/>
  <c r="AE539" i="7"/>
  <c r="AD539" i="7"/>
  <c r="AC344" i="7"/>
  <c r="D412" i="7"/>
  <c r="AL344" i="7"/>
  <c r="AQ411" i="7"/>
  <c r="I412" i="7"/>
  <c r="AW344" i="7"/>
  <c r="BA344" i="7"/>
  <c r="AI411" i="7"/>
  <c r="D540" i="7"/>
  <c r="AL539" i="7"/>
  <c r="H412" i="7"/>
  <c r="BE344" i="7"/>
  <c r="V344" i="7"/>
  <c r="AR344" i="7"/>
  <c r="D414" i="7"/>
  <c r="AX411" i="7"/>
  <c r="AG411" i="7"/>
  <c r="AB539" i="7"/>
  <c r="BA539" i="7"/>
  <c r="AN344" i="7"/>
  <c r="BC411" i="7"/>
  <c r="D345" i="7"/>
  <c r="AN539" i="7"/>
  <c r="AW411" i="7"/>
  <c r="F414" i="7"/>
  <c r="AE411" i="7"/>
  <c r="BB344" i="7"/>
  <c r="BE411" i="7"/>
  <c r="I345" i="7"/>
  <c r="AU411" i="7"/>
  <c r="J345" i="7"/>
  <c r="BC539" i="7"/>
  <c r="AV539" i="7"/>
  <c r="AU344" i="7"/>
  <c r="AZ539" i="7"/>
  <c r="AH344" i="7"/>
  <c r="AW539" i="7"/>
  <c r="AO17" i="7" l="1"/>
  <c r="AO580" i="7" s="1"/>
  <c r="B542" i="7"/>
  <c r="AN582" i="7"/>
  <c r="AZ58" i="7"/>
  <c r="AV597" i="7"/>
  <c r="AV29" i="7"/>
  <c r="F418" i="7"/>
  <c r="D418" i="7"/>
  <c r="H418" i="7"/>
  <c r="J414" i="7"/>
  <c r="AS412" i="7"/>
  <c r="F541" i="7"/>
  <c r="AB412" i="7"/>
  <c r="AX540" i="7"/>
  <c r="S539" i="7"/>
  <c r="AR345" i="7"/>
  <c r="AU345" i="7"/>
  <c r="AW540" i="7"/>
  <c r="AQ345" i="7"/>
  <c r="BB345" i="7"/>
  <c r="AT540" i="7"/>
  <c r="AG412" i="7"/>
  <c r="Y345" i="7"/>
  <c r="BB540" i="7"/>
  <c r="AG345" i="7"/>
  <c r="Y540" i="7"/>
  <c r="AH412" i="7"/>
  <c r="AM412" i="7"/>
  <c r="X540" i="7"/>
  <c r="BE345" i="7"/>
  <c r="AO345" i="7"/>
  <c r="AP412" i="7"/>
  <c r="BC540" i="7"/>
  <c r="AK540" i="7"/>
  <c r="AZ412" i="7"/>
  <c r="BD412" i="7"/>
  <c r="H346" i="7"/>
  <c r="S344" i="7"/>
  <c r="AA540" i="7"/>
  <c r="Z412" i="7"/>
  <c r="BA345" i="7"/>
  <c r="I541" i="7"/>
  <c r="AI412" i="7"/>
  <c r="AO412" i="7"/>
  <c r="AD540" i="7"/>
  <c r="AZ540" i="7"/>
  <c r="D346" i="7"/>
  <c r="V540" i="7"/>
  <c r="I346" i="7"/>
  <c r="BD345" i="7"/>
  <c r="AM540" i="7"/>
  <c r="BC412" i="7"/>
  <c r="AN540" i="7"/>
  <c r="AC412" i="7"/>
  <c r="AJ540" i="7"/>
  <c r="AY345" i="7"/>
  <c r="AO540" i="7"/>
  <c r="AR540" i="7"/>
  <c r="AX345" i="7"/>
  <c r="V412" i="7"/>
  <c r="AF540" i="7"/>
  <c r="AJ412" i="7"/>
  <c r="AQ540" i="7"/>
  <c r="AR412" i="7"/>
  <c r="AQ412" i="7"/>
  <c r="AE345" i="7"/>
  <c r="AA412" i="7"/>
  <c r="H541" i="7"/>
  <c r="J541" i="7" s="1"/>
  <c r="BE412" i="7"/>
  <c r="AA345" i="7"/>
  <c r="AD412" i="7"/>
  <c r="AP345" i="7"/>
  <c r="AB540" i="7"/>
  <c r="AW412" i="7"/>
  <c r="BB412" i="7"/>
  <c r="BD540" i="7"/>
  <c r="AL540" i="7"/>
  <c r="AF345" i="7"/>
  <c r="BE540" i="7"/>
  <c r="Z540" i="7"/>
  <c r="F346" i="7"/>
  <c r="AI540" i="7"/>
  <c r="AZ345" i="7"/>
  <c r="BC345" i="7"/>
  <c r="AU412" i="7"/>
  <c r="AB345" i="7"/>
  <c r="W412" i="7"/>
  <c r="AH345" i="7"/>
  <c r="Z345" i="7"/>
  <c r="W540" i="7"/>
  <c r="AF412" i="7"/>
  <c r="AI345" i="7"/>
  <c r="W345" i="7"/>
  <c r="AC345" i="7"/>
  <c r="S411" i="7"/>
  <c r="AS345" i="7"/>
  <c r="AV412" i="7"/>
  <c r="AL345" i="7"/>
  <c r="AN412" i="7"/>
  <c r="AK412" i="7"/>
  <c r="AD345" i="7"/>
  <c r="AY412" i="7"/>
  <c r="AJ345" i="7"/>
  <c r="BA412" i="7"/>
  <c r="AW345" i="7"/>
  <c r="AV345" i="7"/>
  <c r="AM345" i="7"/>
  <c r="X412" i="7"/>
  <c r="BA540" i="7"/>
  <c r="AE412" i="7"/>
  <c r="AP540" i="7"/>
  <c r="AY540" i="7"/>
  <c r="AT412" i="7"/>
  <c r="AS540" i="7"/>
  <c r="AV540" i="7"/>
  <c r="AU540" i="7"/>
  <c r="AC540" i="7"/>
  <c r="AX412" i="7"/>
  <c r="AG540" i="7"/>
  <c r="Y412" i="7"/>
  <c r="AT345" i="7"/>
  <c r="AK345" i="7"/>
  <c r="AH540" i="7"/>
  <c r="V345" i="7"/>
  <c r="AE540" i="7"/>
  <c r="AN345" i="7"/>
  <c r="AL412" i="7"/>
  <c r="D541" i="7"/>
  <c r="X345" i="7"/>
  <c r="I418" i="7"/>
  <c r="J418" i="7" s="1"/>
  <c r="B543" i="7" l="1"/>
  <c r="AO19" i="7"/>
  <c r="AP17" i="7" s="1"/>
  <c r="AP580" i="7" s="1"/>
  <c r="BA20" i="7"/>
  <c r="BA583" i="7" s="1"/>
  <c r="AZ621" i="7"/>
  <c r="AW34" i="7"/>
  <c r="AV592" i="7"/>
  <c r="F347" i="7"/>
  <c r="AR541" i="7"/>
  <c r="AC541" i="7"/>
  <c r="AL541" i="7"/>
  <c r="AM541" i="7"/>
  <c r="H542" i="7"/>
  <c r="F542" i="7"/>
  <c r="S345" i="7"/>
  <c r="AP541" i="7"/>
  <c r="AJ541" i="7"/>
  <c r="I542" i="7"/>
  <c r="I347" i="7"/>
  <c r="AX541" i="7"/>
  <c r="BA541" i="7"/>
  <c r="AT541" i="7"/>
  <c r="BC541" i="7"/>
  <c r="V541" i="7"/>
  <c r="AS541" i="7"/>
  <c r="J346" i="7"/>
  <c r="AK541" i="7"/>
  <c r="S540" i="7"/>
  <c r="AH541" i="7"/>
  <c r="D542" i="7"/>
  <c r="D347" i="7"/>
  <c r="AD541" i="7"/>
  <c r="X541" i="7"/>
  <c r="AQ541" i="7"/>
  <c r="H347" i="7"/>
  <c r="AU541" i="7"/>
  <c r="AF541" i="7"/>
  <c r="BD541" i="7"/>
  <c r="AI541" i="7"/>
  <c r="AG541" i="7"/>
  <c r="AY541" i="7"/>
  <c r="AN541" i="7"/>
  <c r="AO541" i="7"/>
  <c r="S412" i="7"/>
  <c r="BB541" i="7"/>
  <c r="W541" i="7"/>
  <c r="J542" i="7"/>
  <c r="AE541" i="7"/>
  <c r="AW541" i="7"/>
  <c r="AV541" i="7"/>
  <c r="AA541" i="7"/>
  <c r="AB541" i="7"/>
  <c r="BE541" i="7"/>
  <c r="Z541" i="7"/>
  <c r="J347" i="7"/>
  <c r="Y541" i="7"/>
  <c r="AZ541" i="7"/>
  <c r="B544" i="7" l="1"/>
  <c r="AO582" i="7"/>
  <c r="BA58" i="7"/>
  <c r="AW597" i="7"/>
  <c r="AW29" i="7"/>
  <c r="AC346" i="7"/>
  <c r="BB542" i="7"/>
  <c r="AJ542" i="7"/>
  <c r="AS347" i="7"/>
  <c r="Y347" i="7"/>
  <c r="AB347" i="7"/>
  <c r="AI346" i="7"/>
  <c r="BE542" i="7"/>
  <c r="AF347" i="7"/>
  <c r="AH347" i="7"/>
  <c r="W346" i="7"/>
  <c r="W542" i="7"/>
  <c r="AT542" i="7"/>
  <c r="AA346" i="7"/>
  <c r="AP347" i="7"/>
  <c r="Y346" i="7"/>
  <c r="F543" i="7"/>
  <c r="AO542" i="7"/>
  <c r="AE347" i="7"/>
  <c r="AN542" i="7"/>
  <c r="AG347" i="7"/>
  <c r="AK347" i="7"/>
  <c r="J543" i="7"/>
  <c r="AA347" i="7"/>
  <c r="AU542" i="7"/>
  <c r="AM347" i="7"/>
  <c r="AI542" i="7"/>
  <c r="AR347" i="7"/>
  <c r="X542" i="7"/>
  <c r="Z542" i="7"/>
  <c r="AV542" i="7"/>
  <c r="AF346" i="7"/>
  <c r="AZ346" i="7"/>
  <c r="AK542" i="7"/>
  <c r="AE346" i="7"/>
  <c r="AV347" i="7"/>
  <c r="AS542" i="7"/>
  <c r="AX347" i="7"/>
  <c r="BE347" i="7"/>
  <c r="BC346" i="7"/>
  <c r="BC542" i="7"/>
  <c r="V347" i="7"/>
  <c r="AR346" i="7"/>
  <c r="AQ347" i="7"/>
  <c r="BB347" i="7"/>
  <c r="AY542" i="7"/>
  <c r="H348" i="7"/>
  <c r="J348" i="7"/>
  <c r="AW347" i="7"/>
  <c r="I543" i="7"/>
  <c r="AH542" i="7"/>
  <c r="AO346" i="7"/>
  <c r="AF542" i="7"/>
  <c r="AL346" i="7"/>
  <c r="AA542" i="7"/>
  <c r="H543" i="7"/>
  <c r="AJ346" i="7"/>
  <c r="AP346" i="7"/>
  <c r="Z346" i="7"/>
  <c r="AY346" i="7"/>
  <c r="AD347" i="7"/>
  <c r="AD346" i="7"/>
  <c r="AH346" i="7"/>
  <c r="AJ347" i="7"/>
  <c r="AP542" i="7"/>
  <c r="AT347" i="7"/>
  <c r="AS346" i="7"/>
  <c r="BE346" i="7"/>
  <c r="I348" i="7"/>
  <c r="AI347" i="7"/>
  <c r="BD346" i="7"/>
  <c r="AQ542" i="7"/>
  <c r="AX542" i="7"/>
  <c r="BD347" i="7"/>
  <c r="AX346" i="7"/>
  <c r="AL542" i="7"/>
  <c r="F348" i="7"/>
  <c r="AG346" i="7"/>
  <c r="V542" i="7"/>
  <c r="AU347" i="7"/>
  <c r="AZ347" i="7"/>
  <c r="AQ346" i="7"/>
  <c r="AW542" i="7"/>
  <c r="AE542" i="7"/>
  <c r="BB346" i="7"/>
  <c r="AN347" i="7"/>
  <c r="X347" i="7"/>
  <c r="AG542" i="7"/>
  <c r="AB346" i="7"/>
  <c r="AU346" i="7"/>
  <c r="BA542" i="7"/>
  <c r="Z347" i="7"/>
  <c r="V346" i="7"/>
  <c r="BC347" i="7"/>
  <c r="W347" i="7"/>
  <c r="AR542" i="7"/>
  <c r="S541" i="7"/>
  <c r="BD542" i="7"/>
  <c r="D543" i="7"/>
  <c r="BA347" i="7"/>
  <c r="AK346" i="7"/>
  <c r="AV346" i="7"/>
  <c r="AY347" i="7"/>
  <c r="BA346" i="7"/>
  <c r="AN346" i="7"/>
  <c r="AD542" i="7"/>
  <c r="AM346" i="7"/>
  <c r="Y542" i="7"/>
  <c r="AZ542" i="7"/>
  <c r="AL347" i="7"/>
  <c r="X346" i="7"/>
  <c r="AM542" i="7"/>
  <c r="AW346" i="7"/>
  <c r="D348" i="7"/>
  <c r="AO347" i="7"/>
  <c r="AT346" i="7"/>
  <c r="AC542" i="7"/>
  <c r="AB542" i="7"/>
  <c r="AC347" i="7"/>
  <c r="V625" i="7" l="1"/>
  <c r="W62" i="7" s="1"/>
  <c r="W625" i="7" s="1"/>
  <c r="X62" i="7" s="1"/>
  <c r="X625" i="7" s="1"/>
  <c r="Y62" i="7" s="1"/>
  <c r="Y625" i="7" s="1"/>
  <c r="Z62" i="7" s="1"/>
  <c r="Z625" i="7" s="1"/>
  <c r="AA62" i="7" s="1"/>
  <c r="AA625" i="7" s="1"/>
  <c r="AB62" i="7" s="1"/>
  <c r="AB625" i="7" s="1"/>
  <c r="AC62" i="7" s="1"/>
  <c r="AC625" i="7" s="1"/>
  <c r="AD62" i="7" s="1"/>
  <c r="AD625" i="7" s="1"/>
  <c r="AE62" i="7" s="1"/>
  <c r="AE625" i="7" s="1"/>
  <c r="AF62" i="7" s="1"/>
  <c r="AF625" i="7" s="1"/>
  <c r="AG62" i="7" s="1"/>
  <c r="AG625" i="7" s="1"/>
  <c r="AH62" i="7" s="1"/>
  <c r="AH625" i="7" s="1"/>
  <c r="AI62" i="7" s="1"/>
  <c r="AI625" i="7" s="1"/>
  <c r="AJ62" i="7" s="1"/>
  <c r="AJ625" i="7" s="1"/>
  <c r="AK62" i="7" s="1"/>
  <c r="AK625" i="7" s="1"/>
  <c r="AL62" i="7" s="1"/>
  <c r="AL625" i="7" s="1"/>
  <c r="AM62" i="7" s="1"/>
  <c r="AM625" i="7" s="1"/>
  <c r="AN62" i="7" s="1"/>
  <c r="AN625" i="7" s="1"/>
  <c r="AO62" i="7" s="1"/>
  <c r="AO625" i="7" s="1"/>
  <c r="AP62" i="7" s="1"/>
  <c r="AP625" i="7" s="1"/>
  <c r="AQ62" i="7" s="1"/>
  <c r="AQ625" i="7" s="1"/>
  <c r="AR62" i="7" s="1"/>
  <c r="AR625" i="7" s="1"/>
  <c r="AS62" i="7" s="1"/>
  <c r="AS625" i="7" s="1"/>
  <c r="AT62" i="7" s="1"/>
  <c r="AT625" i="7" s="1"/>
  <c r="AU62" i="7" s="1"/>
  <c r="AU625" i="7" s="1"/>
  <c r="AV62" i="7" s="1"/>
  <c r="AV625" i="7" s="1"/>
  <c r="AW62" i="7" s="1"/>
  <c r="AW625" i="7" s="1"/>
  <c r="AX62" i="7" s="1"/>
  <c r="AX625" i="7" s="1"/>
  <c r="AY62" i="7" s="1"/>
  <c r="AY625" i="7" s="1"/>
  <c r="AZ62" i="7" s="1"/>
  <c r="AZ625" i="7" s="1"/>
  <c r="BA62" i="7" s="1"/>
  <c r="BA625" i="7" s="1"/>
  <c r="BB62" i="7" s="1"/>
  <c r="BB625" i="7" s="1"/>
  <c r="BC62" i="7" s="1"/>
  <c r="BC625" i="7" s="1"/>
  <c r="BD62" i="7" s="1"/>
  <c r="BD625" i="7" s="1"/>
  <c r="BE62" i="7" s="1"/>
  <c r="BE625" i="7" s="1"/>
  <c r="B545" i="7"/>
  <c r="AP19" i="7"/>
  <c r="AQ17" i="7" s="1"/>
  <c r="AQ580" i="7" s="1"/>
  <c r="BB20" i="7"/>
  <c r="BB583" i="7" s="1"/>
  <c r="BA621" i="7"/>
  <c r="AX34" i="7"/>
  <c r="AW592" i="7"/>
  <c r="AS348" i="7"/>
  <c r="AH543" i="7"/>
  <c r="J349" i="7"/>
  <c r="S542" i="7"/>
  <c r="BA348" i="7"/>
  <c r="V348" i="7"/>
  <c r="F349" i="7"/>
  <c r="X543" i="7"/>
  <c r="BE543" i="7"/>
  <c r="AP348" i="7"/>
  <c r="BC348" i="7"/>
  <c r="AC348" i="7"/>
  <c r="AE348" i="7"/>
  <c r="AE543" i="7"/>
  <c r="BB348" i="7"/>
  <c r="AX543" i="7"/>
  <c r="AB348" i="7"/>
  <c r="Y348" i="7"/>
  <c r="AU543" i="7"/>
  <c r="AV543" i="7"/>
  <c r="AT348" i="7"/>
  <c r="AV348" i="7"/>
  <c r="AJ543" i="7"/>
  <c r="D544" i="7"/>
  <c r="AF543" i="7"/>
  <c r="X348" i="7"/>
  <c r="AN543" i="7"/>
  <c r="W543" i="7"/>
  <c r="AI348" i="7"/>
  <c r="AD348" i="7"/>
  <c r="BA543" i="7"/>
  <c r="D349" i="7"/>
  <c r="AA543" i="7"/>
  <c r="I544" i="7"/>
  <c r="I349" i="7"/>
  <c r="W348" i="7"/>
  <c r="H544" i="7"/>
  <c r="AJ348" i="7"/>
  <c r="AQ348" i="7"/>
  <c r="AF348" i="7"/>
  <c r="S347" i="7"/>
  <c r="H349" i="7"/>
  <c r="S625" i="7"/>
  <c r="AT543" i="7"/>
  <c r="AU348" i="7"/>
  <c r="BD348" i="7"/>
  <c r="AW543" i="7"/>
  <c r="AN348" i="7"/>
  <c r="AB543" i="7"/>
  <c r="AD543" i="7"/>
  <c r="AZ348" i="7"/>
  <c r="BC543" i="7"/>
  <c r="BB543" i="7"/>
  <c r="AK348" i="7"/>
  <c r="AO543" i="7"/>
  <c r="V543" i="7"/>
  <c r="Z543" i="7"/>
  <c r="AY543" i="7"/>
  <c r="BE348" i="7"/>
  <c r="AO348" i="7"/>
  <c r="AQ543" i="7"/>
  <c r="Z348" i="7"/>
  <c r="AM348" i="7"/>
  <c r="AZ543" i="7"/>
  <c r="AR348" i="7"/>
  <c r="AA348" i="7"/>
  <c r="BD543" i="7"/>
  <c r="AW348" i="7"/>
  <c r="AH348" i="7"/>
  <c r="AY348" i="7"/>
  <c r="AX348" i="7"/>
  <c r="AL543" i="7"/>
  <c r="AP543" i="7"/>
  <c r="AG543" i="7"/>
  <c r="AK543" i="7"/>
  <c r="Y543" i="7"/>
  <c r="AL348" i="7"/>
  <c r="AM543" i="7"/>
  <c r="AG348" i="7"/>
  <c r="AS543" i="7"/>
  <c r="AC543" i="7"/>
  <c r="S346" i="7"/>
  <c r="F544" i="7"/>
  <c r="J544" i="7"/>
  <c r="AI543" i="7"/>
  <c r="AR543" i="7"/>
  <c r="B546" i="7" l="1"/>
  <c r="AP582" i="7"/>
  <c r="BB58" i="7"/>
  <c r="AX597" i="7"/>
  <c r="AX29" i="7"/>
  <c r="V544" i="7"/>
  <c r="I545" i="7"/>
  <c r="AD349" i="7"/>
  <c r="Y349" i="7"/>
  <c r="AU544" i="7"/>
  <c r="BB544" i="7"/>
  <c r="AA544" i="7"/>
  <c r="AE544" i="7"/>
  <c r="F350" i="7"/>
  <c r="AZ349" i="7"/>
  <c r="S543" i="7"/>
  <c r="AX349" i="7"/>
  <c r="AC544" i="7"/>
  <c r="AQ544" i="7"/>
  <c r="X544" i="7"/>
  <c r="AI349" i="7"/>
  <c r="AP349" i="7"/>
  <c r="AK544" i="7"/>
  <c r="AL349" i="7"/>
  <c r="AR544" i="7"/>
  <c r="AQ349" i="7"/>
  <c r="BA349" i="7"/>
  <c r="AR349" i="7"/>
  <c r="AH544" i="7"/>
  <c r="Y544" i="7"/>
  <c r="BA544" i="7"/>
  <c r="AB544" i="7"/>
  <c r="AY349" i="7"/>
  <c r="AJ544" i="7"/>
  <c r="AT544" i="7"/>
  <c r="AU349" i="7"/>
  <c r="AG544" i="7"/>
  <c r="X349" i="7"/>
  <c r="AV349" i="7"/>
  <c r="BB349" i="7"/>
  <c r="Z544" i="7"/>
  <c r="W349" i="7"/>
  <c r="AW544" i="7"/>
  <c r="AS544" i="7"/>
  <c r="AJ349" i="7"/>
  <c r="AX544" i="7"/>
  <c r="BD349" i="7"/>
  <c r="AL544" i="7"/>
  <c r="BC544" i="7"/>
  <c r="BE544" i="7"/>
  <c r="AN349" i="7"/>
  <c r="AS349" i="7"/>
  <c r="AA349" i="7"/>
  <c r="AM349" i="7"/>
  <c r="AV544" i="7"/>
  <c r="AN544" i="7"/>
  <c r="D350" i="7"/>
  <c r="H545" i="7"/>
  <c r="AW349" i="7"/>
  <c r="AK349" i="7"/>
  <c r="AO349" i="7"/>
  <c r="J350" i="7"/>
  <c r="S348" i="7"/>
  <c r="BD544" i="7"/>
  <c r="AG349" i="7"/>
  <c r="J545" i="7"/>
  <c r="F545" i="7"/>
  <c r="AE349" i="7"/>
  <c r="AZ544" i="7"/>
  <c r="AP544" i="7"/>
  <c r="AY544" i="7"/>
  <c r="AO544" i="7"/>
  <c r="D545" i="7"/>
  <c r="AM544" i="7"/>
  <c r="AT349" i="7"/>
  <c r="I350" i="7"/>
  <c r="H350" i="7"/>
  <c r="AF544" i="7"/>
  <c r="AH349" i="7"/>
  <c r="AF349" i="7"/>
  <c r="W544" i="7"/>
  <c r="AD544" i="7"/>
  <c r="BC349" i="7"/>
  <c r="Z349" i="7"/>
  <c r="BE349" i="7"/>
  <c r="AC349" i="7"/>
  <c r="AB349" i="7"/>
  <c r="V349" i="7"/>
  <c r="AI544" i="7"/>
  <c r="W65" i="7" l="1"/>
  <c r="W628" i="7" s="1"/>
  <c r="X65" i="7" s="1"/>
  <c r="X628" i="7" s="1"/>
  <c r="Y65" i="7" s="1"/>
  <c r="Y628" i="7" s="1"/>
  <c r="Z65" i="7" s="1"/>
  <c r="Z628" i="7" s="1"/>
  <c r="AA65" i="7" s="1"/>
  <c r="AA628" i="7" s="1"/>
  <c r="AB65" i="7" s="1"/>
  <c r="AB628" i="7" s="1"/>
  <c r="AC65" i="7" s="1"/>
  <c r="AC628" i="7" s="1"/>
  <c r="AD65" i="7" s="1"/>
  <c r="AD628" i="7" s="1"/>
  <c r="AE65" i="7" s="1"/>
  <c r="AE628" i="7" s="1"/>
  <c r="AF65" i="7" s="1"/>
  <c r="AF628" i="7" s="1"/>
  <c r="AG65" i="7" s="1"/>
  <c r="AG628" i="7" s="1"/>
  <c r="AH65" i="7" s="1"/>
  <c r="AH628" i="7" s="1"/>
  <c r="AI65" i="7" s="1"/>
  <c r="AI628" i="7" s="1"/>
  <c r="AJ65" i="7" s="1"/>
  <c r="AJ628" i="7" s="1"/>
  <c r="AK65" i="7" s="1"/>
  <c r="AK628" i="7" s="1"/>
  <c r="AL65" i="7" s="1"/>
  <c r="AL628" i="7" s="1"/>
  <c r="AM65" i="7" s="1"/>
  <c r="AM628" i="7" s="1"/>
  <c r="AN65" i="7" s="1"/>
  <c r="AN628" i="7" s="1"/>
  <c r="AO65" i="7" s="1"/>
  <c r="AO628" i="7" s="1"/>
  <c r="AP65" i="7" s="1"/>
  <c r="AP628" i="7" s="1"/>
  <c r="AQ65" i="7" s="1"/>
  <c r="AQ628" i="7" s="1"/>
  <c r="AR65" i="7" s="1"/>
  <c r="AR628" i="7" s="1"/>
  <c r="AS65" i="7" s="1"/>
  <c r="AS628" i="7" s="1"/>
  <c r="AT65" i="7" s="1"/>
  <c r="AT628" i="7" s="1"/>
  <c r="AU65" i="7" s="1"/>
  <c r="AU628" i="7" s="1"/>
  <c r="AV65" i="7" s="1"/>
  <c r="AV628" i="7" s="1"/>
  <c r="AW65" i="7" s="1"/>
  <c r="AW628" i="7" s="1"/>
  <c r="AX65" i="7" s="1"/>
  <c r="AX628" i="7" s="1"/>
  <c r="AY65" i="7" s="1"/>
  <c r="AY628" i="7" s="1"/>
  <c r="AZ65" i="7" s="1"/>
  <c r="AZ628" i="7" s="1"/>
  <c r="BA65" i="7" s="1"/>
  <c r="BA628" i="7" s="1"/>
  <c r="BB65" i="7" s="1"/>
  <c r="BB628" i="7" s="1"/>
  <c r="BC65" i="7" s="1"/>
  <c r="BC628" i="7" s="1"/>
  <c r="BD65" i="7" s="1"/>
  <c r="BD628" i="7" s="1"/>
  <c r="BE65" i="7" s="1"/>
  <c r="BE628" i="7" s="1"/>
  <c r="B547" i="7"/>
  <c r="AQ19" i="7"/>
  <c r="AR17" i="7" s="1"/>
  <c r="AR580" i="7" s="1"/>
  <c r="BC20" i="7"/>
  <c r="BC583" i="7" s="1"/>
  <c r="BB621" i="7"/>
  <c r="AY34" i="7"/>
  <c r="AX592" i="7"/>
  <c r="AQ545" i="7"/>
  <c r="I546" i="7"/>
  <c r="AC350" i="7"/>
  <c r="AZ545" i="7"/>
  <c r="AO350" i="7"/>
  <c r="AB545" i="7"/>
  <c r="J546" i="7"/>
  <c r="AF350" i="7"/>
  <c r="F546" i="7"/>
  <c r="AS350" i="7"/>
  <c r="AP545" i="7"/>
  <c r="AV350" i="7"/>
  <c r="H546" i="7"/>
  <c r="AE545" i="7"/>
  <c r="V545" i="7"/>
  <c r="D351" i="7"/>
  <c r="V350" i="7"/>
  <c r="AM350" i="7"/>
  <c r="AL350" i="7"/>
  <c r="AB350" i="7"/>
  <c r="AZ350" i="7"/>
  <c r="W350" i="7"/>
  <c r="AR545" i="7"/>
  <c r="AX545" i="7"/>
  <c r="AY350" i="7"/>
  <c r="AI350" i="7"/>
  <c r="AH350" i="7"/>
  <c r="AW545" i="7"/>
  <c r="AC545" i="7"/>
  <c r="Y545" i="7"/>
  <c r="BC545" i="7"/>
  <c r="Z545" i="7"/>
  <c r="AM545" i="7"/>
  <c r="AH545" i="7"/>
  <c r="BD545" i="7"/>
  <c r="AA545" i="7"/>
  <c r="BA350" i="7"/>
  <c r="H351" i="7"/>
  <c r="BD350" i="7"/>
  <c r="S349" i="7"/>
  <c r="AU350" i="7"/>
  <c r="AJ350" i="7"/>
  <c r="AR350" i="7"/>
  <c r="AY545" i="7"/>
  <c r="AP350" i="7"/>
  <c r="AX350" i="7"/>
  <c r="BA545" i="7"/>
  <c r="AD350" i="7"/>
  <c r="AA350" i="7"/>
  <c r="BC350" i="7"/>
  <c r="I351" i="7"/>
  <c r="AK545" i="7"/>
  <c r="AT545" i="7"/>
  <c r="AE350" i="7"/>
  <c r="AN545" i="7"/>
  <c r="Z350" i="7"/>
  <c r="Y350" i="7"/>
  <c r="AG350" i="7"/>
  <c r="X350" i="7"/>
  <c r="BB350" i="7"/>
  <c r="BE350" i="7"/>
  <c r="AL545" i="7"/>
  <c r="D546" i="7"/>
  <c r="F351" i="7"/>
  <c r="AJ545" i="7"/>
  <c r="BE545" i="7"/>
  <c r="AN350" i="7"/>
  <c r="AO545" i="7"/>
  <c r="AT350" i="7"/>
  <c r="S628" i="7"/>
  <c r="AS545" i="7"/>
  <c r="AW350" i="7"/>
  <c r="AU545" i="7"/>
  <c r="AF545" i="7"/>
  <c r="AG545" i="7"/>
  <c r="BB545" i="7"/>
  <c r="W545" i="7"/>
  <c r="J351" i="7"/>
  <c r="AK350" i="7"/>
  <c r="S544" i="7"/>
  <c r="AV545" i="7"/>
  <c r="AQ350" i="7"/>
  <c r="AI545" i="7"/>
  <c r="X545" i="7"/>
  <c r="AD545" i="7"/>
  <c r="B548" i="7" l="1"/>
  <c r="AQ582" i="7"/>
  <c r="BC58" i="7"/>
  <c r="AY597" i="7"/>
  <c r="AY29" i="7"/>
  <c r="X546" i="7"/>
  <c r="BC546" i="7"/>
  <c r="I547" i="7"/>
  <c r="AL351" i="7"/>
  <c r="AH351" i="7"/>
  <c r="F352" i="7"/>
  <c r="Z546" i="7"/>
  <c r="AK351" i="7"/>
  <c r="BC351" i="7"/>
  <c r="S545" i="7"/>
  <c r="AD351" i="7"/>
  <c r="AY546" i="7"/>
  <c r="AJ351" i="7"/>
  <c r="H547" i="7"/>
  <c r="AJ546" i="7"/>
  <c r="AU351" i="7"/>
  <c r="AM351" i="7"/>
  <c r="BA546" i="7"/>
  <c r="H352" i="7"/>
  <c r="AU546" i="7"/>
  <c r="AP351" i="7"/>
  <c r="AC546" i="7"/>
  <c r="AX546" i="7"/>
  <c r="BE351" i="7"/>
  <c r="AS546" i="7"/>
  <c r="AL546" i="7"/>
  <c r="S350" i="7"/>
  <c r="BB351" i="7"/>
  <c r="AC351" i="7"/>
  <c r="AP546" i="7"/>
  <c r="AO546" i="7"/>
  <c r="AN546" i="7"/>
  <c r="AS351" i="7"/>
  <c r="AB351" i="7"/>
  <c r="AR351" i="7"/>
  <c r="J352" i="7"/>
  <c r="AK546" i="7"/>
  <c r="AG546" i="7"/>
  <c r="D352" i="7"/>
  <c r="BA351" i="7"/>
  <c r="AH546" i="7"/>
  <c r="AT546" i="7"/>
  <c r="AZ351" i="7"/>
  <c r="AY351" i="7"/>
  <c r="AB546" i="7"/>
  <c r="AZ546" i="7"/>
  <c r="BD546" i="7"/>
  <c r="D547" i="7"/>
  <c r="AQ351" i="7"/>
  <c r="BD351" i="7"/>
  <c r="AN351" i="7"/>
  <c r="AV351" i="7"/>
  <c r="AW546" i="7"/>
  <c r="V351" i="7"/>
  <c r="F547" i="7"/>
  <c r="W546" i="7"/>
  <c r="AD546" i="7"/>
  <c r="AI546" i="7"/>
  <c r="AE351" i="7"/>
  <c r="AA546" i="7"/>
  <c r="AF351" i="7"/>
  <c r="AO351" i="7"/>
  <c r="AW351" i="7"/>
  <c r="AE546" i="7"/>
  <c r="AR546" i="7"/>
  <c r="AT351" i="7"/>
  <c r="Y546" i="7"/>
  <c r="X351" i="7"/>
  <c r="V546" i="7"/>
  <c r="Y351" i="7"/>
  <c r="Z351" i="7"/>
  <c r="AF546" i="7"/>
  <c r="I352" i="7"/>
  <c r="BB546" i="7"/>
  <c r="AG351" i="7"/>
  <c r="AV546" i="7"/>
  <c r="AI351" i="7"/>
  <c r="W351" i="7"/>
  <c r="J547" i="7"/>
  <c r="AM546" i="7"/>
  <c r="AQ546" i="7"/>
  <c r="AA351" i="7"/>
  <c r="AX351" i="7"/>
  <c r="BE546" i="7"/>
  <c r="B549" i="7" l="1"/>
  <c r="AR19" i="7"/>
  <c r="AS17" i="7" s="1"/>
  <c r="AS580" i="7" s="1"/>
  <c r="BD20" i="7"/>
  <c r="BD583" i="7" s="1"/>
  <c r="BC621" i="7"/>
  <c r="AZ34" i="7"/>
  <c r="AY592" i="7"/>
  <c r="X352" i="7"/>
  <c r="AE352" i="7"/>
  <c r="AQ547" i="7"/>
  <c r="AI547" i="7"/>
  <c r="AO352" i="7"/>
  <c r="J353" i="7"/>
  <c r="F548" i="7"/>
  <c r="H353" i="7"/>
  <c r="AY547" i="7"/>
  <c r="S351" i="7"/>
  <c r="AI352" i="7"/>
  <c r="AA547" i="7"/>
  <c r="AH352" i="7"/>
  <c r="AW547" i="7"/>
  <c r="AA352" i="7"/>
  <c r="I548" i="7"/>
  <c r="AP352" i="7"/>
  <c r="BA547" i="7"/>
  <c r="AN352" i="7"/>
  <c r="AJ547" i="7"/>
  <c r="AD352" i="7"/>
  <c r="AS547" i="7"/>
  <c r="AD547" i="7"/>
  <c r="BC547" i="7"/>
  <c r="AV352" i="7"/>
  <c r="AT352" i="7"/>
  <c r="AR352" i="7"/>
  <c r="AN547" i="7"/>
  <c r="J548" i="7"/>
  <c r="D548" i="7"/>
  <c r="I353" i="7"/>
  <c r="Y547" i="7"/>
  <c r="AX352" i="7"/>
  <c r="BD352" i="7"/>
  <c r="X547" i="7"/>
  <c r="BB352" i="7"/>
  <c r="AF547" i="7"/>
  <c r="AK352" i="7"/>
  <c r="AF352" i="7"/>
  <c r="AQ352" i="7"/>
  <c r="H548" i="7"/>
  <c r="Y352" i="7"/>
  <c r="AZ547" i="7"/>
  <c r="AV547" i="7"/>
  <c r="BA352" i="7"/>
  <c r="W547" i="7"/>
  <c r="AC352" i="7"/>
  <c r="AL352" i="7"/>
  <c r="AM352" i="7"/>
  <c r="Z547" i="7"/>
  <c r="AZ352" i="7"/>
  <c r="BD547" i="7"/>
  <c r="AU547" i="7"/>
  <c r="AP547" i="7"/>
  <c r="V352" i="7"/>
  <c r="AU352" i="7"/>
  <c r="AS352" i="7"/>
  <c r="Z352" i="7"/>
  <c r="AG352" i="7"/>
  <c r="AC547" i="7"/>
  <c r="F353" i="7"/>
  <c r="D353" i="7"/>
  <c r="AK547" i="7"/>
  <c r="AL547" i="7"/>
  <c r="S546" i="7"/>
  <c r="W352" i="7"/>
  <c r="BE547" i="7"/>
  <c r="AR547" i="7"/>
  <c r="AM547" i="7"/>
  <c r="AB352" i="7"/>
  <c r="AG547" i="7"/>
  <c r="AX547" i="7"/>
  <c r="AB547" i="7"/>
  <c r="AY352" i="7"/>
  <c r="BB547" i="7"/>
  <c r="V547" i="7"/>
  <c r="AH547" i="7"/>
  <c r="BC352" i="7"/>
  <c r="BE352" i="7"/>
  <c r="AW352" i="7"/>
  <c r="AT547" i="7"/>
  <c r="AE547" i="7"/>
  <c r="AJ352" i="7"/>
  <c r="AO547" i="7"/>
  <c r="B550" i="7" l="1"/>
  <c r="AR582" i="7"/>
  <c r="BD58" i="7"/>
  <c r="AZ597" i="7"/>
  <c r="AZ29" i="7"/>
  <c r="AQ353" i="7"/>
  <c r="AH548" i="7"/>
  <c r="D549" i="7"/>
  <c r="AY353" i="7"/>
  <c r="AQ548" i="7"/>
  <c r="J354" i="7"/>
  <c r="AK353" i="7"/>
  <c r="X353" i="7"/>
  <c r="AX548" i="7"/>
  <c r="F354" i="7"/>
  <c r="I354" i="7"/>
  <c r="AX353" i="7"/>
  <c r="F549" i="7"/>
  <c r="AE353" i="7"/>
  <c r="AS548" i="7"/>
  <c r="V548" i="7"/>
  <c r="AY548" i="7"/>
  <c r="AC353" i="7"/>
  <c r="Z353" i="7"/>
  <c r="Y353" i="7"/>
  <c r="AZ548" i="7"/>
  <c r="AU548" i="7"/>
  <c r="AJ548" i="7"/>
  <c r="AN548" i="7"/>
  <c r="BD353" i="7"/>
  <c r="V353" i="7"/>
  <c r="AK548" i="7"/>
  <c r="AJ353" i="7"/>
  <c r="AL353" i="7"/>
  <c r="AR548" i="7"/>
  <c r="AH353" i="7"/>
  <c r="Y548" i="7"/>
  <c r="D354" i="7"/>
  <c r="AO353" i="7"/>
  <c r="AU353" i="7"/>
  <c r="AL548" i="7"/>
  <c r="AG548" i="7"/>
  <c r="AO548" i="7"/>
  <c r="J549" i="7"/>
  <c r="H354" i="7"/>
  <c r="AP548" i="7"/>
  <c r="AT353" i="7"/>
  <c r="AG353" i="7"/>
  <c r="AC548" i="7"/>
  <c r="Z548" i="7"/>
  <c r="AB548" i="7"/>
  <c r="S547" i="7"/>
  <c r="AF548" i="7"/>
  <c r="AA548" i="7"/>
  <c r="AT548" i="7"/>
  <c r="BB353" i="7"/>
  <c r="BA353" i="7"/>
  <c r="AF353" i="7"/>
  <c r="BA548" i="7"/>
  <c r="W548" i="7"/>
  <c r="BC353" i="7"/>
  <c r="BD548" i="7"/>
  <c r="AW548" i="7"/>
  <c r="AV548" i="7"/>
  <c r="H549" i="7"/>
  <c r="AW353" i="7"/>
  <c r="AZ353" i="7"/>
  <c r="AD353" i="7"/>
  <c r="AV353" i="7"/>
  <c r="BC548" i="7"/>
  <c r="AI353" i="7"/>
  <c r="AE548" i="7"/>
  <c r="AD548" i="7"/>
  <c r="AS353" i="7"/>
  <c r="AM548" i="7"/>
  <c r="AM353" i="7"/>
  <c r="AR353" i="7"/>
  <c r="W353" i="7"/>
  <c r="AP353" i="7"/>
  <c r="BE548" i="7"/>
  <c r="I549" i="7"/>
  <c r="X548" i="7"/>
  <c r="AI548" i="7"/>
  <c r="BB548" i="7"/>
  <c r="AA353" i="7"/>
  <c r="AB353" i="7"/>
  <c r="S352" i="7"/>
  <c r="BE353" i="7"/>
  <c r="AN353" i="7"/>
  <c r="B551" i="7" l="1"/>
  <c r="AS19" i="7"/>
  <c r="AT17" i="7" s="1"/>
  <c r="AT580" i="7" s="1"/>
  <c r="BE20" i="7"/>
  <c r="BE583" i="7" s="1"/>
  <c r="BD621" i="7"/>
  <c r="BA34" i="7"/>
  <c r="AZ592" i="7"/>
  <c r="AR549" i="7"/>
  <c r="AH549" i="7"/>
  <c r="AE354" i="7"/>
  <c r="I550" i="7"/>
  <c r="BE549" i="7"/>
  <c r="W354" i="7"/>
  <c r="AD354" i="7"/>
  <c r="BA354" i="7"/>
  <c r="BC354" i="7"/>
  <c r="F355" i="7"/>
  <c r="AS354" i="7"/>
  <c r="AP549" i="7"/>
  <c r="AN354" i="7"/>
  <c r="J355" i="7"/>
  <c r="AB549" i="7"/>
  <c r="AM549" i="7"/>
  <c r="BC549" i="7"/>
  <c r="AK549" i="7"/>
  <c r="V354" i="7"/>
  <c r="BD354" i="7"/>
  <c r="AW549" i="7"/>
  <c r="AZ549" i="7"/>
  <c r="AY354" i="7"/>
  <c r="AM354" i="7"/>
  <c r="AU354" i="7"/>
  <c r="J550" i="7"/>
  <c r="BA549" i="7"/>
  <c r="AR354" i="7"/>
  <c r="AD549" i="7"/>
  <c r="AX354" i="7"/>
  <c r="BD549" i="7"/>
  <c r="AW354" i="7"/>
  <c r="AA549" i="7"/>
  <c r="Y549" i="7"/>
  <c r="AB354" i="7"/>
  <c r="AK354" i="7"/>
  <c r="BB549" i="7"/>
  <c r="AX549" i="7"/>
  <c r="H550" i="7"/>
  <c r="Z354" i="7"/>
  <c r="AQ354" i="7"/>
  <c r="D355" i="7"/>
  <c r="Z549" i="7"/>
  <c r="D550" i="7"/>
  <c r="AJ549" i="7"/>
  <c r="AG549" i="7"/>
  <c r="S583" i="7"/>
  <c r="AC549" i="7"/>
  <c r="W549" i="7"/>
  <c r="AF549" i="7"/>
  <c r="AT549" i="7"/>
  <c r="AA354" i="7"/>
  <c r="Y354" i="7"/>
  <c r="AY549" i="7"/>
  <c r="AC354" i="7"/>
  <c r="AV549" i="7"/>
  <c r="AE549" i="7"/>
  <c r="AO354" i="7"/>
  <c r="S353" i="7"/>
  <c r="AT354" i="7"/>
  <c r="AN549" i="7"/>
  <c r="V549" i="7"/>
  <c r="AS549" i="7"/>
  <c r="AH354" i="7"/>
  <c r="AL549" i="7"/>
  <c r="BB354" i="7"/>
  <c r="AP354" i="7"/>
  <c r="S548" i="7"/>
  <c r="I355" i="7"/>
  <c r="AQ549" i="7"/>
  <c r="H355" i="7"/>
  <c r="AZ354" i="7"/>
  <c r="AU549" i="7"/>
  <c r="AO549" i="7"/>
  <c r="AI549" i="7"/>
  <c r="X354" i="7"/>
  <c r="AJ354" i="7"/>
  <c r="BE354" i="7"/>
  <c r="AF354" i="7"/>
  <c r="F550" i="7"/>
  <c r="AL354" i="7"/>
  <c r="X549" i="7"/>
  <c r="AG354" i="7"/>
  <c r="AI354" i="7"/>
  <c r="AV354" i="7"/>
  <c r="B552" i="7" l="1"/>
  <c r="AS582" i="7"/>
  <c r="BE58" i="7"/>
  <c r="BA597" i="7"/>
  <c r="BA29" i="7"/>
  <c r="AL355" i="7"/>
  <c r="BB355" i="7"/>
  <c r="Y550" i="7"/>
  <c r="AU355" i="7"/>
  <c r="AZ355" i="7"/>
  <c r="V550" i="7"/>
  <c r="F356" i="7"/>
  <c r="AY355" i="7"/>
  <c r="H551" i="7"/>
  <c r="AB550" i="7"/>
  <c r="W355" i="7"/>
  <c r="AV550" i="7"/>
  <c r="AK550" i="7"/>
  <c r="J356" i="7"/>
  <c r="AE550" i="7"/>
  <c r="AD355" i="7"/>
  <c r="AG355" i="7"/>
  <c r="S549" i="7"/>
  <c r="AO355" i="7"/>
  <c r="AI355" i="7"/>
  <c r="AI550" i="7"/>
  <c r="BB550" i="7"/>
  <c r="AS355" i="7"/>
  <c r="AJ550" i="7"/>
  <c r="AM550" i="7"/>
  <c r="BE550" i="7"/>
  <c r="AW355" i="7"/>
  <c r="AF550" i="7"/>
  <c r="BD355" i="7"/>
  <c r="AU550" i="7"/>
  <c r="AS550" i="7"/>
  <c r="AV355" i="7"/>
  <c r="AC550" i="7"/>
  <c r="AA550" i="7"/>
  <c r="AF355" i="7"/>
  <c r="AP355" i="7"/>
  <c r="AA355" i="7"/>
  <c r="AR355" i="7"/>
  <c r="AX355" i="7"/>
  <c r="BA550" i="7"/>
  <c r="BD550" i="7"/>
  <c r="AL550" i="7"/>
  <c r="D551" i="7"/>
  <c r="V355" i="7"/>
  <c r="I551" i="7"/>
  <c r="AN550" i="7"/>
  <c r="AG550" i="7"/>
  <c r="AE355" i="7"/>
  <c r="AM355" i="7"/>
  <c r="AH355" i="7"/>
  <c r="AZ550" i="7"/>
  <c r="AQ550" i="7"/>
  <c r="AJ355" i="7"/>
  <c r="Y355" i="7"/>
  <c r="BA355" i="7"/>
  <c r="S354" i="7"/>
  <c r="BC355" i="7"/>
  <c r="F551" i="7"/>
  <c r="AP550" i="7"/>
  <c r="AT550" i="7"/>
  <c r="J551" i="7"/>
  <c r="AD550" i="7"/>
  <c r="X355" i="7"/>
  <c r="BE355" i="7"/>
  <c r="H356" i="7"/>
  <c r="AN355" i="7"/>
  <c r="AX550" i="7"/>
  <c r="AY550" i="7"/>
  <c r="AO550" i="7"/>
  <c r="Z355" i="7"/>
  <c r="AW550" i="7"/>
  <c r="Z550" i="7"/>
  <c r="AQ355" i="7"/>
  <c r="AH550" i="7"/>
  <c r="AK355" i="7"/>
  <c r="AT355" i="7"/>
  <c r="W550" i="7"/>
  <c r="X550" i="7"/>
  <c r="BC550" i="7"/>
  <c r="AR550" i="7"/>
  <c r="D356" i="7"/>
  <c r="AC355" i="7"/>
  <c r="AB355" i="7"/>
  <c r="I356" i="7"/>
  <c r="B553" i="7" l="1"/>
  <c r="AT19" i="7"/>
  <c r="AU17" i="7" s="1"/>
  <c r="AU580" i="7" s="1"/>
  <c r="BE621" i="7"/>
  <c r="BB34" i="7"/>
  <c r="BA592" i="7"/>
  <c r="AK551" i="7"/>
  <c r="AT356" i="7"/>
  <c r="F552" i="7"/>
  <c r="I357" i="7"/>
  <c r="S550" i="7"/>
  <c r="V551" i="7"/>
  <c r="AF551" i="7"/>
  <c r="AF356" i="7"/>
  <c r="AZ356" i="7"/>
  <c r="BD356" i="7"/>
  <c r="AU551" i="7"/>
  <c r="AZ551" i="7"/>
  <c r="AI551" i="7"/>
  <c r="AD356" i="7"/>
  <c r="AH356" i="7"/>
  <c r="AK356" i="7"/>
  <c r="AA356" i="7"/>
  <c r="AI356" i="7"/>
  <c r="AJ551" i="7"/>
  <c r="AM551" i="7"/>
  <c r="AJ356" i="7"/>
  <c r="F357" i="7"/>
  <c r="AE551" i="7"/>
  <c r="AN356" i="7"/>
  <c r="AA551" i="7"/>
  <c r="AC551" i="7"/>
  <c r="AC356" i="7"/>
  <c r="AL356" i="7"/>
  <c r="Y356" i="7"/>
  <c r="AV356" i="7"/>
  <c r="W356" i="7"/>
  <c r="AT551" i="7"/>
  <c r="S355" i="7"/>
  <c r="AW551" i="7"/>
  <c r="AN551" i="7"/>
  <c r="BE356" i="7"/>
  <c r="S621" i="7"/>
  <c r="BB356" i="7"/>
  <c r="BA551" i="7"/>
  <c r="D357" i="7"/>
  <c r="AE356" i="7"/>
  <c r="AS356" i="7"/>
  <c r="W551" i="7"/>
  <c r="AX551" i="7"/>
  <c r="AH551" i="7"/>
  <c r="AD551" i="7"/>
  <c r="AY356" i="7"/>
  <c r="AR551" i="7"/>
  <c r="AG551" i="7"/>
  <c r="AM356" i="7"/>
  <c r="AP356" i="7"/>
  <c r="AV551" i="7"/>
  <c r="V356" i="7"/>
  <c r="BC551" i="7"/>
  <c r="X551" i="7"/>
  <c r="AY551" i="7"/>
  <c r="H357" i="7"/>
  <c r="J357" i="7" s="1"/>
  <c r="D552" i="7"/>
  <c r="AU356" i="7"/>
  <c r="Z356" i="7"/>
  <c r="AQ551" i="7"/>
  <c r="AW356" i="7"/>
  <c r="AS551" i="7"/>
  <c r="X356" i="7"/>
  <c r="I552" i="7"/>
  <c r="BD551" i="7"/>
  <c r="AB551" i="7"/>
  <c r="BC356" i="7"/>
  <c r="AR356" i="7"/>
  <c r="BB551" i="7"/>
  <c r="BE551" i="7"/>
  <c r="AX356" i="7"/>
  <c r="AG356" i="7"/>
  <c r="AL551" i="7"/>
  <c r="Y551" i="7"/>
  <c r="AO356" i="7"/>
  <c r="BA356" i="7"/>
  <c r="AB356" i="7"/>
  <c r="AO551" i="7"/>
  <c r="AP551" i="7"/>
  <c r="Z551" i="7"/>
  <c r="H552" i="7"/>
  <c r="AQ356" i="7"/>
  <c r="B554" i="7" l="1"/>
  <c r="AT582" i="7"/>
  <c r="BB597" i="7"/>
  <c r="BB29" i="7"/>
  <c r="AS357" i="7"/>
  <c r="BE357" i="7"/>
  <c r="AO357" i="7"/>
  <c r="AI357" i="7"/>
  <c r="AF357" i="7"/>
  <c r="AL357" i="7"/>
  <c r="D358" i="7"/>
  <c r="AV357" i="7"/>
  <c r="AG357" i="7"/>
  <c r="AB357" i="7"/>
  <c r="I358" i="7"/>
  <c r="AZ357" i="7"/>
  <c r="BB357" i="7"/>
  <c r="H358" i="7"/>
  <c r="V357" i="7"/>
  <c r="AW357" i="7"/>
  <c r="AC357" i="7"/>
  <c r="D553" i="7"/>
  <c r="S356" i="7"/>
  <c r="BC357" i="7"/>
  <c r="H553" i="7"/>
  <c r="BD357" i="7"/>
  <c r="Z357" i="7"/>
  <c r="J358" i="7"/>
  <c r="AT357" i="7"/>
  <c r="J552" i="7"/>
  <c r="AM357" i="7"/>
  <c r="AK357" i="7"/>
  <c r="AJ357" i="7"/>
  <c r="I553" i="7"/>
  <c r="AX357" i="7"/>
  <c r="AN357" i="7"/>
  <c r="S551" i="7"/>
  <c r="X357" i="7"/>
  <c r="F358" i="7"/>
  <c r="AY357" i="7"/>
  <c r="AD357" i="7"/>
  <c r="BA357" i="7"/>
  <c r="AP357" i="7"/>
  <c r="AA357" i="7"/>
  <c r="F553" i="7"/>
  <c r="J553" i="7"/>
  <c r="AU357" i="7"/>
  <c r="AR357" i="7"/>
  <c r="W357" i="7"/>
  <c r="AQ357" i="7"/>
  <c r="Y357" i="7"/>
  <c r="AH357" i="7"/>
  <c r="AE357" i="7"/>
  <c r="B555" i="7" l="1"/>
  <c r="AU19" i="7"/>
  <c r="AV17" i="7" s="1"/>
  <c r="AV580" i="7" s="1"/>
  <c r="BC34" i="7"/>
  <c r="BB592" i="7"/>
  <c r="Z358" i="7"/>
  <c r="BB358" i="7"/>
  <c r="BC552" i="7"/>
  <c r="V553" i="7"/>
  <c r="AU552" i="7"/>
  <c r="Y552" i="7"/>
  <c r="AP553" i="7"/>
  <c r="AC358" i="7"/>
  <c r="BC358" i="7"/>
  <c r="AF358" i="7"/>
  <c r="AO358" i="7"/>
  <c r="AJ553" i="7"/>
  <c r="AL553" i="7"/>
  <c r="Y358" i="7"/>
  <c r="Z552" i="7"/>
  <c r="AW552" i="7"/>
  <c r="AY358" i="7"/>
  <c r="AS358" i="7"/>
  <c r="AS553" i="7"/>
  <c r="BB553" i="7"/>
  <c r="AN552" i="7"/>
  <c r="AC552" i="7"/>
  <c r="AZ552" i="7"/>
  <c r="F554" i="7"/>
  <c r="AW358" i="7"/>
  <c r="AI553" i="7"/>
  <c r="BA552" i="7"/>
  <c r="W358" i="7"/>
  <c r="AX553" i="7"/>
  <c r="AM358" i="7"/>
  <c r="AQ553" i="7"/>
  <c r="AI358" i="7"/>
  <c r="AB553" i="7"/>
  <c r="AP552" i="7"/>
  <c r="AU553" i="7"/>
  <c r="BE553" i="7"/>
  <c r="BC553" i="7"/>
  <c r="AN553" i="7"/>
  <c r="I554" i="7"/>
  <c r="AF553" i="7"/>
  <c r="AH552" i="7"/>
  <c r="AL552" i="7"/>
  <c r="AH358" i="7"/>
  <c r="AX358" i="7"/>
  <c r="AV553" i="7"/>
  <c r="AO553" i="7"/>
  <c r="AM553" i="7"/>
  <c r="AA552" i="7"/>
  <c r="I359" i="7"/>
  <c r="AM552" i="7"/>
  <c r="AS552" i="7"/>
  <c r="BD552" i="7"/>
  <c r="BD358" i="7"/>
  <c r="AZ358" i="7"/>
  <c r="S357" i="7"/>
  <c r="AT552" i="7"/>
  <c r="BB552" i="7"/>
  <c r="AX552" i="7"/>
  <c r="H359" i="7"/>
  <c r="AY553" i="7"/>
  <c r="AK552" i="7"/>
  <c r="AC553" i="7"/>
  <c r="J554" i="7"/>
  <c r="Z553" i="7"/>
  <c r="AT553" i="7"/>
  <c r="W552" i="7"/>
  <c r="AQ552" i="7"/>
  <c r="AQ358" i="7"/>
  <c r="AR358" i="7"/>
  <c r="AE552" i="7"/>
  <c r="V358" i="7"/>
  <c r="X358" i="7"/>
  <c r="AA553" i="7"/>
  <c r="AK358" i="7"/>
  <c r="H554" i="7"/>
  <c r="F359" i="7"/>
  <c r="BD553" i="7"/>
  <c r="AR553" i="7"/>
  <c r="J359" i="7"/>
  <c r="AR552" i="7"/>
  <c r="AY552" i="7"/>
  <c r="AD358" i="7"/>
  <c r="AG553" i="7"/>
  <c r="AO552" i="7"/>
  <c r="BE552" i="7"/>
  <c r="AE358" i="7"/>
  <c r="AW553" i="7"/>
  <c r="AH553" i="7"/>
  <c r="AZ553" i="7"/>
  <c r="AL358" i="7"/>
  <c r="AB358" i="7"/>
  <c r="AB552" i="7"/>
  <c r="X552" i="7"/>
  <c r="AE553" i="7"/>
  <c r="AP358" i="7"/>
  <c r="AK553" i="7"/>
  <c r="AI552" i="7"/>
  <c r="BA358" i="7"/>
  <c r="AU358" i="7"/>
  <c r="AA358" i="7"/>
  <c r="V552" i="7"/>
  <c r="D554" i="7"/>
  <c r="AT358" i="7"/>
  <c r="AN358" i="7"/>
  <c r="W553" i="7"/>
  <c r="Y553" i="7"/>
  <c r="BE358" i="7"/>
  <c r="X553" i="7"/>
  <c r="AV552" i="7"/>
  <c r="AD552" i="7"/>
  <c r="BA553" i="7"/>
  <c r="AV358" i="7"/>
  <c r="AG552" i="7"/>
  <c r="AF552" i="7"/>
  <c r="AJ358" i="7"/>
  <c r="AG358" i="7"/>
  <c r="AJ552" i="7"/>
  <c r="D359" i="7"/>
  <c r="AD553" i="7"/>
  <c r="V626" i="7" l="1"/>
  <c r="W63" i="7" s="1"/>
  <c r="W626" i="7" s="1"/>
  <c r="X63" i="7" s="1"/>
  <c r="X626" i="7" s="1"/>
  <c r="Y63" i="7" s="1"/>
  <c r="Y626" i="7" s="1"/>
  <c r="Z63" i="7" s="1"/>
  <c r="Z626" i="7" s="1"/>
  <c r="AA63" i="7" s="1"/>
  <c r="AA626" i="7" s="1"/>
  <c r="AB63" i="7" s="1"/>
  <c r="AB626" i="7" s="1"/>
  <c r="AC63" i="7" s="1"/>
  <c r="AC626" i="7" s="1"/>
  <c r="AD63" i="7" s="1"/>
  <c r="AD626" i="7" s="1"/>
  <c r="AE63" i="7" s="1"/>
  <c r="AE626" i="7" s="1"/>
  <c r="AF63" i="7" s="1"/>
  <c r="AF626" i="7" s="1"/>
  <c r="AG63" i="7" s="1"/>
  <c r="AG626" i="7" s="1"/>
  <c r="AH63" i="7" s="1"/>
  <c r="AH626" i="7" s="1"/>
  <c r="AI63" i="7" s="1"/>
  <c r="AI626" i="7" s="1"/>
  <c r="AJ63" i="7" s="1"/>
  <c r="AJ626" i="7" s="1"/>
  <c r="AK63" i="7" s="1"/>
  <c r="AK626" i="7" s="1"/>
  <c r="AL63" i="7" s="1"/>
  <c r="AL626" i="7" s="1"/>
  <c r="AM63" i="7" s="1"/>
  <c r="AM626" i="7" s="1"/>
  <c r="AN63" i="7" s="1"/>
  <c r="AN626" i="7" s="1"/>
  <c r="AO63" i="7" s="1"/>
  <c r="AO626" i="7" s="1"/>
  <c r="AP63" i="7" s="1"/>
  <c r="AP626" i="7" s="1"/>
  <c r="AQ63" i="7" s="1"/>
  <c r="AQ626" i="7" s="1"/>
  <c r="AR63" i="7" s="1"/>
  <c r="AR626" i="7" s="1"/>
  <c r="AS63" i="7" s="1"/>
  <c r="AS626" i="7" s="1"/>
  <c r="AT63" i="7" s="1"/>
  <c r="AT626" i="7" s="1"/>
  <c r="AU63" i="7" s="1"/>
  <c r="AU626" i="7" s="1"/>
  <c r="AV63" i="7" s="1"/>
  <c r="AV626" i="7" s="1"/>
  <c r="AW63" i="7" s="1"/>
  <c r="AW626" i="7" s="1"/>
  <c r="AX63" i="7" s="1"/>
  <c r="AX626" i="7" s="1"/>
  <c r="AY63" i="7" s="1"/>
  <c r="AY626" i="7" s="1"/>
  <c r="AZ63" i="7" s="1"/>
  <c r="AZ626" i="7" s="1"/>
  <c r="BA63" i="7" s="1"/>
  <c r="BA626" i="7" s="1"/>
  <c r="BB63" i="7" s="1"/>
  <c r="BB626" i="7" s="1"/>
  <c r="BC63" i="7" s="1"/>
  <c r="BC626" i="7" s="1"/>
  <c r="BD63" i="7" s="1"/>
  <c r="BD626" i="7" s="1"/>
  <c r="BE63" i="7" s="1"/>
  <c r="BE626" i="7" s="1"/>
  <c r="B556" i="7"/>
  <c r="AU582" i="7"/>
  <c r="BC597" i="7"/>
  <c r="BC29" i="7"/>
  <c r="S552" i="7"/>
  <c r="AS359" i="7"/>
  <c r="AD554" i="7"/>
  <c r="AN554" i="7"/>
  <c r="AL554" i="7"/>
  <c r="AE554" i="7"/>
  <c r="AC554" i="7"/>
  <c r="AS554" i="7"/>
  <c r="I360" i="7"/>
  <c r="BE554" i="7"/>
  <c r="AU359" i="7"/>
  <c r="AQ554" i="7"/>
  <c r="AK554" i="7"/>
  <c r="AL359" i="7"/>
  <c r="H555" i="7"/>
  <c r="AG554" i="7"/>
  <c r="AG359" i="7"/>
  <c r="Z554" i="7"/>
  <c r="AR359" i="7"/>
  <c r="X359" i="7"/>
  <c r="S358" i="7"/>
  <c r="D360" i="7"/>
  <c r="AF359" i="7"/>
  <c r="V359" i="7"/>
  <c r="AT554" i="7"/>
  <c r="AX359" i="7"/>
  <c r="AA554" i="7"/>
  <c r="Y359" i="7"/>
  <c r="AO359" i="7"/>
  <c r="H360" i="7"/>
  <c r="AF554" i="7"/>
  <c r="AW359" i="7"/>
  <c r="AH554" i="7"/>
  <c r="AP554" i="7"/>
  <c r="BA359" i="7"/>
  <c r="AM554" i="7"/>
  <c r="AQ359" i="7"/>
  <c r="AB554" i="7"/>
  <c r="BD554" i="7"/>
  <c r="AB359" i="7"/>
  <c r="AH359" i="7"/>
  <c r="AM359" i="7"/>
  <c r="F360" i="7"/>
  <c r="AA359" i="7"/>
  <c r="Z359" i="7"/>
  <c r="BB554" i="7"/>
  <c r="AJ554" i="7"/>
  <c r="AU554" i="7"/>
  <c r="AO554" i="7"/>
  <c r="AP359" i="7"/>
  <c r="BD359" i="7"/>
  <c r="BE359" i="7"/>
  <c r="X554" i="7"/>
  <c r="BA554" i="7"/>
  <c r="W359" i="7"/>
  <c r="J360" i="7"/>
  <c r="AZ359" i="7"/>
  <c r="AR554" i="7"/>
  <c r="AK359" i="7"/>
  <c r="AJ359" i="7"/>
  <c r="AX554" i="7"/>
  <c r="AE359" i="7"/>
  <c r="AN359" i="7"/>
  <c r="AC359" i="7"/>
  <c r="D555" i="7"/>
  <c r="AW554" i="7"/>
  <c r="J555" i="7"/>
  <c r="AD359" i="7"/>
  <c r="AT359" i="7"/>
  <c r="Y554" i="7"/>
  <c r="BB359" i="7"/>
  <c r="AI359" i="7"/>
  <c r="AV554" i="7"/>
  <c r="BC554" i="7"/>
  <c r="I555" i="7"/>
  <c r="AZ554" i="7"/>
  <c r="V554" i="7"/>
  <c r="W554" i="7"/>
  <c r="BC359" i="7"/>
  <c r="AY359" i="7"/>
  <c r="AI554" i="7"/>
  <c r="S553" i="7"/>
  <c r="F555" i="7"/>
  <c r="AY554" i="7"/>
  <c r="AV359" i="7"/>
  <c r="S626" i="7"/>
  <c r="B557" i="7" l="1"/>
  <c r="AV19" i="7"/>
  <c r="AW17" i="7" s="1"/>
  <c r="AW580" i="7" s="1"/>
  <c r="BD34" i="7"/>
  <c r="BC592" i="7"/>
  <c r="AI360" i="7"/>
  <c r="I361" i="7"/>
  <c r="AI555" i="7"/>
  <c r="J556" i="7"/>
  <c r="BE360" i="7"/>
  <c r="S554" i="7"/>
  <c r="Z360" i="7"/>
  <c r="AK555" i="7"/>
  <c r="Y555" i="7"/>
  <c r="AD555" i="7"/>
  <c r="AO555" i="7"/>
  <c r="AG555" i="7"/>
  <c r="V555" i="7"/>
  <c r="BB360" i="7"/>
  <c r="AJ360" i="7"/>
  <c r="AV360" i="7"/>
  <c r="BE555" i="7"/>
  <c r="AA555" i="7"/>
  <c r="AB555" i="7"/>
  <c r="AV555" i="7"/>
  <c r="D361" i="7"/>
  <c r="BC360" i="7"/>
  <c r="AY360" i="7"/>
  <c r="AR360" i="7"/>
  <c r="AM360" i="7"/>
  <c r="BD555" i="7"/>
  <c r="AW360" i="7"/>
  <c r="AQ360" i="7"/>
  <c r="S359" i="7"/>
  <c r="AX360" i="7"/>
  <c r="AB360" i="7"/>
  <c r="AE555" i="7"/>
  <c r="AJ555" i="7"/>
  <c r="W555" i="7"/>
  <c r="X555" i="7"/>
  <c r="F361" i="7"/>
  <c r="AF555" i="7"/>
  <c r="AQ555" i="7"/>
  <c r="AP555" i="7"/>
  <c r="AZ555" i="7"/>
  <c r="AW555" i="7"/>
  <c r="AX555" i="7"/>
  <c r="AY555" i="7"/>
  <c r="AP360" i="7"/>
  <c r="AC360" i="7"/>
  <c r="AO360" i="7"/>
  <c r="AG360" i="7"/>
  <c r="H361" i="7"/>
  <c r="AS555" i="7"/>
  <c r="J361" i="7"/>
  <c r="W360" i="7"/>
  <c r="AT555" i="7"/>
  <c r="Z555" i="7"/>
  <c r="F556" i="7"/>
  <c r="AR555" i="7"/>
  <c r="AT360" i="7"/>
  <c r="H556" i="7"/>
  <c r="AE360" i="7"/>
  <c r="AU360" i="7"/>
  <c r="AD360" i="7"/>
  <c r="AC555" i="7"/>
  <c r="X360" i="7"/>
  <c r="AS360" i="7"/>
  <c r="Y360" i="7"/>
  <c r="I556" i="7"/>
  <c r="AF360" i="7"/>
  <c r="D556" i="7"/>
  <c r="BC555" i="7"/>
  <c r="AU555" i="7"/>
  <c r="AH555" i="7"/>
  <c r="AM555" i="7"/>
  <c r="AK360" i="7"/>
  <c r="BB555" i="7"/>
  <c r="AA360" i="7"/>
  <c r="BA360" i="7"/>
  <c r="AZ360" i="7"/>
  <c r="AN360" i="7"/>
  <c r="BD360" i="7"/>
  <c r="AL360" i="7"/>
  <c r="AL555" i="7"/>
  <c r="BA555" i="7"/>
  <c r="AH360" i="7"/>
  <c r="AN555" i="7"/>
  <c r="V360" i="7"/>
  <c r="W66" i="7" l="1"/>
  <c r="W629" i="7" s="1"/>
  <c r="X66" i="7" s="1"/>
  <c r="X629" i="7" s="1"/>
  <c r="Y66" i="7" s="1"/>
  <c r="Y629" i="7" s="1"/>
  <c r="Z66" i="7" s="1"/>
  <c r="Z629" i="7" s="1"/>
  <c r="AA66" i="7" s="1"/>
  <c r="AA629" i="7" s="1"/>
  <c r="AB66" i="7" s="1"/>
  <c r="AB629" i="7" s="1"/>
  <c r="AC66" i="7" s="1"/>
  <c r="AC629" i="7" s="1"/>
  <c r="AD66" i="7" s="1"/>
  <c r="AD629" i="7" s="1"/>
  <c r="AE66" i="7" s="1"/>
  <c r="AE629" i="7" s="1"/>
  <c r="AF66" i="7" s="1"/>
  <c r="AF629" i="7" s="1"/>
  <c r="AG66" i="7" s="1"/>
  <c r="AG629" i="7" s="1"/>
  <c r="AH66" i="7" s="1"/>
  <c r="AH629" i="7" s="1"/>
  <c r="AI66" i="7" s="1"/>
  <c r="AI629" i="7" s="1"/>
  <c r="AJ66" i="7" s="1"/>
  <c r="AJ629" i="7" s="1"/>
  <c r="AK66" i="7" s="1"/>
  <c r="AK629" i="7" s="1"/>
  <c r="AL66" i="7" s="1"/>
  <c r="AL629" i="7" s="1"/>
  <c r="AM66" i="7" s="1"/>
  <c r="AM629" i="7" s="1"/>
  <c r="AN66" i="7" s="1"/>
  <c r="AN629" i="7" s="1"/>
  <c r="AO66" i="7" s="1"/>
  <c r="AO629" i="7" s="1"/>
  <c r="AP66" i="7" s="1"/>
  <c r="AP629" i="7" s="1"/>
  <c r="AQ66" i="7" s="1"/>
  <c r="AQ629" i="7" s="1"/>
  <c r="AR66" i="7" s="1"/>
  <c r="AR629" i="7" s="1"/>
  <c r="AS66" i="7" s="1"/>
  <c r="AS629" i="7" s="1"/>
  <c r="AT66" i="7" s="1"/>
  <c r="AT629" i="7" s="1"/>
  <c r="AU66" i="7" s="1"/>
  <c r="AU629" i="7" s="1"/>
  <c r="AV66" i="7" s="1"/>
  <c r="AV629" i="7" s="1"/>
  <c r="AW66" i="7" s="1"/>
  <c r="AW629" i="7" s="1"/>
  <c r="AX66" i="7" s="1"/>
  <c r="AX629" i="7" s="1"/>
  <c r="AY66" i="7" s="1"/>
  <c r="AY629" i="7" s="1"/>
  <c r="AZ66" i="7" s="1"/>
  <c r="AZ629" i="7" s="1"/>
  <c r="BA66" i="7" s="1"/>
  <c r="BA629" i="7" s="1"/>
  <c r="BB66" i="7" s="1"/>
  <c r="BB629" i="7" s="1"/>
  <c r="BC66" i="7" s="1"/>
  <c r="BC629" i="7" s="1"/>
  <c r="BD66" i="7" s="1"/>
  <c r="BD629" i="7" s="1"/>
  <c r="BE66" i="7" s="1"/>
  <c r="BE629" i="7" s="1"/>
  <c r="B558" i="7"/>
  <c r="AV582" i="7"/>
  <c r="BD597" i="7"/>
  <c r="BD29" i="7"/>
  <c r="BE361" i="7"/>
  <c r="BD361" i="7"/>
  <c r="AW556" i="7"/>
  <c r="V556" i="7"/>
  <c r="AF556" i="7"/>
  <c r="AT361" i="7"/>
  <c r="AB556" i="7"/>
  <c r="H557" i="7"/>
  <c r="W556" i="7"/>
  <c r="AP556" i="7"/>
  <c r="AE556" i="7"/>
  <c r="AO361" i="7"/>
  <c r="AX556" i="7"/>
  <c r="AH556" i="7"/>
  <c r="AQ361" i="7"/>
  <c r="Z556" i="7"/>
  <c r="J362" i="7"/>
  <c r="BA361" i="7"/>
  <c r="AZ361" i="7"/>
  <c r="AK361" i="7"/>
  <c r="BC556" i="7"/>
  <c r="AS361" i="7"/>
  <c r="AE361" i="7"/>
  <c r="AJ556" i="7"/>
  <c r="AK556" i="7"/>
  <c r="AR556" i="7"/>
  <c r="AP361" i="7"/>
  <c r="AZ556" i="7"/>
  <c r="Z361" i="7"/>
  <c r="F362" i="7"/>
  <c r="BC361" i="7"/>
  <c r="W361" i="7"/>
  <c r="AJ361" i="7"/>
  <c r="AM361" i="7"/>
  <c r="AT556" i="7"/>
  <c r="D557" i="7"/>
  <c r="AW361" i="7"/>
  <c r="AG556" i="7"/>
  <c r="AC556" i="7"/>
  <c r="AO556" i="7"/>
  <c r="D362" i="7"/>
  <c r="AI361" i="7"/>
  <c r="AG361" i="7"/>
  <c r="AR361" i="7"/>
  <c r="V361" i="7"/>
  <c r="Y361" i="7"/>
  <c r="BB361" i="7"/>
  <c r="AL361" i="7"/>
  <c r="AM556" i="7"/>
  <c r="AU361" i="7"/>
  <c r="AX361" i="7"/>
  <c r="AI556" i="7"/>
  <c r="AD361" i="7"/>
  <c r="AV361" i="7"/>
  <c r="S629" i="7"/>
  <c r="AS556" i="7"/>
  <c r="AU556" i="7"/>
  <c r="X361" i="7"/>
  <c r="AY361" i="7"/>
  <c r="AF361" i="7"/>
  <c r="H362" i="7"/>
  <c r="AQ556" i="7"/>
  <c r="AB361" i="7"/>
  <c r="S360" i="7"/>
  <c r="AV556" i="7"/>
  <c r="BB556" i="7"/>
  <c r="BE556" i="7"/>
  <c r="X556" i="7"/>
  <c r="AA556" i="7"/>
  <c r="AL556" i="7"/>
  <c r="J557" i="7"/>
  <c r="BA556" i="7"/>
  <c r="AH361" i="7"/>
  <c r="AN361" i="7"/>
  <c r="I557" i="7"/>
  <c r="I362" i="7"/>
  <c r="F557" i="7"/>
  <c r="AN556" i="7"/>
  <c r="AY556" i="7"/>
  <c r="AD556" i="7"/>
  <c r="AC361" i="7"/>
  <c r="BD556" i="7"/>
  <c r="Y556" i="7"/>
  <c r="AA361" i="7"/>
  <c r="S555" i="7"/>
  <c r="B559" i="7" l="1"/>
  <c r="AW19" i="7"/>
  <c r="AX17" i="7" s="1"/>
  <c r="AX580" i="7" s="1"/>
  <c r="BE34" i="7"/>
  <c r="BD592" i="7"/>
  <c r="AD362" i="7"/>
  <c r="BE362" i="7"/>
  <c r="AH362" i="7"/>
  <c r="AG557" i="7"/>
  <c r="AE362" i="7"/>
  <c r="S361" i="7"/>
  <c r="AA557" i="7"/>
  <c r="AQ557" i="7"/>
  <c r="BC557" i="7"/>
  <c r="AA362" i="7"/>
  <c r="AX362" i="7"/>
  <c r="AD557" i="7"/>
  <c r="BB557" i="7"/>
  <c r="AO557" i="7"/>
  <c r="S556" i="7"/>
  <c r="AG362" i="7"/>
  <c r="AU362" i="7"/>
  <c r="AW557" i="7"/>
  <c r="BD362" i="7"/>
  <c r="BC362" i="7"/>
  <c r="Y362" i="7"/>
  <c r="BE557" i="7"/>
  <c r="W557" i="7"/>
  <c r="AR362" i="7"/>
  <c r="Y557" i="7"/>
  <c r="J363" i="7"/>
  <c r="AN362" i="7"/>
  <c r="AL362" i="7"/>
  <c r="AH557" i="7"/>
  <c r="AC557" i="7"/>
  <c r="D363" i="7"/>
  <c r="AK557" i="7"/>
  <c r="AT362" i="7"/>
  <c r="AY557" i="7"/>
  <c r="AU557" i="7"/>
  <c r="AE557" i="7"/>
  <c r="F363" i="7"/>
  <c r="AP362" i="7"/>
  <c r="AR557" i="7"/>
  <c r="AM362" i="7"/>
  <c r="AF362" i="7"/>
  <c r="AJ362" i="7"/>
  <c r="X557" i="7"/>
  <c r="AK362" i="7"/>
  <c r="AS557" i="7"/>
  <c r="AX557" i="7"/>
  <c r="AM557" i="7"/>
  <c r="I558" i="7"/>
  <c r="I363" i="7"/>
  <c r="BD557" i="7"/>
  <c r="X362" i="7"/>
  <c r="AZ362" i="7"/>
  <c r="BA557" i="7"/>
  <c r="AN557" i="7"/>
  <c r="AB362" i="7"/>
  <c r="AY362" i="7"/>
  <c r="AW362" i="7"/>
  <c r="AC362" i="7"/>
  <c r="AQ362" i="7"/>
  <c r="AV557" i="7"/>
  <c r="AJ557" i="7"/>
  <c r="H558" i="7"/>
  <c r="AS362" i="7"/>
  <c r="AZ557" i="7"/>
  <c r="V557" i="7"/>
  <c r="BA362" i="7"/>
  <c r="Z362" i="7"/>
  <c r="AO362" i="7"/>
  <c r="AI362" i="7"/>
  <c r="AB557" i="7"/>
  <c r="AI557" i="7"/>
  <c r="W362" i="7"/>
  <c r="AP557" i="7"/>
  <c r="BB362" i="7"/>
  <c r="AT557" i="7"/>
  <c r="D558" i="7"/>
  <c r="H363" i="7"/>
  <c r="AV362" i="7"/>
  <c r="J558" i="7"/>
  <c r="AL557" i="7"/>
  <c r="Z557" i="7"/>
  <c r="F558" i="7"/>
  <c r="AF557" i="7"/>
  <c r="V362" i="7"/>
  <c r="B560" i="7" l="1"/>
  <c r="AW582" i="7"/>
  <c r="BE597" i="7"/>
  <c r="BE29" i="7"/>
  <c r="W558" i="7"/>
  <c r="BA558" i="7"/>
  <c r="H364" i="7"/>
  <c r="AQ363" i="7"/>
  <c r="AE558" i="7"/>
  <c r="D364" i="7"/>
  <c r="AE363" i="7"/>
  <c r="AZ558" i="7"/>
  <c r="AA558" i="7"/>
  <c r="BD363" i="7"/>
  <c r="Y558" i="7"/>
  <c r="AL558" i="7"/>
  <c r="Y363" i="7"/>
  <c r="AF363" i="7"/>
  <c r="AW363" i="7"/>
  <c r="AQ558" i="7"/>
  <c r="D559" i="7"/>
  <c r="J364" i="7"/>
  <c r="AR558" i="7"/>
  <c r="S362" i="7"/>
  <c r="AS558" i="7"/>
  <c r="Z558" i="7"/>
  <c r="AO558" i="7"/>
  <c r="H559" i="7"/>
  <c r="AM558" i="7"/>
  <c r="V363" i="7"/>
  <c r="AU558" i="7"/>
  <c r="AS363" i="7"/>
  <c r="AG363" i="7"/>
  <c r="AN363" i="7"/>
  <c r="AO363" i="7"/>
  <c r="J559" i="7"/>
  <c r="AY558" i="7"/>
  <c r="AX558" i="7"/>
  <c r="F364" i="7"/>
  <c r="AK363" i="7"/>
  <c r="AD363" i="7"/>
  <c r="AR363" i="7"/>
  <c r="AX363" i="7"/>
  <c r="AT363" i="7"/>
  <c r="F559" i="7"/>
  <c r="AC558" i="7"/>
  <c r="AH558" i="7"/>
  <c r="BC363" i="7"/>
  <c r="AL363" i="7"/>
  <c r="AT558" i="7"/>
  <c r="AN558" i="7"/>
  <c r="BB558" i="7"/>
  <c r="BC558" i="7"/>
  <c r="W363" i="7"/>
  <c r="AB363" i="7"/>
  <c r="AW558" i="7"/>
  <c r="BA363" i="7"/>
  <c r="Z363" i="7"/>
  <c r="AI558" i="7"/>
  <c r="AY363" i="7"/>
  <c r="S557" i="7"/>
  <c r="AA363" i="7"/>
  <c r="AB558" i="7"/>
  <c r="AD558" i="7"/>
  <c r="BE558" i="7"/>
  <c r="AG558" i="7"/>
  <c r="AJ558" i="7"/>
  <c r="AP558" i="7"/>
  <c r="BB363" i="7"/>
  <c r="AP363" i="7"/>
  <c r="X558" i="7"/>
  <c r="AI363" i="7"/>
  <c r="AF558" i="7"/>
  <c r="I364" i="7"/>
  <c r="V558" i="7"/>
  <c r="BD558" i="7"/>
  <c r="AM363" i="7"/>
  <c r="AC363" i="7"/>
  <c r="AZ363" i="7"/>
  <c r="AJ363" i="7"/>
  <c r="I559" i="7"/>
  <c r="AV363" i="7"/>
  <c r="AU363" i="7"/>
  <c r="AV558" i="7"/>
  <c r="AH363" i="7"/>
  <c r="BE363" i="7"/>
  <c r="AK558" i="7"/>
  <c r="X363" i="7"/>
  <c r="S597" i="7"/>
  <c r="B561" i="7" l="1"/>
  <c r="AX19" i="7"/>
  <c r="AY17" i="7" s="1"/>
  <c r="AY580" i="7" s="1"/>
  <c r="S592" i="7"/>
  <c r="BE592" i="7"/>
  <c r="AQ559" i="7"/>
  <c r="AG559" i="7"/>
  <c r="AX559" i="7"/>
  <c r="BD364" i="7"/>
  <c r="BE364" i="7"/>
  <c r="AB559" i="7"/>
  <c r="AP364" i="7"/>
  <c r="BA559" i="7"/>
  <c r="S363" i="7"/>
  <c r="AM364" i="7"/>
  <c r="AO364" i="7"/>
  <c r="Y364" i="7"/>
  <c r="Z364" i="7"/>
  <c r="AM559" i="7"/>
  <c r="BC559" i="7"/>
  <c r="D365" i="7"/>
  <c r="AZ364" i="7"/>
  <c r="AR559" i="7"/>
  <c r="AF364" i="7"/>
  <c r="AN364" i="7"/>
  <c r="AV559" i="7"/>
  <c r="F365" i="7"/>
  <c r="AF559" i="7"/>
  <c r="AT364" i="7"/>
  <c r="AL364" i="7"/>
  <c r="AP559" i="7"/>
  <c r="I560" i="7"/>
  <c r="AV364" i="7"/>
  <c r="AR364" i="7"/>
  <c r="AC364" i="7"/>
  <c r="AT559" i="7"/>
  <c r="AB364" i="7"/>
  <c r="AD364" i="7"/>
  <c r="AZ559" i="7"/>
  <c r="W364" i="7"/>
  <c r="J560" i="7"/>
  <c r="AH364" i="7"/>
  <c r="BA364" i="7"/>
  <c r="Y559" i="7"/>
  <c r="AC559" i="7"/>
  <c r="W559" i="7"/>
  <c r="AE364" i="7"/>
  <c r="AG364" i="7"/>
  <c r="V559" i="7"/>
  <c r="AO559" i="7"/>
  <c r="BB364" i="7"/>
  <c r="AW364" i="7"/>
  <c r="AA364" i="7"/>
  <c r="AY559" i="7"/>
  <c r="AJ559" i="7"/>
  <c r="F560" i="7"/>
  <c r="AE559" i="7"/>
  <c r="H560" i="7"/>
  <c r="AY364" i="7"/>
  <c r="AS364" i="7"/>
  <c r="AU364" i="7"/>
  <c r="I365" i="7"/>
  <c r="AL559" i="7"/>
  <c r="AK364" i="7"/>
  <c r="AI364" i="7"/>
  <c r="V364" i="7"/>
  <c r="D560" i="7"/>
  <c r="BE559" i="7"/>
  <c r="AN559" i="7"/>
  <c r="AA559" i="7"/>
  <c r="X559" i="7"/>
  <c r="S558" i="7"/>
  <c r="BB559" i="7"/>
  <c r="Z559" i="7"/>
  <c r="J365" i="7"/>
  <c r="BC364" i="7"/>
  <c r="AS559" i="7"/>
  <c r="AU559" i="7"/>
  <c r="AX364" i="7"/>
  <c r="H365" i="7"/>
  <c r="AD559" i="7"/>
  <c r="BD559" i="7"/>
  <c r="X364" i="7"/>
  <c r="AW559" i="7"/>
  <c r="AK559" i="7"/>
  <c r="AH559" i="7"/>
  <c r="AQ364" i="7"/>
  <c r="AI559" i="7"/>
  <c r="AJ364" i="7"/>
  <c r="B562" i="7" l="1"/>
  <c r="AX582" i="7"/>
  <c r="AT560" i="7"/>
  <c r="AL560" i="7"/>
  <c r="AG365" i="7"/>
  <c r="X560" i="7"/>
  <c r="BA365" i="7"/>
  <c r="AK365" i="7"/>
  <c r="F366" i="7"/>
  <c r="BE365" i="7"/>
  <c r="H561" i="7"/>
  <c r="AQ365" i="7"/>
  <c r="Z365" i="7"/>
  <c r="AC365" i="7"/>
  <c r="S559" i="7"/>
  <c r="AM365" i="7"/>
  <c r="AH365" i="7"/>
  <c r="S364" i="7"/>
  <c r="AZ365" i="7"/>
  <c r="AB560" i="7"/>
  <c r="AY560" i="7"/>
  <c r="AU365" i="7"/>
  <c r="AW365" i="7"/>
  <c r="J366" i="7"/>
  <c r="BE560" i="7"/>
  <c r="AY365" i="7"/>
  <c r="W365" i="7"/>
  <c r="AE365" i="7"/>
  <c r="I561" i="7"/>
  <c r="AI365" i="7"/>
  <c r="D561" i="7"/>
  <c r="AH560" i="7"/>
  <c r="I366" i="7"/>
  <c r="AX365" i="7"/>
  <c r="BD365" i="7"/>
  <c r="J561" i="7"/>
  <c r="AS365" i="7"/>
  <c r="Z560" i="7"/>
  <c r="V560" i="7"/>
  <c r="H366" i="7"/>
  <c r="BC560" i="7"/>
  <c r="AD365" i="7"/>
  <c r="V365" i="7"/>
  <c r="AS560" i="7"/>
  <c r="AP365" i="7"/>
  <c r="AT365" i="7"/>
  <c r="AV560" i="7"/>
  <c r="AN560" i="7"/>
  <c r="AM560" i="7"/>
  <c r="F561" i="7"/>
  <c r="AA365" i="7"/>
  <c r="Y365" i="7"/>
  <c r="AJ365" i="7"/>
  <c r="AG560" i="7"/>
  <c r="X365" i="7"/>
  <c r="BB365" i="7"/>
  <c r="BA560" i="7"/>
  <c r="AF365" i="7"/>
  <c r="Y560" i="7"/>
  <c r="D366" i="7"/>
  <c r="AC560" i="7"/>
  <c r="AL365" i="7"/>
  <c r="BD560" i="7"/>
  <c r="AO560" i="7"/>
  <c r="AU560" i="7"/>
  <c r="BB560" i="7"/>
  <c r="AO365" i="7"/>
  <c r="AR560" i="7"/>
  <c r="AB365" i="7"/>
  <c r="AA560" i="7"/>
  <c r="BC365" i="7"/>
  <c r="AX560" i="7"/>
  <c r="AP560" i="7"/>
  <c r="AI560" i="7"/>
  <c r="AZ560" i="7"/>
  <c r="AR365" i="7"/>
  <c r="AJ560" i="7"/>
  <c r="AQ560" i="7"/>
  <c r="W560" i="7"/>
  <c r="AV365" i="7"/>
  <c r="AK560" i="7"/>
  <c r="AF560" i="7"/>
  <c r="AW560" i="7"/>
  <c r="AD560" i="7"/>
  <c r="AN365" i="7"/>
  <c r="AE560" i="7"/>
  <c r="B564" i="7" l="1"/>
  <c r="B566" i="7" s="1"/>
  <c r="AY19" i="7"/>
  <c r="AZ17" i="7" s="1"/>
  <c r="AZ580" i="7" s="1"/>
  <c r="D367" i="7"/>
  <c r="AB366" i="7"/>
  <c r="AT561" i="7"/>
  <c r="W366" i="7"/>
  <c r="AR366" i="7"/>
  <c r="AZ561" i="7"/>
  <c r="AX366" i="7"/>
  <c r="AH366" i="7"/>
  <c r="BA366" i="7"/>
  <c r="AK561" i="7"/>
  <c r="AJ366" i="7"/>
  <c r="S365" i="7"/>
  <c r="AI561" i="7"/>
  <c r="AU561" i="7"/>
  <c r="AG561" i="7"/>
  <c r="AL561" i="7"/>
  <c r="J562" i="7"/>
  <c r="BE366" i="7"/>
  <c r="AB561" i="7"/>
  <c r="BE561" i="7"/>
  <c r="AF366" i="7"/>
  <c r="AP561" i="7"/>
  <c r="AZ366" i="7"/>
  <c r="AR561" i="7"/>
  <c r="D562" i="7"/>
  <c r="BB366" i="7"/>
  <c r="Y366" i="7"/>
  <c r="AC366" i="7"/>
  <c r="AW561" i="7"/>
  <c r="AQ561" i="7"/>
  <c r="AL366" i="7"/>
  <c r="Y561" i="7"/>
  <c r="Z561" i="7"/>
  <c r="AY561" i="7"/>
  <c r="AE366" i="7"/>
  <c r="AE561" i="7"/>
  <c r="J367" i="7"/>
  <c r="AV561" i="7"/>
  <c r="BC366" i="7"/>
  <c r="F367" i="7"/>
  <c r="W561" i="7"/>
  <c r="AS366" i="7"/>
  <c r="AF561" i="7"/>
  <c r="AN561" i="7"/>
  <c r="H562" i="7"/>
  <c r="AJ561" i="7"/>
  <c r="AI366" i="7"/>
  <c r="X561" i="7"/>
  <c r="BC561" i="7"/>
  <c r="AS561" i="7"/>
  <c r="AA366" i="7"/>
  <c r="X366" i="7"/>
  <c r="AM366" i="7"/>
  <c r="I367" i="7"/>
  <c r="AD366" i="7"/>
  <c r="S560" i="7"/>
  <c r="Z366" i="7"/>
  <c r="V366" i="7"/>
  <c r="AO366" i="7"/>
  <c r="AV366" i="7"/>
  <c r="AH561" i="7"/>
  <c r="I562" i="7"/>
  <c r="AC561" i="7"/>
  <c r="H367" i="7"/>
  <c r="AM561" i="7"/>
  <c r="AY366" i="7"/>
  <c r="BA561" i="7"/>
  <c r="BD366" i="7"/>
  <c r="AA561" i="7"/>
  <c r="AT366" i="7"/>
  <c r="AQ366" i="7"/>
  <c r="AP366" i="7"/>
  <c r="AW366" i="7"/>
  <c r="AG366" i="7"/>
  <c r="AU366" i="7"/>
  <c r="AX561" i="7"/>
  <c r="AN366" i="7"/>
  <c r="AO561" i="7"/>
  <c r="F562" i="7"/>
  <c r="AD561" i="7"/>
  <c r="BB561" i="7"/>
  <c r="BD561" i="7"/>
  <c r="AK366" i="7"/>
  <c r="V561" i="7"/>
  <c r="B567" i="7" l="1"/>
  <c r="AY582" i="7"/>
  <c r="J567" i="7"/>
  <c r="D369" i="7"/>
  <c r="AX562" i="7"/>
  <c r="AE562" i="7"/>
  <c r="F564" i="7"/>
  <c r="BB562" i="7"/>
  <c r="BA367" i="7"/>
  <c r="AF367" i="7"/>
  <c r="S366" i="7"/>
  <c r="Y367" i="7"/>
  <c r="AG367" i="7"/>
  <c r="AQ367" i="7"/>
  <c r="BD367" i="7"/>
  <c r="H566" i="7"/>
  <c r="AM367" i="7"/>
  <c r="AZ562" i="7"/>
  <c r="AT367" i="7"/>
  <c r="AT562" i="7"/>
  <c r="AU562" i="7"/>
  <c r="AM562" i="7"/>
  <c r="AQ562" i="7"/>
  <c r="AX367" i="7"/>
  <c r="AE367" i="7"/>
  <c r="F369" i="7"/>
  <c r="AK367" i="7"/>
  <c r="F566" i="7"/>
  <c r="AI562" i="7"/>
  <c r="AD367" i="7"/>
  <c r="AJ562" i="7"/>
  <c r="X367" i="7"/>
  <c r="AI367" i="7"/>
  <c r="AU367" i="7"/>
  <c r="AW562" i="7"/>
  <c r="X562" i="7"/>
  <c r="AS367" i="7"/>
  <c r="V367" i="7"/>
  <c r="BC562" i="7"/>
  <c r="D566" i="7"/>
  <c r="H369" i="7"/>
  <c r="BB367" i="7"/>
  <c r="AH562" i="7"/>
  <c r="W367" i="7"/>
  <c r="AC562" i="7"/>
  <c r="AJ367" i="7"/>
  <c r="H564" i="7"/>
  <c r="AA367" i="7"/>
  <c r="AP367" i="7"/>
  <c r="AF562" i="7"/>
  <c r="AR562" i="7"/>
  <c r="AV562" i="7"/>
  <c r="D564" i="7"/>
  <c r="AD562" i="7"/>
  <c r="AB562" i="7"/>
  <c r="AL562" i="7"/>
  <c r="Y562" i="7"/>
  <c r="AA562" i="7"/>
  <c r="I566" i="7"/>
  <c r="AZ367" i="7"/>
  <c r="AB367" i="7"/>
  <c r="V562" i="7"/>
  <c r="AP562" i="7"/>
  <c r="BD562" i="7"/>
  <c r="BE367" i="7"/>
  <c r="AS562" i="7"/>
  <c r="BE562" i="7"/>
  <c r="BA562" i="7"/>
  <c r="AG562" i="7"/>
  <c r="AY562" i="7"/>
  <c r="AO367" i="7"/>
  <c r="Z562" i="7"/>
  <c r="AL367" i="7"/>
  <c r="AN562" i="7"/>
  <c r="Z367" i="7"/>
  <c r="AC367" i="7"/>
  <c r="BC367" i="7"/>
  <c r="AK562" i="7"/>
  <c r="AH367" i="7"/>
  <c r="W562" i="7"/>
  <c r="AW367" i="7"/>
  <c r="AV367" i="7"/>
  <c r="AY367" i="7"/>
  <c r="AO562" i="7"/>
  <c r="AN367" i="7"/>
  <c r="AR367" i="7"/>
  <c r="S561" i="7"/>
  <c r="B568" i="7" l="1"/>
  <c r="X564" i="7"/>
  <c r="V564" i="7"/>
  <c r="BC564" i="7"/>
  <c r="AO564" i="7"/>
  <c r="AI564" i="7"/>
  <c r="BB564" i="7"/>
  <c r="AW564" i="7"/>
  <c r="AQ564" i="7"/>
  <c r="AC564" i="7"/>
  <c r="AF564" i="7"/>
  <c r="BE564" i="7"/>
  <c r="AY564" i="7"/>
  <c r="AA564" i="7"/>
  <c r="AS564" i="7"/>
  <c r="AD564" i="7"/>
  <c r="AN564" i="7"/>
  <c r="Z564" i="7"/>
  <c r="AB564" i="7"/>
  <c r="BA564" i="7"/>
  <c r="AK564" i="7"/>
  <c r="W564" i="7"/>
  <c r="AV564" i="7"/>
  <c r="AH564" i="7"/>
  <c r="AJ564" i="7"/>
  <c r="AU564" i="7"/>
  <c r="AL564" i="7"/>
  <c r="AE564" i="7"/>
  <c r="BD564" i="7"/>
  <c r="AP564" i="7"/>
  <c r="AR564" i="7"/>
  <c r="AG564" i="7"/>
  <c r="AT564" i="7"/>
  <c r="AM564" i="7"/>
  <c r="Y564" i="7"/>
  <c r="AX564" i="7"/>
  <c r="AZ564" i="7"/>
  <c r="AZ19" i="7"/>
  <c r="BA17" i="7" s="1"/>
  <c r="BA580" i="7" s="1"/>
  <c r="J566" i="7"/>
  <c r="I369" i="7"/>
  <c r="J369" i="7"/>
  <c r="I564" i="7"/>
  <c r="J564" i="7" s="1"/>
  <c r="S367" i="7"/>
  <c r="D567" i="7"/>
  <c r="S562" i="7"/>
  <c r="H567" i="7"/>
  <c r="I567" i="7"/>
  <c r="F567" i="7"/>
  <c r="S564" i="7"/>
  <c r="B569" i="7" l="1"/>
  <c r="B571" i="7" s="1"/>
  <c r="AZ582" i="7"/>
  <c r="AN566" i="7"/>
  <c r="AT566" i="7"/>
  <c r="AP566" i="7"/>
  <c r="AW566" i="7"/>
  <c r="BD566" i="7"/>
  <c r="F568" i="7"/>
  <c r="AX566" i="7"/>
  <c r="Y566" i="7"/>
  <c r="V566" i="7"/>
  <c r="AM566" i="7"/>
  <c r="AC566" i="7"/>
  <c r="AG566" i="7"/>
  <c r="Z566" i="7"/>
  <c r="AQ566" i="7"/>
  <c r="AL566" i="7"/>
  <c r="AJ566" i="7"/>
  <c r="X566" i="7"/>
  <c r="BA566" i="7"/>
  <c r="W566" i="7"/>
  <c r="AR566" i="7"/>
  <c r="AU566" i="7"/>
  <c r="AY566" i="7"/>
  <c r="I568" i="7"/>
  <c r="BC566" i="7"/>
  <c r="AE566" i="7"/>
  <c r="AD566" i="7"/>
  <c r="AF566" i="7"/>
  <c r="AK566" i="7"/>
  <c r="AV566" i="7"/>
  <c r="AA566" i="7"/>
  <c r="BB566" i="7"/>
  <c r="AZ566" i="7"/>
  <c r="AB566" i="7"/>
  <c r="AH566" i="7"/>
  <c r="AO566" i="7"/>
  <c r="AS566" i="7"/>
  <c r="AI566" i="7"/>
  <c r="H568" i="7"/>
  <c r="D568" i="7"/>
  <c r="BE566" i="7"/>
  <c r="X602" i="7" l="1"/>
  <c r="Y39" i="7" s="1"/>
  <c r="BA19" i="7"/>
  <c r="BB17" i="7" s="1"/>
  <c r="BB580" i="7" s="1"/>
  <c r="J568" i="7"/>
  <c r="BD567" i="7"/>
  <c r="BA567" i="7"/>
  <c r="AT567" i="7"/>
  <c r="AC567" i="7"/>
  <c r="AL567" i="7"/>
  <c r="AJ567" i="7"/>
  <c r="S566" i="7"/>
  <c r="AE567" i="7"/>
  <c r="AQ567" i="7"/>
  <c r="Y567" i="7"/>
  <c r="V567" i="7"/>
  <c r="AI567" i="7"/>
  <c r="AP567" i="7"/>
  <c r="AB567" i="7"/>
  <c r="AG567" i="7"/>
  <c r="AV567" i="7"/>
  <c r="AU567" i="7"/>
  <c r="D571" i="7"/>
  <c r="F571" i="7"/>
  <c r="BC567" i="7"/>
  <c r="AX567" i="7"/>
  <c r="D569" i="7"/>
  <c r="AF567" i="7"/>
  <c r="AD567" i="7"/>
  <c r="AK567" i="7"/>
  <c r="AY567" i="7"/>
  <c r="AR567" i="7"/>
  <c r="AS567" i="7"/>
  <c r="BE567" i="7"/>
  <c r="AM567" i="7"/>
  <c r="H571" i="7"/>
  <c r="H569" i="7"/>
  <c r="AN567" i="7"/>
  <c r="AH567" i="7"/>
  <c r="W567" i="7"/>
  <c r="AW567" i="7"/>
  <c r="X567" i="7"/>
  <c r="AO567" i="7"/>
  <c r="BB567" i="7"/>
  <c r="AZ567" i="7"/>
  <c r="I569" i="7"/>
  <c r="Z567" i="7"/>
  <c r="AA567" i="7"/>
  <c r="F569" i="7"/>
  <c r="I571" i="7"/>
  <c r="J571" i="7"/>
  <c r="V605" i="7" l="1"/>
  <c r="W42" i="7" s="1"/>
  <c r="W605" i="7" s="1"/>
  <c r="BA582" i="7"/>
  <c r="X568" i="7"/>
  <c r="S567" i="7"/>
  <c r="AX568" i="7"/>
  <c r="AT568" i="7"/>
  <c r="J569" i="7"/>
  <c r="AV568" i="7"/>
  <c r="Z568" i="7"/>
  <c r="BB568" i="7"/>
  <c r="AR568" i="7"/>
  <c r="AS568" i="7"/>
  <c r="AZ568" i="7"/>
  <c r="AB568" i="7"/>
  <c r="BE568" i="7"/>
  <c r="AJ568" i="7"/>
  <c r="AQ568" i="7"/>
  <c r="W568" i="7"/>
  <c r="V568" i="7"/>
  <c r="AO568" i="7"/>
  <c r="BC568" i="7"/>
  <c r="AA568" i="7"/>
  <c r="AC568" i="7"/>
  <c r="AN568" i="7"/>
  <c r="Y568" i="7"/>
  <c r="AM568" i="7"/>
  <c r="AK568" i="7"/>
  <c r="AG568" i="7"/>
  <c r="AH568" i="7"/>
  <c r="BD568" i="7"/>
  <c r="AY568" i="7"/>
  <c r="AF568" i="7"/>
  <c r="AP568" i="7"/>
  <c r="AL568" i="7"/>
  <c r="AU568" i="7"/>
  <c r="AW568" i="7"/>
  <c r="AE568" i="7"/>
  <c r="BA568" i="7"/>
  <c r="AI568" i="7"/>
  <c r="AD568" i="7"/>
  <c r="V606" i="7" l="1"/>
  <c r="W43" i="7" s="1"/>
  <c r="W606" i="7" s="1"/>
  <c r="X43" i="7" s="1"/>
  <c r="Y602" i="7"/>
  <c r="Z39" i="7" s="1"/>
  <c r="BB19" i="7"/>
  <c r="BC17" i="7" s="1"/>
  <c r="BC580" i="7" s="1"/>
  <c r="S568" i="7"/>
  <c r="Z569" i="7"/>
  <c r="BC569" i="7"/>
  <c r="AE569" i="7"/>
  <c r="AH569" i="7"/>
  <c r="BA569" i="7"/>
  <c r="AT569" i="7"/>
  <c r="AM569" i="7"/>
  <c r="AF569" i="7"/>
  <c r="V569" i="7"/>
  <c r="AW569" i="7"/>
  <c r="AA569" i="7"/>
  <c r="AV569" i="7"/>
  <c r="AS569" i="7"/>
  <c r="AI569" i="7"/>
  <c r="AO569" i="7"/>
  <c r="AL569" i="7"/>
  <c r="AY569" i="7"/>
  <c r="AG569" i="7"/>
  <c r="BB569" i="7"/>
  <c r="Y569" i="7"/>
  <c r="AC569" i="7"/>
  <c r="AB569" i="7"/>
  <c r="BD569" i="7"/>
  <c r="AN569" i="7"/>
  <c r="AQ569" i="7"/>
  <c r="AZ569" i="7"/>
  <c r="AD569" i="7"/>
  <c r="AU569" i="7"/>
  <c r="BE569" i="7"/>
  <c r="AK569" i="7"/>
  <c r="AR569" i="7"/>
  <c r="AJ569" i="7"/>
  <c r="AX569" i="7"/>
  <c r="X569" i="7"/>
  <c r="W569" i="7"/>
  <c r="AP569" i="7"/>
  <c r="S569" i="7"/>
  <c r="AP571" i="7" l="1"/>
  <c r="W571" i="7"/>
  <c r="X571" i="7"/>
  <c r="AX571" i="7"/>
  <c r="AJ571" i="7"/>
  <c r="AR571" i="7"/>
  <c r="AK571" i="7"/>
  <c r="BE571" i="7"/>
  <c r="AU571" i="7"/>
  <c r="AD571" i="7"/>
  <c r="AZ571" i="7"/>
  <c r="AQ571" i="7"/>
  <c r="AN571" i="7"/>
  <c r="BD571" i="7"/>
  <c r="AB571" i="7"/>
  <c r="AC571" i="7"/>
  <c r="Y571" i="7"/>
  <c r="BB571" i="7"/>
  <c r="AG571" i="7"/>
  <c r="AY571" i="7"/>
  <c r="AL571" i="7"/>
  <c r="AO571" i="7"/>
  <c r="AI571" i="7"/>
  <c r="AS571" i="7"/>
  <c r="AV571" i="7"/>
  <c r="AA571" i="7"/>
  <c r="AW571" i="7"/>
  <c r="V571" i="7"/>
  <c r="V614" i="7" s="1"/>
  <c r="V607" i="7"/>
  <c r="W44" i="7" s="1"/>
  <c r="W41" i="7" s="1"/>
  <c r="AF571" i="7"/>
  <c r="AM571" i="7"/>
  <c r="AT571" i="7"/>
  <c r="BA571" i="7"/>
  <c r="AH571" i="7"/>
  <c r="AE571" i="7"/>
  <c r="BC571" i="7"/>
  <c r="Z571" i="7"/>
  <c r="X606" i="7"/>
  <c r="Y43" i="7" s="1"/>
  <c r="X42" i="7"/>
  <c r="X605" i="7" s="1"/>
  <c r="BB582" i="7"/>
  <c r="S571" i="7"/>
  <c r="V604" i="7" l="1"/>
  <c r="W607" i="7"/>
  <c r="X44" i="7" s="1"/>
  <c r="X607" i="7" s="1"/>
  <c r="Y44" i="7" s="1"/>
  <c r="Y606" i="7"/>
  <c r="Z43" i="7" s="1"/>
  <c r="Z602" i="7"/>
  <c r="AA39" i="7" s="1"/>
  <c r="BC19" i="7"/>
  <c r="BD17" i="7" s="1"/>
  <c r="BD580" i="7" s="1"/>
  <c r="V612" i="7" l="1"/>
  <c r="W49" i="7" s="1"/>
  <c r="W51" i="7"/>
  <c r="W614" i="7" s="1"/>
  <c r="X41" i="7"/>
  <c r="W604" i="7"/>
  <c r="Y607" i="7"/>
  <c r="Z44" i="7" s="1"/>
  <c r="Z606" i="7"/>
  <c r="AA43" i="7" s="1"/>
  <c r="Y42" i="7"/>
  <c r="Y605" i="7" s="1"/>
  <c r="X604" i="7"/>
  <c r="BC582" i="7"/>
  <c r="AA606" i="7" l="1"/>
  <c r="AB43" i="7" s="1"/>
  <c r="Z607" i="7"/>
  <c r="AA44" i="7" s="1"/>
  <c r="Y41" i="7"/>
  <c r="AA602" i="7"/>
  <c r="AB39" i="7" s="1"/>
  <c r="BD19" i="7"/>
  <c r="BE17" i="7" s="1"/>
  <c r="BE580" i="7" s="1"/>
  <c r="W612" i="7" l="1"/>
  <c r="X49" i="7" s="1"/>
  <c r="X51" i="7"/>
  <c r="X614" i="7" s="1"/>
  <c r="AA607" i="7"/>
  <c r="AB44" i="7" s="1"/>
  <c r="AB606" i="7"/>
  <c r="AC43" i="7" s="1"/>
  <c r="Z42" i="7"/>
  <c r="Z605" i="7" s="1"/>
  <c r="Y604" i="7"/>
  <c r="BD582" i="7"/>
  <c r="X612" i="7" l="1"/>
  <c r="Y49" i="7" s="1"/>
  <c r="Y51" i="7"/>
  <c r="Y614" i="7" s="1"/>
  <c r="AC606" i="7"/>
  <c r="AD43" i="7" s="1"/>
  <c r="AB607" i="7"/>
  <c r="AC44" i="7" s="1"/>
  <c r="Z41" i="7"/>
  <c r="AB602" i="7"/>
  <c r="AC39" i="7" s="1"/>
  <c r="BE19" i="7"/>
  <c r="S580" i="7"/>
  <c r="Y612" i="7" l="1"/>
  <c r="Z49" i="7" s="1"/>
  <c r="Z51" i="7"/>
  <c r="Z614" i="7" s="1"/>
  <c r="AC607" i="7"/>
  <c r="AD44" i="7" s="1"/>
  <c r="AD606" i="7"/>
  <c r="AE43" i="7" s="1"/>
  <c r="AA42" i="7"/>
  <c r="AA605" i="7" s="1"/>
  <c r="Z604" i="7"/>
  <c r="BE582" i="7"/>
  <c r="H586" i="7"/>
  <c r="H22" i="7"/>
  <c r="H584" i="7"/>
  <c r="H20" i="7"/>
  <c r="I586" i="7"/>
  <c r="J22" i="7"/>
  <c r="H585" i="7"/>
  <c r="S582" i="7"/>
  <c r="I584" i="7"/>
  <c r="J584" i="7" s="1"/>
  <c r="H21" i="7"/>
  <c r="I20" i="7"/>
  <c r="I22" i="7"/>
  <c r="H583" i="7"/>
  <c r="I583" i="7"/>
  <c r="J586" i="7"/>
  <c r="I585" i="7"/>
  <c r="I21" i="7"/>
  <c r="J21" i="7" s="1"/>
  <c r="H587" i="7"/>
  <c r="I587" i="7"/>
  <c r="H23" i="7"/>
  <c r="H24" i="7"/>
  <c r="I24" i="7" s="1"/>
  <c r="J585" i="7"/>
  <c r="I23" i="7"/>
  <c r="J23" i="7"/>
  <c r="Z612" i="7" l="1"/>
  <c r="AA49" i="7" s="1"/>
  <c r="AA51" i="7"/>
  <c r="AA614" i="7" s="1"/>
  <c r="AE606" i="7"/>
  <c r="AF43" i="7" s="1"/>
  <c r="AD607" i="7"/>
  <c r="AE44" i="7" s="1"/>
  <c r="AA41" i="7"/>
  <c r="AC602" i="7"/>
  <c r="AD39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R22" i="6"/>
  <c r="R23" i="6"/>
  <c r="R21" i="6"/>
  <c r="R19" i="6"/>
  <c r="R20" i="6"/>
  <c r="J583" i="7"/>
  <c r="J20" i="7"/>
  <c r="J587" i="7"/>
  <c r="J24" i="7"/>
  <c r="AA612" i="7" l="1"/>
  <c r="AB49" i="7" s="1"/>
  <c r="AB51" i="7"/>
  <c r="AB614" i="7" s="1"/>
  <c r="AF606" i="7"/>
  <c r="AG43" i="7" s="1"/>
  <c r="AE607" i="7"/>
  <c r="AF44" i="7" s="1"/>
  <c r="AB42" i="7"/>
  <c r="AB605" i="7" s="1"/>
  <c r="AA604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AB612" i="7" l="1"/>
  <c r="AC49" i="7" s="1"/>
  <c r="AC51" i="7"/>
  <c r="AC614" i="7" s="1"/>
  <c r="AG606" i="7"/>
  <c r="AH43" i="7" s="1"/>
  <c r="AF607" i="7"/>
  <c r="AG44" i="7" s="1"/>
  <c r="AB41" i="7"/>
  <c r="AD602" i="7"/>
  <c r="AE39" i="7" s="1"/>
  <c r="S6" i="6"/>
  <c r="J243" i="7"/>
  <c r="J239" i="7"/>
  <c r="J244" i="7"/>
  <c r="J232" i="7"/>
  <c r="J242" i="7"/>
  <c r="J240" i="7"/>
  <c r="J241" i="7"/>
  <c r="AC612" i="7" l="1"/>
  <c r="AD49" i="7" s="1"/>
  <c r="AD51" i="7"/>
  <c r="AD614" i="7" s="1"/>
  <c r="AG607" i="7"/>
  <c r="AH44" i="7" s="1"/>
  <c r="AH606" i="7"/>
  <c r="AI43" i="7" s="1"/>
  <c r="AC42" i="7"/>
  <c r="AC605" i="7" s="1"/>
  <c r="AB604" i="7"/>
  <c r="AJ232" i="7"/>
  <c r="Y244" i="7"/>
  <c r="AS232" i="7"/>
  <c r="AD240" i="7"/>
  <c r="AW244" i="7"/>
  <c r="AY239" i="7"/>
  <c r="AE240" i="7"/>
  <c r="AL244" i="7"/>
  <c r="AN240" i="7"/>
  <c r="AZ243" i="7"/>
  <c r="AT239" i="7"/>
  <c r="AD232" i="7"/>
  <c r="V244" i="7"/>
  <c r="AM244" i="7"/>
  <c r="AP240" i="7"/>
  <c r="AR239" i="7"/>
  <c r="W243" i="7"/>
  <c r="AE242" i="7"/>
  <c r="AZ241" i="7"/>
  <c r="J236" i="7"/>
  <c r="BA244" i="7"/>
  <c r="AB240" i="7"/>
  <c r="AP241" i="7"/>
  <c r="AZ242" i="7"/>
  <c r="AG243" i="7"/>
  <c r="AJ244" i="7"/>
  <c r="X239" i="7"/>
  <c r="AY240" i="7"/>
  <c r="AF243" i="7"/>
  <c r="AO239" i="7"/>
  <c r="AX243" i="7"/>
  <c r="AO243" i="7"/>
  <c r="AA243" i="7"/>
  <c r="AE243" i="7"/>
  <c r="AN241" i="7"/>
  <c r="AB243" i="7"/>
  <c r="BD240" i="7"/>
  <c r="V239" i="7"/>
  <c r="AJ240" i="7"/>
  <c r="AV243" i="7"/>
  <c r="AA242" i="7"/>
  <c r="Y232" i="7"/>
  <c r="AY241" i="7"/>
  <c r="AH232" i="7"/>
  <c r="Y242" i="7"/>
  <c r="AK240" i="7"/>
  <c r="AC243" i="7"/>
  <c r="BB239" i="7"/>
  <c r="AT241" i="7"/>
  <c r="AV232" i="7"/>
  <c r="AN242" i="7"/>
  <c r="W244" i="7"/>
  <c r="BB243" i="7"/>
  <c r="AF242" i="7"/>
  <c r="AA241" i="7"/>
  <c r="W232" i="7"/>
  <c r="Y243" i="7"/>
  <c r="BB242" i="7"/>
  <c r="BB232" i="7"/>
  <c r="BE243" i="7"/>
  <c r="BE239" i="7"/>
  <c r="V241" i="7"/>
  <c r="BA243" i="7"/>
  <c r="AQ242" i="7"/>
  <c r="AS241" i="7"/>
  <c r="AU232" i="7"/>
  <c r="BA242" i="7"/>
  <c r="AT242" i="7"/>
  <c r="AR242" i="7"/>
  <c r="AB242" i="7"/>
  <c r="AG232" i="7"/>
  <c r="AD243" i="7"/>
  <c r="BB241" i="7"/>
  <c r="Z243" i="7"/>
  <c r="AJ241" i="7"/>
  <c r="Z232" i="7"/>
  <c r="AQ240" i="7"/>
  <c r="AQ244" i="7"/>
  <c r="V240" i="7"/>
  <c r="AB241" i="7"/>
  <c r="AH243" i="7"/>
  <c r="AU242" i="7"/>
  <c r="X241" i="7"/>
  <c r="AI244" i="7"/>
  <c r="AC240" i="7"/>
  <c r="AD244" i="7"/>
  <c r="AG239" i="7"/>
  <c r="AR244" i="7"/>
  <c r="AS240" i="7"/>
  <c r="Y241" i="7"/>
  <c r="BD241" i="7"/>
  <c r="AI241" i="7"/>
  <c r="AC242" i="7"/>
  <c r="AB239" i="7"/>
  <c r="AR232" i="7"/>
  <c r="Y240" i="7"/>
  <c r="AH244" i="7"/>
  <c r="AW232" i="7"/>
  <c r="Z244" i="7"/>
  <c r="BE232" i="7"/>
  <c r="AO240" i="7"/>
  <c r="AS242" i="7"/>
  <c r="AC232" i="7"/>
  <c r="AI242" i="7"/>
  <c r="AT244" i="7"/>
  <c r="Z240" i="7"/>
  <c r="AD239" i="7"/>
  <c r="AN239" i="7"/>
  <c r="AR243" i="7"/>
  <c r="AK239" i="7"/>
  <c r="AZ232" i="7"/>
  <c r="BE242" i="7"/>
  <c r="AN244" i="7"/>
  <c r="AR240" i="7"/>
  <c r="AP243" i="7"/>
  <c r="BC239" i="7"/>
  <c r="AJ243" i="7"/>
  <c r="AP244" i="7"/>
  <c r="W239" i="7"/>
  <c r="BB240" i="7"/>
  <c r="AT243" i="7"/>
  <c r="AO244" i="7"/>
  <c r="AW243" i="7"/>
  <c r="AO242" i="7"/>
  <c r="AX232" i="7"/>
  <c r="AH239" i="7"/>
  <c r="AM242" i="7"/>
  <c r="AV244" i="7"/>
  <c r="AB232" i="7"/>
  <c r="AE244" i="7"/>
  <c r="AT240" i="7"/>
  <c r="AI240" i="7"/>
  <c r="AE239" i="7"/>
  <c r="BA240" i="7"/>
  <c r="X240" i="7"/>
  <c r="Y239" i="7"/>
  <c r="BC240" i="7"/>
  <c r="BA239" i="7"/>
  <c r="BC232" i="7"/>
  <c r="AZ240" i="7"/>
  <c r="AS244" i="7"/>
  <c r="AU239" i="7"/>
  <c r="AI243" i="7"/>
  <c r="AF241" i="7"/>
  <c r="AQ243" i="7"/>
  <c r="AK242" i="7"/>
  <c r="AT232" i="7"/>
  <c r="AW240" i="7"/>
  <c r="W240" i="7"/>
  <c r="AM241" i="7"/>
  <c r="Z241" i="7"/>
  <c r="BC244" i="7"/>
  <c r="AH240" i="7"/>
  <c r="AL240" i="7"/>
  <c r="AL239" i="7"/>
  <c r="BE241" i="7"/>
  <c r="BD239" i="7"/>
  <c r="AR241" i="7"/>
  <c r="AU243" i="7"/>
  <c r="Z239" i="7"/>
  <c r="BA241" i="7"/>
  <c r="AK243" i="7"/>
  <c r="AC241" i="7"/>
  <c r="AA240" i="7"/>
  <c r="BD243" i="7"/>
  <c r="AI239" i="7"/>
  <c r="AL241" i="7"/>
  <c r="AG242" i="7"/>
  <c r="AP232" i="7"/>
  <c r="BC242" i="7"/>
  <c r="BB244" i="7"/>
  <c r="AM240" i="7"/>
  <c r="X243" i="7"/>
  <c r="AM239" i="7"/>
  <c r="AL243" i="7"/>
  <c r="Z242" i="7"/>
  <c r="AF244" i="7"/>
  <c r="AY232" i="7"/>
  <c r="AU240" i="7"/>
  <c r="W241" i="7"/>
  <c r="X242" i="7"/>
  <c r="AH242" i="7"/>
  <c r="AY242" i="7"/>
  <c r="AV241" i="7"/>
  <c r="AM232" i="7"/>
  <c r="AJ242" i="7"/>
  <c r="AA239" i="7"/>
  <c r="BC243" i="7"/>
  <c r="AZ239" i="7"/>
  <c r="AO241" i="7"/>
  <c r="V242" i="7"/>
  <c r="W242" i="7"/>
  <c r="AW241" i="7"/>
  <c r="AI232" i="7"/>
  <c r="AP242" i="7"/>
  <c r="AK232" i="7"/>
  <c r="AE241" i="7"/>
  <c r="BE244" i="7"/>
  <c r="AY243" i="7"/>
  <c r="AL242" i="7"/>
  <c r="AQ241" i="7"/>
  <c r="AW242" i="7"/>
  <c r="AO232" i="7"/>
  <c r="AX240" i="7"/>
  <c r="AX244" i="7"/>
  <c r="AX239" i="7"/>
  <c r="V243" i="7"/>
  <c r="AH241" i="7"/>
  <c r="AK241" i="7"/>
  <c r="AF232" i="7"/>
  <c r="BD244" i="7"/>
  <c r="AJ239" i="7"/>
  <c r="AG240" i="7"/>
  <c r="BD232" i="7"/>
  <c r="AY244" i="7"/>
  <c r="BC241" i="7"/>
  <c r="AX241" i="7"/>
  <c r="X232" i="7"/>
  <c r="AX242" i="7"/>
  <c r="AE232" i="7"/>
  <c r="V232" i="7"/>
  <c r="AK244" i="7"/>
  <c r="AQ232" i="7"/>
  <c r="X244" i="7"/>
  <c r="BA232" i="7"/>
  <c r="BE240" i="7"/>
  <c r="AB244" i="7"/>
  <c r="AW239" i="7"/>
  <c r="AN232" i="7"/>
  <c r="AD242" i="7"/>
  <c r="AL232" i="7"/>
  <c r="AV242" i="7"/>
  <c r="AV240" i="7"/>
  <c r="AN243" i="7"/>
  <c r="AF239" i="7"/>
  <c r="AG241" i="7"/>
  <c r="AU241" i="7"/>
  <c r="AC244" i="7"/>
  <c r="AA232" i="7"/>
  <c r="AU244" i="7"/>
  <c r="AC239" i="7"/>
  <c r="AM243" i="7"/>
  <c r="AP239" i="7"/>
  <c r="AG244" i="7"/>
  <c r="AF240" i="7"/>
  <c r="AA244" i="7"/>
  <c r="AS239" i="7"/>
  <c r="AD241" i="7"/>
  <c r="AZ244" i="7"/>
  <c r="AS243" i="7"/>
  <c r="BD242" i="7"/>
  <c r="AV239" i="7"/>
  <c r="AQ239" i="7"/>
  <c r="AI606" i="7" l="1"/>
  <c r="AJ43" i="7" s="1"/>
  <c r="AH607" i="7"/>
  <c r="AI44" i="7" s="1"/>
  <c r="AC41" i="7"/>
  <c r="AE602" i="7"/>
  <c r="AF39" i="7" s="1"/>
  <c r="V585" i="7"/>
  <c r="W22" i="7" s="1"/>
  <c r="W585" i="7" s="1"/>
  <c r="X22" i="7" s="1"/>
  <c r="X585" i="7" s="1"/>
  <c r="Y22" i="7" s="1"/>
  <c r="Y585" i="7" s="1"/>
  <c r="Z22" i="7" s="1"/>
  <c r="Z585" i="7" s="1"/>
  <c r="AA22" i="7" s="1"/>
  <c r="AA585" i="7" s="1"/>
  <c r="AB22" i="7" s="1"/>
  <c r="AB585" i="7" s="1"/>
  <c r="AC22" i="7" s="1"/>
  <c r="AC585" i="7" s="1"/>
  <c r="AD22" i="7" s="1"/>
  <c r="AD585" i="7" s="1"/>
  <c r="AE22" i="7" s="1"/>
  <c r="AE585" i="7" s="1"/>
  <c r="AF22" i="7" s="1"/>
  <c r="AF585" i="7" s="1"/>
  <c r="AG22" i="7" s="1"/>
  <c r="AG585" i="7" s="1"/>
  <c r="AH22" i="7" s="1"/>
  <c r="AH585" i="7" s="1"/>
  <c r="AI22" i="7" s="1"/>
  <c r="AI585" i="7" s="1"/>
  <c r="AJ22" i="7" s="1"/>
  <c r="AJ585" i="7" s="1"/>
  <c r="AK22" i="7" s="1"/>
  <c r="AK585" i="7" s="1"/>
  <c r="AL22" i="7" s="1"/>
  <c r="AL585" i="7" s="1"/>
  <c r="AM22" i="7" s="1"/>
  <c r="AM585" i="7" s="1"/>
  <c r="AN22" i="7" s="1"/>
  <c r="AN585" i="7" s="1"/>
  <c r="AO22" i="7" s="1"/>
  <c r="AO585" i="7" s="1"/>
  <c r="AP22" i="7" s="1"/>
  <c r="AP585" i="7" s="1"/>
  <c r="AQ22" i="7" s="1"/>
  <c r="AQ585" i="7" s="1"/>
  <c r="AR22" i="7" s="1"/>
  <c r="AR585" i="7" s="1"/>
  <c r="AS22" i="7" s="1"/>
  <c r="AS585" i="7" s="1"/>
  <c r="AT22" i="7" s="1"/>
  <c r="AT585" i="7" s="1"/>
  <c r="AU22" i="7" s="1"/>
  <c r="AU585" i="7" s="1"/>
  <c r="AV22" i="7" s="1"/>
  <c r="AV585" i="7" s="1"/>
  <c r="AW22" i="7" s="1"/>
  <c r="AW585" i="7" s="1"/>
  <c r="AX22" i="7" s="1"/>
  <c r="AX585" i="7" s="1"/>
  <c r="AY22" i="7" s="1"/>
  <c r="AY585" i="7" s="1"/>
  <c r="AZ22" i="7" s="1"/>
  <c r="AZ585" i="7" s="1"/>
  <c r="BA22" i="7" s="1"/>
  <c r="BA585" i="7" s="1"/>
  <c r="BB22" i="7" s="1"/>
  <c r="BB585" i="7" s="1"/>
  <c r="BC22" i="7" s="1"/>
  <c r="BC585" i="7" s="1"/>
  <c r="BD22" i="7" s="1"/>
  <c r="BD585" i="7" s="1"/>
  <c r="BE22" i="7" s="1"/>
  <c r="BE585" i="7" s="1"/>
  <c r="V616" i="7"/>
  <c r="V610" i="7" s="1"/>
  <c r="W59" i="7"/>
  <c r="S232" i="7"/>
  <c r="AJ236" i="7"/>
  <c r="AR236" i="7"/>
  <c r="AX236" i="7"/>
  <c r="AS236" i="7"/>
  <c r="S244" i="7"/>
  <c r="BB236" i="7"/>
  <c r="AG236" i="7"/>
  <c r="V236" i="7"/>
  <c r="S240" i="7"/>
  <c r="Y236" i="7"/>
  <c r="S241" i="7"/>
  <c r="AI236" i="7"/>
  <c r="AT236" i="7"/>
  <c r="S242" i="7"/>
  <c r="AE236" i="7"/>
  <c r="AN236" i="7"/>
  <c r="AP236" i="7"/>
  <c r="S585" i="7"/>
  <c r="AZ236" i="7"/>
  <c r="AM236" i="7"/>
  <c r="AB236" i="7"/>
  <c r="AF236" i="7"/>
  <c r="AQ236" i="7"/>
  <c r="AH236" i="7"/>
  <c r="AK236" i="7"/>
  <c r="AV236" i="7"/>
  <c r="AA236" i="7"/>
  <c r="AD236" i="7"/>
  <c r="J235" i="7"/>
  <c r="Z236" i="7"/>
  <c r="W236" i="7"/>
  <c r="AL236" i="7"/>
  <c r="AU236" i="7"/>
  <c r="BE236" i="7"/>
  <c r="BD236" i="7"/>
  <c r="X236" i="7"/>
  <c r="BA236" i="7"/>
  <c r="AY236" i="7"/>
  <c r="BC236" i="7"/>
  <c r="S243" i="7"/>
  <c r="AO236" i="7"/>
  <c r="S239" i="7"/>
  <c r="AC236" i="7"/>
  <c r="AW236" i="7"/>
  <c r="AD612" i="7" l="1"/>
  <c r="AE49" i="7" s="1"/>
  <c r="AE51" i="7"/>
  <c r="AE614" i="7" s="1"/>
  <c r="AJ606" i="7"/>
  <c r="AK43" i="7" s="1"/>
  <c r="AI607" i="7"/>
  <c r="AJ44" i="7" s="1"/>
  <c r="AD42" i="7"/>
  <c r="AD605" i="7" s="1"/>
  <c r="AC604" i="7"/>
  <c r="V589" i="7"/>
  <c r="W26" i="7" s="1"/>
  <c r="W589" i="7" s="1"/>
  <c r="X26" i="7" s="1"/>
  <c r="X589" i="7" s="1"/>
  <c r="Y26" i="7" s="1"/>
  <c r="Y589" i="7" s="1"/>
  <c r="Z26" i="7" s="1"/>
  <c r="Z589" i="7" s="1"/>
  <c r="AA26" i="7" s="1"/>
  <c r="AA589" i="7" s="1"/>
  <c r="AB26" i="7" s="1"/>
  <c r="AB589" i="7" s="1"/>
  <c r="AC26" i="7" s="1"/>
  <c r="AC589" i="7" s="1"/>
  <c r="AD26" i="7" s="1"/>
  <c r="AD589" i="7" s="1"/>
  <c r="AE26" i="7" s="1"/>
  <c r="AE589" i="7" s="1"/>
  <c r="AF26" i="7" s="1"/>
  <c r="AF589" i="7" s="1"/>
  <c r="AG26" i="7" s="1"/>
  <c r="AG589" i="7" s="1"/>
  <c r="AH26" i="7" s="1"/>
  <c r="AH589" i="7" s="1"/>
  <c r="AI26" i="7" s="1"/>
  <c r="AI589" i="7" s="1"/>
  <c r="AJ26" i="7" s="1"/>
  <c r="AJ589" i="7" s="1"/>
  <c r="AK26" i="7" s="1"/>
  <c r="AK589" i="7" s="1"/>
  <c r="AL26" i="7" s="1"/>
  <c r="AL589" i="7" s="1"/>
  <c r="AM26" i="7" s="1"/>
  <c r="AM589" i="7" s="1"/>
  <c r="AN26" i="7" s="1"/>
  <c r="AN589" i="7" s="1"/>
  <c r="AO26" i="7" s="1"/>
  <c r="AO589" i="7" s="1"/>
  <c r="AP26" i="7" s="1"/>
  <c r="AP589" i="7" s="1"/>
  <c r="AQ26" i="7" s="1"/>
  <c r="AQ589" i="7" s="1"/>
  <c r="AR26" i="7" s="1"/>
  <c r="AR589" i="7" s="1"/>
  <c r="AS26" i="7" s="1"/>
  <c r="AS589" i="7" s="1"/>
  <c r="AT26" i="7" s="1"/>
  <c r="AT589" i="7" s="1"/>
  <c r="AU26" i="7" s="1"/>
  <c r="AU589" i="7" s="1"/>
  <c r="AV26" i="7" s="1"/>
  <c r="AV589" i="7" s="1"/>
  <c r="AW26" i="7" s="1"/>
  <c r="AW589" i="7" s="1"/>
  <c r="AX26" i="7" s="1"/>
  <c r="AX589" i="7" s="1"/>
  <c r="AY26" i="7" s="1"/>
  <c r="AY589" i="7" s="1"/>
  <c r="AZ26" i="7" s="1"/>
  <c r="AZ589" i="7" s="1"/>
  <c r="BA26" i="7" s="1"/>
  <c r="BA589" i="7" s="1"/>
  <c r="BB26" i="7" s="1"/>
  <c r="BB589" i="7" s="1"/>
  <c r="BC26" i="7" s="1"/>
  <c r="BC589" i="7" s="1"/>
  <c r="BD26" i="7" s="1"/>
  <c r="BD589" i="7" s="1"/>
  <c r="BE26" i="7" s="1"/>
  <c r="BE589" i="7" s="1"/>
  <c r="W53" i="7"/>
  <c r="W622" i="7"/>
  <c r="AP235" i="7"/>
  <c r="AF235" i="7"/>
  <c r="AA235" i="7"/>
  <c r="AJ235" i="7"/>
  <c r="AI235" i="7"/>
  <c r="AG235" i="7"/>
  <c r="AM235" i="7"/>
  <c r="S589" i="7"/>
  <c r="V235" i="7"/>
  <c r="BB235" i="7"/>
  <c r="AW235" i="7"/>
  <c r="AC235" i="7"/>
  <c r="BE235" i="7"/>
  <c r="AD235" i="7"/>
  <c r="AO235" i="7"/>
  <c r="AY235" i="7"/>
  <c r="AN235" i="7"/>
  <c r="W235" i="7"/>
  <c r="AX235" i="7"/>
  <c r="Y235" i="7"/>
  <c r="AR235" i="7"/>
  <c r="AE235" i="7"/>
  <c r="BA235" i="7"/>
  <c r="AU235" i="7"/>
  <c r="J233" i="7"/>
  <c r="AK235" i="7"/>
  <c r="AZ235" i="7"/>
  <c r="BD235" i="7"/>
  <c r="AT235" i="7"/>
  <c r="AL235" i="7"/>
  <c r="AB235" i="7"/>
  <c r="BC235" i="7"/>
  <c r="S236" i="7"/>
  <c r="Z235" i="7"/>
  <c r="AS235" i="7"/>
  <c r="AH235" i="7"/>
  <c r="AV235" i="7"/>
  <c r="AQ235" i="7"/>
  <c r="X235" i="7"/>
  <c r="AJ607" i="7" l="1"/>
  <c r="AK44" i="7" s="1"/>
  <c r="AK606" i="7"/>
  <c r="AL43" i="7" s="1"/>
  <c r="AD41" i="7"/>
  <c r="W47" i="7"/>
  <c r="AF602" i="7"/>
  <c r="AG39" i="7" s="1"/>
  <c r="V588" i="7"/>
  <c r="W25" i="7" s="1"/>
  <c r="W588" i="7" s="1"/>
  <c r="X25" i="7" s="1"/>
  <c r="X588" i="7" s="1"/>
  <c r="Y25" i="7" s="1"/>
  <c r="Y588" i="7" s="1"/>
  <c r="Z25" i="7" s="1"/>
  <c r="Z588" i="7" s="1"/>
  <c r="AA25" i="7" s="1"/>
  <c r="AA588" i="7" s="1"/>
  <c r="AB25" i="7" s="1"/>
  <c r="AB588" i="7" s="1"/>
  <c r="AC25" i="7" s="1"/>
  <c r="AC588" i="7" s="1"/>
  <c r="AD25" i="7" s="1"/>
  <c r="AD588" i="7" s="1"/>
  <c r="AE25" i="7" s="1"/>
  <c r="AE588" i="7" s="1"/>
  <c r="AF25" i="7" s="1"/>
  <c r="AF588" i="7" s="1"/>
  <c r="AG25" i="7" s="1"/>
  <c r="AG588" i="7" s="1"/>
  <c r="AH25" i="7" s="1"/>
  <c r="AH588" i="7" s="1"/>
  <c r="AI25" i="7" s="1"/>
  <c r="AI588" i="7" s="1"/>
  <c r="AJ25" i="7" s="1"/>
  <c r="AJ588" i="7" s="1"/>
  <c r="AK25" i="7" s="1"/>
  <c r="AK588" i="7" s="1"/>
  <c r="AL25" i="7" s="1"/>
  <c r="AL588" i="7" s="1"/>
  <c r="AM25" i="7" s="1"/>
  <c r="AM588" i="7" s="1"/>
  <c r="AN25" i="7" s="1"/>
  <c r="AN588" i="7" s="1"/>
  <c r="AO25" i="7" s="1"/>
  <c r="AO588" i="7" s="1"/>
  <c r="AP25" i="7" s="1"/>
  <c r="AP588" i="7" s="1"/>
  <c r="AQ25" i="7" s="1"/>
  <c r="AQ588" i="7" s="1"/>
  <c r="AR25" i="7" s="1"/>
  <c r="AR588" i="7" s="1"/>
  <c r="AS25" i="7" s="1"/>
  <c r="AS588" i="7" s="1"/>
  <c r="AT25" i="7" s="1"/>
  <c r="AT588" i="7" s="1"/>
  <c r="AU25" i="7" s="1"/>
  <c r="AU588" i="7" s="1"/>
  <c r="AV25" i="7" s="1"/>
  <c r="AV588" i="7" s="1"/>
  <c r="AW25" i="7" s="1"/>
  <c r="AW588" i="7" s="1"/>
  <c r="AX25" i="7" s="1"/>
  <c r="AX588" i="7" s="1"/>
  <c r="AY25" i="7" s="1"/>
  <c r="AY588" i="7" s="1"/>
  <c r="AZ25" i="7" s="1"/>
  <c r="AZ588" i="7" s="1"/>
  <c r="BA25" i="7" s="1"/>
  <c r="BA588" i="7" s="1"/>
  <c r="BB25" i="7" s="1"/>
  <c r="BB588" i="7" s="1"/>
  <c r="BC25" i="7" s="1"/>
  <c r="BC588" i="7" s="1"/>
  <c r="BD25" i="7" s="1"/>
  <c r="BD588" i="7" s="1"/>
  <c r="BE25" i="7" s="1"/>
  <c r="BE588" i="7" s="1"/>
  <c r="W616" i="7"/>
  <c r="X59" i="7"/>
  <c r="BD233" i="7"/>
  <c r="AA233" i="7"/>
  <c r="BA233" i="7"/>
  <c r="AQ233" i="7"/>
  <c r="AC233" i="7"/>
  <c r="AK233" i="7"/>
  <c r="AD233" i="7"/>
  <c r="AN233" i="7"/>
  <c r="AX233" i="7"/>
  <c r="BC233" i="7"/>
  <c r="J231" i="7"/>
  <c r="AE233" i="7"/>
  <c r="AP233" i="7"/>
  <c r="AU233" i="7"/>
  <c r="AF233" i="7"/>
  <c r="S235" i="7"/>
  <c r="AV233" i="7"/>
  <c r="AB233" i="7"/>
  <c r="AG233" i="7"/>
  <c r="AO233" i="7"/>
  <c r="BE233" i="7"/>
  <c r="AZ233" i="7"/>
  <c r="AI233" i="7"/>
  <c r="AL233" i="7"/>
  <c r="Z233" i="7"/>
  <c r="BB233" i="7"/>
  <c r="X233" i="7"/>
  <c r="AH233" i="7"/>
  <c r="AM233" i="7"/>
  <c r="AW233" i="7"/>
  <c r="V233" i="7"/>
  <c r="AT233" i="7"/>
  <c r="S588" i="7"/>
  <c r="Y233" i="7"/>
  <c r="AJ233" i="7"/>
  <c r="AS233" i="7"/>
  <c r="AR233" i="7"/>
  <c r="W233" i="7"/>
  <c r="AY233" i="7"/>
  <c r="AE612" i="7" l="1"/>
  <c r="AF49" i="7" s="1"/>
  <c r="AF51" i="7"/>
  <c r="AF614" i="7" s="1"/>
  <c r="AL606" i="7"/>
  <c r="AM43" i="7" s="1"/>
  <c r="AK607" i="7"/>
  <c r="AL44" i="7" s="1"/>
  <c r="AE42" i="7"/>
  <c r="AE605" i="7" s="1"/>
  <c r="AD604" i="7"/>
  <c r="X600" i="7"/>
  <c r="W610" i="7"/>
  <c r="V586" i="7"/>
  <c r="W23" i="7" s="1"/>
  <c r="W586" i="7" s="1"/>
  <c r="X23" i="7" s="1"/>
  <c r="X586" i="7" s="1"/>
  <c r="Y23" i="7" s="1"/>
  <c r="Y586" i="7" s="1"/>
  <c r="Z23" i="7" s="1"/>
  <c r="Z586" i="7" s="1"/>
  <c r="AA23" i="7" s="1"/>
  <c r="AA586" i="7" s="1"/>
  <c r="AB23" i="7" s="1"/>
  <c r="AB586" i="7" s="1"/>
  <c r="AC23" i="7" s="1"/>
  <c r="AC586" i="7" s="1"/>
  <c r="AD23" i="7" s="1"/>
  <c r="AD586" i="7" s="1"/>
  <c r="AE23" i="7" s="1"/>
  <c r="AE586" i="7" s="1"/>
  <c r="AF23" i="7" s="1"/>
  <c r="AF586" i="7" s="1"/>
  <c r="AG23" i="7" s="1"/>
  <c r="AG586" i="7" s="1"/>
  <c r="AH23" i="7" s="1"/>
  <c r="AH586" i="7" s="1"/>
  <c r="AI23" i="7" s="1"/>
  <c r="AI586" i="7" s="1"/>
  <c r="AJ23" i="7" s="1"/>
  <c r="AJ586" i="7" s="1"/>
  <c r="AK23" i="7" s="1"/>
  <c r="AK586" i="7" s="1"/>
  <c r="AL23" i="7" s="1"/>
  <c r="AL586" i="7" s="1"/>
  <c r="AM23" i="7" s="1"/>
  <c r="AM586" i="7" s="1"/>
  <c r="AN23" i="7" s="1"/>
  <c r="AN586" i="7" s="1"/>
  <c r="AO23" i="7" s="1"/>
  <c r="AO586" i="7" s="1"/>
  <c r="AP23" i="7" s="1"/>
  <c r="AP586" i="7" s="1"/>
  <c r="AQ23" i="7" s="1"/>
  <c r="AQ586" i="7" s="1"/>
  <c r="AR23" i="7" s="1"/>
  <c r="AR586" i="7" s="1"/>
  <c r="AS23" i="7" s="1"/>
  <c r="AS586" i="7" s="1"/>
  <c r="AT23" i="7" s="1"/>
  <c r="AT586" i="7" s="1"/>
  <c r="AU23" i="7" s="1"/>
  <c r="AU586" i="7" s="1"/>
  <c r="AV23" i="7" s="1"/>
  <c r="AV586" i="7" s="1"/>
  <c r="AW23" i="7" s="1"/>
  <c r="AW586" i="7" s="1"/>
  <c r="AX23" i="7" s="1"/>
  <c r="AX586" i="7" s="1"/>
  <c r="AY23" i="7" s="1"/>
  <c r="AY586" i="7" s="1"/>
  <c r="AZ23" i="7" s="1"/>
  <c r="AZ586" i="7" s="1"/>
  <c r="BA23" i="7" s="1"/>
  <c r="BA586" i="7" s="1"/>
  <c r="BB23" i="7" s="1"/>
  <c r="BB586" i="7" s="1"/>
  <c r="BC23" i="7" s="1"/>
  <c r="BC586" i="7" s="1"/>
  <c r="BD23" i="7" s="1"/>
  <c r="BD586" i="7" s="1"/>
  <c r="BE23" i="7" s="1"/>
  <c r="BE586" i="7" s="1"/>
  <c r="X53" i="7"/>
  <c r="X622" i="7"/>
  <c r="AN231" i="7"/>
  <c r="BD231" i="7"/>
  <c r="AO231" i="7"/>
  <c r="AC231" i="7"/>
  <c r="AD231" i="7"/>
  <c r="AW231" i="7"/>
  <c r="AV231" i="7"/>
  <c r="AX231" i="7"/>
  <c r="BE231" i="7"/>
  <c r="AM231" i="7"/>
  <c r="Y231" i="7"/>
  <c r="Z231" i="7"/>
  <c r="AY231" i="7"/>
  <c r="AB231" i="7"/>
  <c r="AU231" i="7"/>
  <c r="X231" i="7"/>
  <c r="AK231" i="7"/>
  <c r="AS231" i="7"/>
  <c r="AF231" i="7"/>
  <c r="AI231" i="7"/>
  <c r="AJ231" i="7"/>
  <c r="AA231" i="7"/>
  <c r="AP231" i="7"/>
  <c r="AH231" i="7"/>
  <c r="BC231" i="7"/>
  <c r="BB231" i="7"/>
  <c r="AZ231" i="7"/>
  <c r="AT231" i="7"/>
  <c r="S586" i="7"/>
  <c r="AL231" i="7"/>
  <c r="AR231" i="7"/>
  <c r="AG231" i="7"/>
  <c r="V231" i="7"/>
  <c r="S233" i="7"/>
  <c r="AQ231" i="7"/>
  <c r="AE231" i="7"/>
  <c r="BA231" i="7"/>
  <c r="W231" i="7"/>
  <c r="S231" i="7"/>
  <c r="W418" i="7" l="1"/>
  <c r="BA418" i="7"/>
  <c r="AE418" i="7"/>
  <c r="AQ418" i="7"/>
  <c r="V418" i="7"/>
  <c r="V578" i="7" s="1"/>
  <c r="V576" i="7" s="1"/>
  <c r="AG418" i="7"/>
  <c r="AR418" i="7"/>
  <c r="AL418" i="7"/>
  <c r="AT418" i="7"/>
  <c r="AZ418" i="7"/>
  <c r="BB418" i="7"/>
  <c r="BC418" i="7"/>
  <c r="AH418" i="7"/>
  <c r="AP418" i="7"/>
  <c r="AA418" i="7"/>
  <c r="AJ418" i="7"/>
  <c r="AI418" i="7"/>
  <c r="AF418" i="7"/>
  <c r="AS418" i="7"/>
  <c r="AK418" i="7"/>
  <c r="X418" i="7"/>
  <c r="AU418" i="7"/>
  <c r="AB418" i="7"/>
  <c r="AY418" i="7"/>
  <c r="Z418" i="7"/>
  <c r="Y418" i="7"/>
  <c r="AM418" i="7"/>
  <c r="BE418" i="7"/>
  <c r="AX418" i="7"/>
  <c r="AV418" i="7"/>
  <c r="AW418" i="7"/>
  <c r="AD418" i="7"/>
  <c r="AC418" i="7"/>
  <c r="AO418" i="7"/>
  <c r="BD418" i="7"/>
  <c r="AN418" i="7"/>
  <c r="AL607" i="7"/>
  <c r="AM44" i="7" s="1"/>
  <c r="AM606" i="7"/>
  <c r="AN43" i="7" s="1"/>
  <c r="AE41" i="7"/>
  <c r="W414" i="7"/>
  <c r="BB414" i="7"/>
  <c r="AC414" i="7"/>
  <c r="AX414" i="7"/>
  <c r="Z414" i="7"/>
  <c r="AV414" i="7"/>
  <c r="BA414" i="7"/>
  <c r="V414" i="7"/>
  <c r="AY414" i="7"/>
  <c r="BC414" i="7"/>
  <c r="AJ414" i="7"/>
  <c r="AK414" i="7"/>
  <c r="AO414" i="7"/>
  <c r="BD414" i="7"/>
  <c r="AN414" i="7"/>
  <c r="AG414" i="7"/>
  <c r="AH414" i="7"/>
  <c r="AI414" i="7"/>
  <c r="X414" i="7"/>
  <c r="Y414" i="7"/>
  <c r="AW414" i="7"/>
  <c r="AE414" i="7"/>
  <c r="AR414" i="7"/>
  <c r="AT414" i="7"/>
  <c r="AP414" i="7"/>
  <c r="AF414" i="7"/>
  <c r="AU414" i="7"/>
  <c r="AM414" i="7"/>
  <c r="AD414" i="7"/>
  <c r="AQ414" i="7"/>
  <c r="AL414" i="7"/>
  <c r="AZ414" i="7"/>
  <c r="AA414" i="7"/>
  <c r="AS414" i="7"/>
  <c r="AB414" i="7"/>
  <c r="BE414" i="7"/>
  <c r="X599" i="7"/>
  <c r="Y37" i="7"/>
  <c r="Y36" i="7" s="1"/>
  <c r="X47" i="7"/>
  <c r="AG602" i="7"/>
  <c r="AH39" i="7" s="1"/>
  <c r="BC369" i="7"/>
  <c r="BC302" i="7"/>
  <c r="AJ302" i="7"/>
  <c r="AJ369" i="7"/>
  <c r="AZ369" i="7"/>
  <c r="AZ302" i="7"/>
  <c r="AS302" i="7"/>
  <c r="AS369" i="7"/>
  <c r="Z369" i="7"/>
  <c r="Z302" i="7"/>
  <c r="AN302" i="7"/>
  <c r="AN369" i="7"/>
  <c r="AH302" i="7"/>
  <c r="AH369" i="7"/>
  <c r="AW302" i="7"/>
  <c r="AW369" i="7"/>
  <c r="AF302" i="7"/>
  <c r="AF369" i="7"/>
  <c r="AQ302" i="7"/>
  <c r="AQ369" i="7"/>
  <c r="W302" i="7"/>
  <c r="W369" i="7"/>
  <c r="AC369" i="7"/>
  <c r="AC302" i="7"/>
  <c r="AV302" i="7"/>
  <c r="AV369" i="7"/>
  <c r="AK369" i="7"/>
  <c r="AK302" i="7"/>
  <c r="AI302" i="7"/>
  <c r="AI369" i="7"/>
  <c r="AE369" i="7"/>
  <c r="AE302" i="7"/>
  <c r="BD369" i="7"/>
  <c r="BD302" i="7"/>
  <c r="AU369" i="7"/>
  <c r="AU302" i="7"/>
  <c r="AA302" i="7"/>
  <c r="AA369" i="7"/>
  <c r="AB302" i="7"/>
  <c r="AB369" i="7"/>
  <c r="BA369" i="7"/>
  <c r="BA302" i="7"/>
  <c r="AG302" i="7"/>
  <c r="AG369" i="7"/>
  <c r="X369" i="7"/>
  <c r="X302" i="7"/>
  <c r="AR369" i="7"/>
  <c r="AR302" i="7"/>
  <c r="AD369" i="7"/>
  <c r="AD302" i="7"/>
  <c r="AL369" i="7"/>
  <c r="AL302" i="7"/>
  <c r="AM369" i="7"/>
  <c r="AM302" i="7"/>
  <c r="AX369" i="7"/>
  <c r="AX302" i="7"/>
  <c r="V584" i="7"/>
  <c r="W21" i="7" s="1"/>
  <c r="W584" i="7" s="1"/>
  <c r="X21" i="7" s="1"/>
  <c r="X584" i="7" s="1"/>
  <c r="Y21" i="7" s="1"/>
  <c r="Y584" i="7" s="1"/>
  <c r="Z21" i="7" s="1"/>
  <c r="Z584" i="7" s="1"/>
  <c r="AA21" i="7" s="1"/>
  <c r="AA584" i="7" s="1"/>
  <c r="AB21" i="7" s="1"/>
  <c r="AB584" i="7" s="1"/>
  <c r="AC21" i="7" s="1"/>
  <c r="AC584" i="7" s="1"/>
  <c r="AD21" i="7" s="1"/>
  <c r="AD584" i="7" s="1"/>
  <c r="AE21" i="7" s="1"/>
  <c r="AE584" i="7" s="1"/>
  <c r="AF21" i="7" s="1"/>
  <c r="AF584" i="7" s="1"/>
  <c r="AG21" i="7" s="1"/>
  <c r="AG584" i="7" s="1"/>
  <c r="AH21" i="7" s="1"/>
  <c r="AH584" i="7" s="1"/>
  <c r="AI21" i="7" s="1"/>
  <c r="AI584" i="7" s="1"/>
  <c r="AJ21" i="7" s="1"/>
  <c r="AJ584" i="7" s="1"/>
  <c r="AK21" i="7" s="1"/>
  <c r="AK584" i="7" s="1"/>
  <c r="AL21" i="7" s="1"/>
  <c r="AL584" i="7" s="1"/>
  <c r="AM21" i="7" s="1"/>
  <c r="AM584" i="7" s="1"/>
  <c r="AN21" i="7" s="1"/>
  <c r="AN584" i="7" s="1"/>
  <c r="AO21" i="7" s="1"/>
  <c r="AO584" i="7" s="1"/>
  <c r="AP21" i="7" s="1"/>
  <c r="AP584" i="7" s="1"/>
  <c r="AQ21" i="7" s="1"/>
  <c r="AQ584" i="7" s="1"/>
  <c r="AR21" i="7" s="1"/>
  <c r="AR584" i="7" s="1"/>
  <c r="AS21" i="7" s="1"/>
  <c r="AS584" i="7" s="1"/>
  <c r="AT21" i="7" s="1"/>
  <c r="AT584" i="7" s="1"/>
  <c r="AU21" i="7" s="1"/>
  <c r="AU584" i="7" s="1"/>
  <c r="AV21" i="7" s="1"/>
  <c r="AV584" i="7" s="1"/>
  <c r="AW21" i="7" s="1"/>
  <c r="AW584" i="7" s="1"/>
  <c r="AX21" i="7" s="1"/>
  <c r="AX584" i="7" s="1"/>
  <c r="AY21" i="7" s="1"/>
  <c r="AY584" i="7" s="1"/>
  <c r="AZ21" i="7" s="1"/>
  <c r="AZ584" i="7" s="1"/>
  <c r="BA21" i="7" s="1"/>
  <c r="BA584" i="7" s="1"/>
  <c r="BB21" i="7" s="1"/>
  <c r="BB584" i="7" s="1"/>
  <c r="BC21" i="7" s="1"/>
  <c r="BC584" i="7" s="1"/>
  <c r="BD21" i="7" s="1"/>
  <c r="BD584" i="7" s="1"/>
  <c r="BE21" i="7" s="1"/>
  <c r="BE584" i="7" s="1"/>
  <c r="V302" i="7"/>
  <c r="V369" i="7"/>
  <c r="AO369" i="7"/>
  <c r="AO302" i="7"/>
  <c r="Y302" i="7"/>
  <c r="Y369" i="7"/>
  <c r="AT369" i="7"/>
  <c r="AT302" i="7"/>
  <c r="AP369" i="7"/>
  <c r="AP302" i="7"/>
  <c r="BB302" i="7"/>
  <c r="BB369" i="7"/>
  <c r="BE369" i="7"/>
  <c r="BE302" i="7"/>
  <c r="AY369" i="7"/>
  <c r="AY302" i="7"/>
  <c r="X616" i="7"/>
  <c r="Y59" i="7"/>
  <c r="S418" i="7"/>
  <c r="S414" i="7"/>
  <c r="S369" i="7"/>
  <c r="S584" i="7"/>
  <c r="S302" i="7"/>
  <c r="AF612" i="7" l="1"/>
  <c r="AG49" i="7" s="1"/>
  <c r="AG51" i="7"/>
  <c r="AG614" i="7" s="1"/>
  <c r="AN606" i="7"/>
  <c r="AO43" i="7" s="1"/>
  <c r="AM607" i="7"/>
  <c r="AN44" i="7" s="1"/>
  <c r="AF42" i="7"/>
  <c r="AF605" i="7" s="1"/>
  <c r="AE604" i="7"/>
  <c r="Y600" i="7"/>
  <c r="Y599" i="7" s="1"/>
  <c r="X610" i="7"/>
  <c r="V574" i="7"/>
  <c r="Y53" i="7"/>
  <c r="Y622" i="7"/>
  <c r="AO606" i="7" l="1"/>
  <c r="AP43" i="7" s="1"/>
  <c r="AN607" i="7"/>
  <c r="AO44" i="7" s="1"/>
  <c r="AF41" i="7"/>
  <c r="Z37" i="7"/>
  <c r="Z36" i="7" s="1"/>
  <c r="Y47" i="7"/>
  <c r="AH602" i="7"/>
  <c r="AI39" i="7" s="1"/>
  <c r="W15" i="7"/>
  <c r="Y616" i="7"/>
  <c r="Z59" i="7"/>
  <c r="W578" i="7" l="1"/>
  <c r="W576" i="7" s="1"/>
  <c r="W13" i="7"/>
  <c r="W11" i="7" s="1"/>
  <c r="AG612" i="7"/>
  <c r="AH49" i="7" s="1"/>
  <c r="AH51" i="7"/>
  <c r="AH614" i="7" s="1"/>
  <c r="AO607" i="7"/>
  <c r="AP44" i="7" s="1"/>
  <c r="AP606" i="7"/>
  <c r="AQ43" i="7" s="1"/>
  <c r="AG42" i="7"/>
  <c r="AG605" i="7" s="1"/>
  <c r="AF604" i="7"/>
  <c r="W574" i="7"/>
  <c r="Z600" i="7"/>
  <c r="Y610" i="7"/>
  <c r="Z53" i="7"/>
  <c r="Z622" i="7"/>
  <c r="AP607" i="7" l="1"/>
  <c r="AQ44" i="7" s="1"/>
  <c r="AQ606" i="7"/>
  <c r="AR43" i="7" s="1"/>
  <c r="AG41" i="7"/>
  <c r="Z599" i="7"/>
  <c r="AA37" i="7"/>
  <c r="AA36" i="7" s="1"/>
  <c r="Z47" i="7"/>
  <c r="AI602" i="7"/>
  <c r="AJ39" i="7" s="1"/>
  <c r="X15" i="7"/>
  <c r="Z616" i="7"/>
  <c r="AA59" i="7"/>
  <c r="X578" i="7" l="1"/>
  <c r="X576" i="7" s="1"/>
  <c r="X13" i="7"/>
  <c r="X11" i="7" s="1"/>
  <c r="AH612" i="7"/>
  <c r="AI49" i="7" s="1"/>
  <c r="AI51" i="7"/>
  <c r="AI614" i="7" s="1"/>
  <c r="AQ607" i="7"/>
  <c r="AR44" i="7" s="1"/>
  <c r="AR606" i="7"/>
  <c r="AS43" i="7" s="1"/>
  <c r="AH42" i="7"/>
  <c r="AH605" i="7" s="1"/>
  <c r="AG604" i="7"/>
  <c r="X574" i="7"/>
  <c r="AA600" i="7"/>
  <c r="AA599" i="7" s="1"/>
  <c r="Z610" i="7"/>
  <c r="AA53" i="7"/>
  <c r="AA622" i="7"/>
  <c r="AS606" i="7" l="1"/>
  <c r="AT43" i="7" s="1"/>
  <c r="AR607" i="7"/>
  <c r="AS44" i="7" s="1"/>
  <c r="AH41" i="7"/>
  <c r="AB37" i="7"/>
  <c r="AB36" i="7" s="1"/>
  <c r="AA47" i="7"/>
  <c r="AJ602" i="7"/>
  <c r="AK39" i="7" s="1"/>
  <c r="Y15" i="7"/>
  <c r="AB59" i="7"/>
  <c r="AA616" i="7"/>
  <c r="Y578" i="7" l="1"/>
  <c r="Y13" i="7"/>
  <c r="Y11" i="7" s="1"/>
  <c r="AI612" i="7"/>
  <c r="AJ49" i="7" s="1"/>
  <c r="AJ51" i="7"/>
  <c r="AJ614" i="7" s="1"/>
  <c r="AS607" i="7"/>
  <c r="AT44" i="7" s="1"/>
  <c r="AT606" i="7"/>
  <c r="AU43" i="7" s="1"/>
  <c r="AI42" i="7"/>
  <c r="AI605" i="7" s="1"/>
  <c r="AH604" i="7"/>
  <c r="AB600" i="7"/>
  <c r="AA610" i="7"/>
  <c r="AB53" i="7"/>
  <c r="AB622" i="7"/>
  <c r="Y576" i="7" l="1"/>
  <c r="Y574" i="7" s="1"/>
  <c r="AT607" i="7"/>
  <c r="AU44" i="7" s="1"/>
  <c r="AU606" i="7"/>
  <c r="AV43" i="7" s="1"/>
  <c r="AI41" i="7"/>
  <c r="AB599" i="7"/>
  <c r="AC37" i="7"/>
  <c r="AC36" i="7" s="1"/>
  <c r="AB47" i="7"/>
  <c r="AK602" i="7"/>
  <c r="AL39" i="7" s="1"/>
  <c r="Z15" i="7"/>
  <c r="AB616" i="7"/>
  <c r="AC59" i="7"/>
  <c r="Z578" i="7" l="1"/>
  <c r="Z576" i="7" s="1"/>
  <c r="Z574" i="7" s="1"/>
  <c r="Z13" i="7"/>
  <c r="Z11" i="7" s="1"/>
  <c r="AJ612" i="7"/>
  <c r="AK49" i="7" s="1"/>
  <c r="AK51" i="7"/>
  <c r="AK614" i="7" s="1"/>
  <c r="AV606" i="7"/>
  <c r="AW43" i="7" s="1"/>
  <c r="AU607" i="7"/>
  <c r="AV44" i="7" s="1"/>
  <c r="AJ42" i="7"/>
  <c r="AJ605" i="7" s="1"/>
  <c r="AI604" i="7"/>
  <c r="AC600" i="7"/>
  <c r="AC599" i="7" s="1"/>
  <c r="AB610" i="7"/>
  <c r="AC53" i="7"/>
  <c r="AC622" i="7"/>
  <c r="AV607" i="7" l="1"/>
  <c r="AW44" i="7" s="1"/>
  <c r="AW606" i="7"/>
  <c r="AX43" i="7" s="1"/>
  <c r="AJ41" i="7"/>
  <c r="AD37" i="7"/>
  <c r="AD36" i="7" s="1"/>
  <c r="AC47" i="7"/>
  <c r="AL602" i="7"/>
  <c r="AM39" i="7" s="1"/>
  <c r="AA15" i="7"/>
  <c r="AC616" i="7"/>
  <c r="AD59" i="7"/>
  <c r="AA578" i="7" l="1"/>
  <c r="AA13" i="7"/>
  <c r="AA11" i="7" s="1"/>
  <c r="AK612" i="7"/>
  <c r="AL49" i="7" s="1"/>
  <c r="AL51" i="7"/>
  <c r="AL614" i="7" s="1"/>
  <c r="AX606" i="7"/>
  <c r="AY43" i="7" s="1"/>
  <c r="AW607" i="7"/>
  <c r="AX44" i="7" s="1"/>
  <c r="AK42" i="7"/>
  <c r="AK605" i="7" s="1"/>
  <c r="AJ604" i="7"/>
  <c r="AD600" i="7"/>
  <c r="AC610" i="7"/>
  <c r="AD53" i="7"/>
  <c r="AD622" i="7"/>
  <c r="AA574" i="7" l="1"/>
  <c r="AA576" i="7"/>
  <c r="AX607" i="7"/>
  <c r="AY44" i="7" s="1"/>
  <c r="AY606" i="7"/>
  <c r="AZ43" i="7" s="1"/>
  <c r="AK41" i="7"/>
  <c r="AD599" i="7"/>
  <c r="AE37" i="7"/>
  <c r="AE36" i="7" s="1"/>
  <c r="AD47" i="7"/>
  <c r="AM602" i="7"/>
  <c r="AN39" i="7" s="1"/>
  <c r="AB15" i="7"/>
  <c r="AE59" i="7"/>
  <c r="AD616" i="7"/>
  <c r="AB578" i="7" l="1"/>
  <c r="AB576" i="7" s="1"/>
  <c r="AB13" i="7"/>
  <c r="AB11" i="7" s="1"/>
  <c r="AL612" i="7"/>
  <c r="AM49" i="7" s="1"/>
  <c r="AM51" i="7"/>
  <c r="AM614" i="7" s="1"/>
  <c r="AZ606" i="7"/>
  <c r="BA43" i="7" s="1"/>
  <c r="AY607" i="7"/>
  <c r="AZ44" i="7" s="1"/>
  <c r="AL42" i="7"/>
  <c r="AL605" i="7" s="1"/>
  <c r="AK604" i="7"/>
  <c r="AB574" i="7"/>
  <c r="AE600" i="7"/>
  <c r="AD610" i="7"/>
  <c r="AE53" i="7"/>
  <c r="AE622" i="7"/>
  <c r="AZ607" i="7" l="1"/>
  <c r="BA44" i="7" s="1"/>
  <c r="BA606" i="7"/>
  <c r="BB43" i="7" s="1"/>
  <c r="AL41" i="7"/>
  <c r="AE599" i="7"/>
  <c r="AF37" i="7"/>
  <c r="AF36" i="7" s="1"/>
  <c r="AE47" i="7"/>
  <c r="AN602" i="7"/>
  <c r="AO39" i="7" s="1"/>
  <c r="AC15" i="7"/>
  <c r="AE616" i="7"/>
  <c r="AF59" i="7"/>
  <c r="AC578" i="7" l="1"/>
  <c r="AC576" i="7" s="1"/>
  <c r="AC13" i="7"/>
  <c r="AC11" i="7" s="1"/>
  <c r="AM612" i="7"/>
  <c r="AN49" i="7" s="1"/>
  <c r="AN51" i="7"/>
  <c r="AN614" i="7" s="1"/>
  <c r="BB606" i="7"/>
  <c r="BC43" i="7" s="1"/>
  <c r="BA607" i="7"/>
  <c r="BB44" i="7" s="1"/>
  <c r="AM42" i="7"/>
  <c r="AM605" i="7" s="1"/>
  <c r="AL604" i="7"/>
  <c r="AC574" i="7"/>
  <c r="AF600" i="7"/>
  <c r="AE610" i="7"/>
  <c r="AF53" i="7"/>
  <c r="AF622" i="7"/>
  <c r="BB607" i="7" l="1"/>
  <c r="BC44" i="7" s="1"/>
  <c r="BC606" i="7"/>
  <c r="BD43" i="7" s="1"/>
  <c r="AM41" i="7"/>
  <c r="AF599" i="7"/>
  <c r="AG37" i="7"/>
  <c r="AG36" i="7" s="1"/>
  <c r="AF47" i="7"/>
  <c r="AO602" i="7"/>
  <c r="AP39" i="7" s="1"/>
  <c r="AD15" i="7"/>
  <c r="AF616" i="7"/>
  <c r="AG59" i="7"/>
  <c r="AD578" i="7" l="1"/>
  <c r="AD576" i="7" s="1"/>
  <c r="AD574" i="7" s="1"/>
  <c r="AD13" i="7"/>
  <c r="AD11" i="7" s="1"/>
  <c r="AN612" i="7"/>
  <c r="AO51" i="7"/>
  <c r="AO614" i="7" s="1"/>
  <c r="BC607" i="7"/>
  <c r="BD44" i="7" s="1"/>
  <c r="BD606" i="7"/>
  <c r="BE43" i="7" s="1"/>
  <c r="BE606" i="7" s="1"/>
  <c r="AN42" i="7"/>
  <c r="AN605" i="7" s="1"/>
  <c r="AM604" i="7"/>
  <c r="AG600" i="7"/>
  <c r="AH37" i="7" s="1"/>
  <c r="AH36" i="7" s="1"/>
  <c r="AF610" i="7"/>
  <c r="AG53" i="7"/>
  <c r="AG622" i="7"/>
  <c r="AO49" i="7"/>
  <c r="S606" i="7"/>
  <c r="BD607" i="7" l="1"/>
  <c r="BE44" i="7" s="1"/>
  <c r="BE607" i="7" s="1"/>
  <c r="AN41" i="7"/>
  <c r="AG599" i="7"/>
  <c r="AG47" i="7"/>
  <c r="AP602" i="7"/>
  <c r="AQ39" i="7" s="1"/>
  <c r="AE15" i="7"/>
  <c r="AG616" i="7"/>
  <c r="AH59" i="7"/>
  <c r="S607" i="7"/>
  <c r="AE578" i="7" l="1"/>
  <c r="AE576" i="7" s="1"/>
  <c r="AE574" i="7" s="1"/>
  <c r="AE13" i="7"/>
  <c r="AE11" i="7" s="1"/>
  <c r="AO612" i="7"/>
  <c r="AP49" i="7" s="1"/>
  <c r="AP51" i="7"/>
  <c r="AP614" i="7" s="1"/>
  <c r="AO42" i="7"/>
  <c r="AO605" i="7" s="1"/>
  <c r="AN604" i="7"/>
  <c r="AH600" i="7"/>
  <c r="AG610" i="7"/>
  <c r="AH53" i="7"/>
  <c r="AH622" i="7"/>
  <c r="AO41" i="7" l="1"/>
  <c r="AH599" i="7"/>
  <c r="AI37" i="7"/>
  <c r="AI36" i="7" s="1"/>
  <c r="AH47" i="7"/>
  <c r="AQ602" i="7"/>
  <c r="AR39" i="7" s="1"/>
  <c r="AF15" i="7"/>
  <c r="AH616" i="7"/>
  <c r="AI59" i="7"/>
  <c r="AF578" i="7" l="1"/>
  <c r="AF576" i="7" s="1"/>
  <c r="AF574" i="7" s="1"/>
  <c r="AF13" i="7"/>
  <c r="AP612" i="7"/>
  <c r="AQ49" i="7" s="1"/>
  <c r="AQ51" i="7"/>
  <c r="AQ614" i="7" s="1"/>
  <c r="AP42" i="7"/>
  <c r="AP605" i="7" s="1"/>
  <c r="AO604" i="7"/>
  <c r="AF11" i="7"/>
  <c r="AI600" i="7"/>
  <c r="AI599" i="7" s="1"/>
  <c r="AH610" i="7"/>
  <c r="AI53" i="7"/>
  <c r="AI622" i="7"/>
  <c r="AP41" i="7" l="1"/>
  <c r="AJ37" i="7"/>
  <c r="AJ36" i="7" s="1"/>
  <c r="AI47" i="7"/>
  <c r="AR602" i="7"/>
  <c r="AS39" i="7" s="1"/>
  <c r="AG15" i="7"/>
  <c r="AJ59" i="7"/>
  <c r="AI616" i="7"/>
  <c r="AG578" i="7" l="1"/>
  <c r="AG576" i="7" s="1"/>
  <c r="AG13" i="7"/>
  <c r="AQ612" i="7"/>
  <c r="AR49" i="7" s="1"/>
  <c r="AR51" i="7"/>
  <c r="AR614" i="7" s="1"/>
  <c r="AQ42" i="7"/>
  <c r="AQ605" i="7" s="1"/>
  <c r="AP604" i="7"/>
  <c r="AG11" i="7"/>
  <c r="AG574" i="7"/>
  <c r="AJ600" i="7"/>
  <c r="AI610" i="7"/>
  <c r="AJ53" i="7"/>
  <c r="AJ622" i="7"/>
  <c r="AQ41" i="7" l="1"/>
  <c r="AJ599" i="7"/>
  <c r="AK37" i="7"/>
  <c r="AK36" i="7" s="1"/>
  <c r="AJ47" i="7"/>
  <c r="AS602" i="7"/>
  <c r="AT39" i="7" s="1"/>
  <c r="AH15" i="7"/>
  <c r="AJ616" i="7"/>
  <c r="AK59" i="7"/>
  <c r="AH578" i="7" l="1"/>
  <c r="AH576" i="7" s="1"/>
  <c r="AH13" i="7"/>
  <c r="AR612" i="7"/>
  <c r="AS49" i="7" s="1"/>
  <c r="AS51" i="7"/>
  <c r="AS614" i="7" s="1"/>
  <c r="AR42" i="7"/>
  <c r="AR605" i="7" s="1"/>
  <c r="AQ604" i="7"/>
  <c r="AH11" i="7"/>
  <c r="AH574" i="7"/>
  <c r="AK600" i="7"/>
  <c r="AK599" i="7" s="1"/>
  <c r="AJ610" i="7"/>
  <c r="AK53" i="7"/>
  <c r="AK622" i="7"/>
  <c r="AR41" i="7" l="1"/>
  <c r="AL37" i="7"/>
  <c r="AL36" i="7" s="1"/>
  <c r="AK47" i="7"/>
  <c r="AT602" i="7"/>
  <c r="AU39" i="7" s="1"/>
  <c r="AI15" i="7"/>
  <c r="AL59" i="7"/>
  <c r="AK616" i="7"/>
  <c r="AK610" i="7" s="1"/>
  <c r="AI578" i="7" l="1"/>
  <c r="AI576" i="7" s="1"/>
  <c r="AI13" i="7"/>
  <c r="AS612" i="7"/>
  <c r="AT49" i="7" s="1"/>
  <c r="AT51" i="7"/>
  <c r="AT614" i="7" s="1"/>
  <c r="AS42" i="7"/>
  <c r="AS605" i="7" s="1"/>
  <c r="AR604" i="7"/>
  <c r="AI11" i="7"/>
  <c r="AI574" i="7"/>
  <c r="AL600" i="7"/>
  <c r="AL53" i="7"/>
  <c r="AL622" i="7"/>
  <c r="AS41" i="7" l="1"/>
  <c r="AL599" i="7"/>
  <c r="AM37" i="7"/>
  <c r="AM36" i="7" s="1"/>
  <c r="AL47" i="7"/>
  <c r="AU602" i="7"/>
  <c r="AV39" i="7" s="1"/>
  <c r="AJ15" i="7"/>
  <c r="AL616" i="7"/>
  <c r="AL610" i="7" s="1"/>
  <c r="AM59" i="7"/>
  <c r="AJ578" i="7" l="1"/>
  <c r="AJ576" i="7" s="1"/>
  <c r="AJ574" i="7" s="1"/>
  <c r="AJ13" i="7"/>
  <c r="AJ11" i="7" s="1"/>
  <c r="AT612" i="7"/>
  <c r="AU49" i="7" s="1"/>
  <c r="AU51" i="7"/>
  <c r="AU614" i="7" s="1"/>
  <c r="AT42" i="7"/>
  <c r="AT605" i="7" s="1"/>
  <c r="AS604" i="7"/>
  <c r="AM600" i="7"/>
  <c r="AM53" i="7"/>
  <c r="AM622" i="7"/>
  <c r="AM47" i="7" l="1"/>
  <c r="AT41" i="7"/>
  <c r="AM599" i="7"/>
  <c r="AN37" i="7"/>
  <c r="AN36" i="7" s="1"/>
  <c r="AV602" i="7"/>
  <c r="AW39" i="7" s="1"/>
  <c r="AK15" i="7"/>
  <c r="AM616" i="7"/>
  <c r="AN59" i="7"/>
  <c r="AK578" i="7" l="1"/>
  <c r="AK576" i="7" s="1"/>
  <c r="AK574" i="7" s="1"/>
  <c r="AK13" i="7"/>
  <c r="AU612" i="7"/>
  <c r="AV49" i="7" s="1"/>
  <c r="AV51" i="7"/>
  <c r="AV614" i="7" s="1"/>
  <c r="AU42" i="7"/>
  <c r="AU605" i="7" s="1"/>
  <c r="AT604" i="7"/>
  <c r="AK11" i="7"/>
  <c r="AN600" i="7"/>
  <c r="AN599" i="7" s="1"/>
  <c r="AM610" i="7"/>
  <c r="AN53" i="7"/>
  <c r="AN622" i="7"/>
  <c r="AU41" i="7" l="1"/>
  <c r="AO37" i="7"/>
  <c r="AO36" i="7" s="1"/>
  <c r="AN47" i="7"/>
  <c r="AW602" i="7"/>
  <c r="AX39" i="7" s="1"/>
  <c r="AL15" i="7"/>
  <c r="AN616" i="7"/>
  <c r="AN610" i="7" s="1"/>
  <c r="AO59" i="7"/>
  <c r="AL578" i="7" l="1"/>
  <c r="AL576" i="7" s="1"/>
  <c r="AL13" i="7"/>
  <c r="AV612" i="7"/>
  <c r="AW49" i="7" s="1"/>
  <c r="AW51" i="7"/>
  <c r="AW614" i="7" s="1"/>
  <c r="AV42" i="7"/>
  <c r="AV605" i="7" s="1"/>
  <c r="AU604" i="7"/>
  <c r="AL11" i="7"/>
  <c r="AL574" i="7"/>
  <c r="AO600" i="7"/>
  <c r="AO599" i="7" s="1"/>
  <c r="AO53" i="7"/>
  <c r="AO622" i="7"/>
  <c r="AO47" i="7" l="1"/>
  <c r="AV41" i="7"/>
  <c r="AP37" i="7"/>
  <c r="AP36" i="7" s="1"/>
  <c r="AX602" i="7"/>
  <c r="AY39" i="7" s="1"/>
  <c r="AM15" i="7"/>
  <c r="AP59" i="7"/>
  <c r="AO616" i="7"/>
  <c r="AO610" i="7" s="1"/>
  <c r="AM578" i="7" l="1"/>
  <c r="AM576" i="7" s="1"/>
  <c r="AM13" i="7"/>
  <c r="AW612" i="7"/>
  <c r="AX49" i="7" s="1"/>
  <c r="AX51" i="7"/>
  <c r="AX614" i="7" s="1"/>
  <c r="AW42" i="7"/>
  <c r="AW605" i="7" s="1"/>
  <c r="AV604" i="7"/>
  <c r="AM11" i="7"/>
  <c r="AM574" i="7"/>
  <c r="AP600" i="7"/>
  <c r="AP599" i="7" s="1"/>
  <c r="AP53" i="7"/>
  <c r="AP622" i="7"/>
  <c r="AP47" i="7" l="1"/>
  <c r="AW41" i="7"/>
  <c r="AQ37" i="7"/>
  <c r="AQ36" i="7" s="1"/>
  <c r="AY602" i="7"/>
  <c r="AZ39" i="7" s="1"/>
  <c r="AN15" i="7"/>
  <c r="AP616" i="7"/>
  <c r="AP610" i="7" s="1"/>
  <c r="AQ59" i="7"/>
  <c r="AN578" i="7" l="1"/>
  <c r="AN576" i="7" s="1"/>
  <c r="AN574" i="7" s="1"/>
  <c r="AN13" i="7"/>
  <c r="AX612" i="7"/>
  <c r="AY49" i="7" s="1"/>
  <c r="AY51" i="7"/>
  <c r="AY614" i="7" s="1"/>
  <c r="AX42" i="7"/>
  <c r="AX605" i="7" s="1"/>
  <c r="AW604" i="7"/>
  <c r="AN11" i="7"/>
  <c r="AQ600" i="7"/>
  <c r="AQ599" i="7" s="1"/>
  <c r="AQ53" i="7"/>
  <c r="AQ622" i="7"/>
  <c r="AQ47" i="7" l="1"/>
  <c r="AX41" i="7"/>
  <c r="AR37" i="7"/>
  <c r="AR36" i="7" s="1"/>
  <c r="AZ602" i="7"/>
  <c r="BA39" i="7" s="1"/>
  <c r="AO15" i="7"/>
  <c r="AQ616" i="7"/>
  <c r="AQ610" i="7" s="1"/>
  <c r="AR59" i="7"/>
  <c r="AO578" i="7" l="1"/>
  <c r="AO576" i="7" s="1"/>
  <c r="AO574" i="7" s="1"/>
  <c r="AO13" i="7"/>
  <c r="AY612" i="7"/>
  <c r="AZ49" i="7" s="1"/>
  <c r="AZ51" i="7"/>
  <c r="AZ614" i="7" s="1"/>
  <c r="AY42" i="7"/>
  <c r="AY605" i="7" s="1"/>
  <c r="AX604" i="7"/>
  <c r="AO11" i="7"/>
  <c r="AR600" i="7"/>
  <c r="AR599" i="7" s="1"/>
  <c r="AR53" i="7"/>
  <c r="AR622" i="7"/>
  <c r="AR47" i="7" l="1"/>
  <c r="AY41" i="7"/>
  <c r="AS37" i="7"/>
  <c r="AS36" i="7" s="1"/>
  <c r="BA602" i="7"/>
  <c r="BB39" i="7" s="1"/>
  <c r="AP15" i="7"/>
  <c r="AS59" i="7"/>
  <c r="AR616" i="7"/>
  <c r="AR610" i="7" s="1"/>
  <c r="AP578" i="7" l="1"/>
  <c r="AP576" i="7" s="1"/>
  <c r="AP13" i="7"/>
  <c r="AZ612" i="7"/>
  <c r="BA49" i="7" s="1"/>
  <c r="BA51" i="7"/>
  <c r="BA614" i="7" s="1"/>
  <c r="AZ42" i="7"/>
  <c r="AZ605" i="7" s="1"/>
  <c r="AY604" i="7"/>
  <c r="AP11" i="7"/>
  <c r="AP574" i="7"/>
  <c r="AS600" i="7"/>
  <c r="AS599" i="7" s="1"/>
  <c r="AS53" i="7"/>
  <c r="AS622" i="7"/>
  <c r="AS47" i="7" l="1"/>
  <c r="AZ41" i="7"/>
  <c r="AT37" i="7"/>
  <c r="AT36" i="7" s="1"/>
  <c r="BB602" i="7"/>
  <c r="BC39" i="7" s="1"/>
  <c r="AQ15" i="7"/>
  <c r="AS616" i="7"/>
  <c r="AS610" i="7" s="1"/>
  <c r="AT59" i="7"/>
  <c r="AQ578" i="7" l="1"/>
  <c r="AQ576" i="7" s="1"/>
  <c r="AQ13" i="7"/>
  <c r="BA612" i="7"/>
  <c r="BB49" i="7" s="1"/>
  <c r="BB51" i="7"/>
  <c r="BB614" i="7" s="1"/>
  <c r="BA42" i="7"/>
  <c r="BA605" i="7" s="1"/>
  <c r="AZ604" i="7"/>
  <c r="AQ11" i="7"/>
  <c r="AQ574" i="7"/>
  <c r="AT600" i="7"/>
  <c r="AT599" i="7" s="1"/>
  <c r="AT53" i="7"/>
  <c r="AT622" i="7"/>
  <c r="AT47" i="7" l="1"/>
  <c r="BA41" i="7"/>
  <c r="AU37" i="7"/>
  <c r="AU36" i="7" s="1"/>
  <c r="BC602" i="7"/>
  <c r="BD39" i="7" s="1"/>
  <c r="AR15" i="7"/>
  <c r="AT616" i="7"/>
  <c r="AT610" i="7" s="1"/>
  <c r="AU59" i="7"/>
  <c r="AR578" i="7" l="1"/>
  <c r="AR576" i="7" s="1"/>
  <c r="AR13" i="7"/>
  <c r="BB612" i="7"/>
  <c r="BC49" i="7" s="1"/>
  <c r="BC51" i="7"/>
  <c r="BC614" i="7" s="1"/>
  <c r="BB42" i="7"/>
  <c r="BB605" i="7" s="1"/>
  <c r="BA604" i="7"/>
  <c r="AR11" i="7"/>
  <c r="AR574" i="7"/>
  <c r="AU600" i="7"/>
  <c r="AU599" i="7" s="1"/>
  <c r="AU53" i="7"/>
  <c r="AU622" i="7"/>
  <c r="AU47" i="7" l="1"/>
  <c r="BB41" i="7"/>
  <c r="AV37" i="7"/>
  <c r="AV36" i="7" s="1"/>
  <c r="BD602" i="7"/>
  <c r="BE39" i="7" s="1"/>
  <c r="AS15" i="7"/>
  <c r="AU616" i="7"/>
  <c r="AU610" i="7" s="1"/>
  <c r="AV59" i="7"/>
  <c r="AS578" i="7" l="1"/>
  <c r="AS576" i="7" s="1"/>
  <c r="AS13" i="7"/>
  <c r="BC612" i="7"/>
  <c r="BD49" i="7" s="1"/>
  <c r="BD51" i="7"/>
  <c r="BD614" i="7" s="1"/>
  <c r="BC42" i="7"/>
  <c r="BC605" i="7" s="1"/>
  <c r="BB604" i="7"/>
  <c r="AS11" i="7"/>
  <c r="AS574" i="7"/>
  <c r="AV600" i="7"/>
  <c r="AV599" i="7" s="1"/>
  <c r="AV53" i="7"/>
  <c r="AV622" i="7"/>
  <c r="AV47" i="7" l="1"/>
  <c r="AW37" i="7"/>
  <c r="AW36" i="7" s="1"/>
  <c r="BC41" i="7"/>
  <c r="BE602" i="7"/>
  <c r="AT15" i="7"/>
  <c r="AV616" i="7"/>
  <c r="AV610" i="7" s="1"/>
  <c r="AW59" i="7"/>
  <c r="AT578" i="7" l="1"/>
  <c r="AT576" i="7" s="1"/>
  <c r="AT574" i="7" s="1"/>
  <c r="AT13" i="7"/>
  <c r="BD612" i="7"/>
  <c r="BE49" i="7" s="1"/>
  <c r="BE51" i="7"/>
  <c r="BE614" i="7" s="1"/>
  <c r="AW600" i="7"/>
  <c r="AW599" i="7" s="1"/>
  <c r="BD42" i="7"/>
  <c r="BD605" i="7" s="1"/>
  <c r="BC604" i="7"/>
  <c r="AT11" i="7"/>
  <c r="AW53" i="7"/>
  <c r="AW622" i="7"/>
  <c r="BE612" i="7" l="1"/>
  <c r="AW47" i="7"/>
  <c r="AX37" i="7"/>
  <c r="AX36" i="7" s="1"/>
  <c r="BD41" i="7"/>
  <c r="AU15" i="7"/>
  <c r="AW616" i="7"/>
  <c r="AW610" i="7" s="1"/>
  <c r="AX59" i="7"/>
  <c r="S602" i="7"/>
  <c r="AU578" i="7" l="1"/>
  <c r="AU576" i="7" s="1"/>
  <c r="AU574" i="7" s="1"/>
  <c r="AU13" i="7"/>
  <c r="AX600" i="7"/>
  <c r="AX599" i="7" s="1"/>
  <c r="BE42" i="7"/>
  <c r="BE605" i="7" s="1"/>
  <c r="BD604" i="7"/>
  <c r="AU11" i="7"/>
  <c r="AX53" i="7"/>
  <c r="AX622" i="7"/>
  <c r="AX47" i="7" l="1"/>
  <c r="AY37" i="7"/>
  <c r="AY36" i="7" s="1"/>
  <c r="BE41" i="7"/>
  <c r="AV15" i="7"/>
  <c r="AX616" i="7"/>
  <c r="AX610" i="7" s="1"/>
  <c r="AY59" i="7"/>
  <c r="S605" i="7"/>
  <c r="AV578" i="7" l="1"/>
  <c r="AV13" i="7"/>
  <c r="AY600" i="7"/>
  <c r="AZ37" i="7" s="1"/>
  <c r="AZ36" i="7" s="1"/>
  <c r="S604" i="7"/>
  <c r="BE604" i="7"/>
  <c r="AV11" i="7"/>
  <c r="AY53" i="7"/>
  <c r="AY622" i="7"/>
  <c r="AV576" i="7" l="1"/>
  <c r="AV574" i="7" s="1"/>
  <c r="AY47" i="7"/>
  <c r="AY599" i="7"/>
  <c r="AZ600" i="7"/>
  <c r="AW15" i="7"/>
  <c r="AY616" i="7"/>
  <c r="AY610" i="7" s="1"/>
  <c r="AZ59" i="7"/>
  <c r="AW578" i="7" l="1"/>
  <c r="AW576" i="7" s="1"/>
  <c r="AW13" i="7"/>
  <c r="AW11" i="7"/>
  <c r="AZ599" i="7"/>
  <c r="BA37" i="7"/>
  <c r="BA36" i="7" s="1"/>
  <c r="AW574" i="7"/>
  <c r="AZ53" i="7"/>
  <c r="AZ622" i="7"/>
  <c r="AZ47" i="7" l="1"/>
  <c r="BA600" i="7"/>
  <c r="AX15" i="7"/>
  <c r="AZ616" i="7"/>
  <c r="AZ610" i="7" s="1"/>
  <c r="BA59" i="7"/>
  <c r="AX578" i="7" l="1"/>
  <c r="AX576" i="7" s="1"/>
  <c r="AX574" i="7" s="1"/>
  <c r="AX13" i="7"/>
  <c r="AX11" i="7" s="1"/>
  <c r="BA599" i="7"/>
  <c r="BB37" i="7"/>
  <c r="BB36" i="7" s="1"/>
  <c r="BA53" i="7"/>
  <c r="BA622" i="7"/>
  <c r="BA47" i="7" l="1"/>
  <c r="BB600" i="7"/>
  <c r="AY15" i="7"/>
  <c r="BA616" i="7"/>
  <c r="BA610" i="7" s="1"/>
  <c r="BB59" i="7"/>
  <c r="AY578" i="7" l="1"/>
  <c r="AY576" i="7" s="1"/>
  <c r="AY13" i="7"/>
  <c r="AY11" i="7" s="1"/>
  <c r="AY574" i="7"/>
  <c r="BB599" i="7"/>
  <c r="BC37" i="7"/>
  <c r="BC36" i="7" s="1"/>
  <c r="BB53" i="7"/>
  <c r="BB622" i="7"/>
  <c r="BB47" i="7" l="1"/>
  <c r="BC600" i="7"/>
  <c r="AZ15" i="7"/>
  <c r="BB616" i="7"/>
  <c r="BB610" i="7" s="1"/>
  <c r="BC59" i="7"/>
  <c r="AZ578" i="7" l="1"/>
  <c r="AZ576" i="7" s="1"/>
  <c r="AZ574" i="7" s="1"/>
  <c r="AZ13" i="7"/>
  <c r="AZ11" i="7" s="1"/>
  <c r="BC599" i="7"/>
  <c r="BD37" i="7"/>
  <c r="BD36" i="7" s="1"/>
  <c r="BC53" i="7"/>
  <c r="BC622" i="7"/>
  <c r="BC47" i="7" l="1"/>
  <c r="BD600" i="7"/>
  <c r="BA15" i="7"/>
  <c r="BD59" i="7"/>
  <c r="BC616" i="7"/>
  <c r="BC610" i="7" s="1"/>
  <c r="BA578" i="7" l="1"/>
  <c r="BA576" i="7" s="1"/>
  <c r="BA574" i="7" s="1"/>
  <c r="BA13" i="7"/>
  <c r="BA11" i="7" s="1"/>
  <c r="BD599" i="7"/>
  <c r="BE37" i="7"/>
  <c r="BE36" i="7" s="1"/>
  <c r="BD53" i="7"/>
  <c r="BD622" i="7"/>
  <c r="BD47" i="7" l="1"/>
  <c r="BE600" i="7"/>
  <c r="BE599" i="7" s="1"/>
  <c r="BB15" i="7"/>
  <c r="BD616" i="7"/>
  <c r="BD610" i="7" s="1"/>
  <c r="BE59" i="7"/>
  <c r="BB578" i="7" l="1"/>
  <c r="BB576" i="7" s="1"/>
  <c r="BB574" i="7" s="1"/>
  <c r="BB13" i="7"/>
  <c r="BB11" i="7" s="1"/>
  <c r="BE53" i="7"/>
  <c r="BE622" i="7"/>
  <c r="S622" i="7"/>
  <c r="BE47" i="7" l="1"/>
  <c r="BC15" i="7"/>
  <c r="S616" i="7"/>
  <c r="BE616" i="7"/>
  <c r="BE610" i="7" s="1"/>
  <c r="S614" i="7"/>
  <c r="S600" i="7"/>
  <c r="BC578" i="7" l="1"/>
  <c r="BC576" i="7" s="1"/>
  <c r="BC574" i="7" s="1"/>
  <c r="BC13" i="7"/>
  <c r="S612" i="7"/>
  <c r="S610" i="7" s="1"/>
  <c r="BC11" i="7"/>
  <c r="S599" i="7"/>
  <c r="BD15" i="7" l="1"/>
  <c r="BD578" i="7" l="1"/>
  <c r="BD576" i="7" s="1"/>
  <c r="BD574" i="7" s="1"/>
  <c r="BD13" i="7"/>
  <c r="BD11" i="7" s="1"/>
  <c r="BE15" i="7" l="1"/>
  <c r="BE578" i="7" l="1"/>
  <c r="BE576" i="7" s="1"/>
  <c r="BE13" i="7"/>
  <c r="BE11" i="7" s="1"/>
  <c r="BE574" i="7"/>
  <c r="S578" i="7"/>
  <c r="Q11" i="7"/>
  <c r="S576" i="7" l="1"/>
  <c r="S574" i="7" s="1"/>
  <c r="Q574" i="7"/>
  <c r="Q4" i="7" l="1"/>
  <c r="I613" i="7"/>
  <c r="H613" i="7"/>
  <c r="J613" i="7" s="1"/>
  <c r="I50" i="7"/>
  <c r="H50" i="7"/>
  <c r="J50" i="7" s="1"/>
</calcChain>
</file>

<file path=xl/sharedStrings.xml><?xml version="1.0" encoding="utf-8"?>
<sst xmlns="http://schemas.openxmlformats.org/spreadsheetml/2006/main" count="3193" uniqueCount="337">
  <si>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</si>
  <si>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</si>
  <si>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</si>
  <si>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</si>
  <si>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</si>
  <si>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</si>
  <si>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</si>
  <si>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</si>
  <si>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</si>
  <si>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</si>
  <si>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</si>
  <si>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</si>
  <si>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</si>
  <si>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</si>
  <si>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</si>
  <si>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</si>
  <si>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</si>
  <si>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</si>
  <si>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</si>
  <si>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</si>
  <si>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</si>
  <si>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</si>
  <si>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</si>
  <si>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</si>
  <si>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</si>
  <si>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</si>
  <si>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</si>
  <si>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</si>
  <si>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</si>
  <si>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</si>
  <si>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</si>
  <si>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</si>
  <si>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</si>
  <si>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</si>
  <si>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</si>
  <si>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</si>
  <si>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</si>
  <si>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</si>
  <si>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</si>
  <si>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</si>
  <si>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</si>
  <si>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</si>
  <si>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</si>
  <si>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</si>
  <si>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</si>
  <si>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</si>
  <si>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</si>
  <si>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</si>
  <si>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</si>
  <si>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</si>
  <si>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</si>
  <si>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</si>
  <si>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</si>
  <si>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</si>
  <si>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</si>
  <si>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</si>
  <si>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</si>
  <si>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</si>
  <si>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</si>
  <si>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</si>
  <si>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</si>
  <si>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</si>
  <si>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</si>
  <si>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</si>
  <si>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</si>
  <si>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</si>
  <si>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</si>
  <si>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</si>
  <si>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</si>
  <si>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</si>
  <si>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</si>
  <si>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</si>
  <si>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</si>
  <si>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</si>
  <si>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</si>
  <si>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</si>
  <si>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</si>
  <si>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</si>
  <si>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</si>
  <si>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</si>
  <si>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</si>
  <si>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</si>
  <si>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</si>
  <si>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</si>
  <si>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</si>
  <si>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</si>
  <si>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</si>
  <si>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</si>
  <si>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</si>
  <si>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</si>
  <si>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</si>
  <si>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</si>
  <si>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</si>
  <si>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</si>
  <si>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</si>
  <si>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</si>
  <si>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</si>
  <si>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</si>
  <si>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</si>
  <si>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</si>
  <si>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</si>
  <si>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</si>
  <si>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</si>
  <si>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</si>
  <si>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</si>
  <si>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</si>
  <si>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</si>
  <si>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</si>
  <si>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</si>
  <si>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</si>
  <si>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</si>
  <si>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</si>
  <si>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</si>
  <si>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</si>
  <si>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</si>
  <si>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</si>
  <si>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</si>
  <si>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</si>
  <si>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</si>
  <si>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</si>
  <si>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</si>
  <si>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</si>
  <si>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</si>
  <si>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</si>
  <si>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</si>
  <si>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</si>
  <si>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</si>
  <si>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</si>
  <si>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</si>
  <si>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</si>
  <si>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</si>
  <si>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</si>
  <si>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</si>
  <si>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</si>
  <si>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</si>
  <si>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</si>
  <si>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</si>
  <si>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</si>
  <si>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</si>
  <si>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</si>
  <si>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</si>
  <si>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</si>
  <si>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</si>
  <si>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</si>
  <si>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</si>
  <si>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</si>
  <si>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</si>
  <si>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</si>
  <si>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</si>
  <si>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</si>
  <si>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</si>
  <si>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</si>
  <si>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</si>
  <si>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</si>
  <si>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</si>
  <si>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</si>
  <si>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</si>
  <si>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</si>
  <si>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</si>
  <si>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</si>
  <si>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</si>
  <si>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</si>
  <si>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</si>
  <si>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</si>
  <si>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</si>
  <si>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</si>
  <si>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</si>
  <si>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</si>
  <si>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</si>
  <si>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</si>
  <si>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</si>
  <si>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</si>
  <si>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</si>
  <si>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</si>
  <si>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</si>
  <si>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</si>
  <si>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</si>
  <si>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</si>
  <si>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</si>
  <si>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</si>
  <si>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</si>
  <si>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</si>
  <si>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</si>
  <si>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</si>
  <si>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</si>
  <si>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</si>
  <si>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</si>
  <si>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</si>
  <si>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</si>
  <si>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</si>
  <si>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</si>
  <si>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</si>
  <si>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</si>
  <si>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</si>
  <si>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</si>
  <si>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</si>
  <si>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</si>
  <si>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</si>
  <si>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</si>
  <si>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</si>
  <si>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</si>
  <si>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</si>
  <si>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</si>
  <si>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</si>
  <si>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</si>
  <si>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</si>
  <si>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</si>
  <si>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</si>
  <si>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</si>
  <si>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</si>
  <si>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</si>
  <si>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</si>
  <si>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</si>
  <si>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</si>
  <si>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</si>
  <si>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</si>
  <si>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</si>
  <si>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</si>
  <si>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</si>
  <si>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</si>
  <si>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</si>
  <si>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</si>
  <si>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</si>
  <si>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</si>
  <si>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</si>
  <si>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</si>
  <si>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</si>
  <si>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</si>
  <si>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</si>
  <si>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</si>
  <si>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</si>
  <si>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</si>
  <si>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</si>
  <si>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</si>
  <si>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</si>
  <si>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</si>
  <si>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</si>
  <si>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</si>
  <si>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</si>
  <si>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</si>
  <si>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</si>
  <si>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</si>
  <si>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</si>
  <si>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</si>
  <si>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</si>
  <si>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</si>
  <si>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</si>
  <si>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</si>
  <si>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</si>
  <si>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</si>
  <si>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</si>
  <si>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</si>
  <si>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</si>
  <si>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</si>
  <si>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</si>
  <si>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</si>
  <si>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</si>
  <si>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</si>
  <si>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</si>
  <si>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</si>
  <si>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</si>
  <si>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</si>
  <si>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</si>
  <si>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</si>
  <si>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</si>
  <si>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</si>
  <si>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</si>
  <si>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</si>
  <si>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</si>
  <si>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</si>
  <si>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</si>
  <si>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</si>
  <si>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</si>
  <si>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</si>
  <si>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</si>
  <si>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</si>
  <si>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</si>
  <si>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</si>
  <si>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</si>
  <si>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</si>
  <si>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</si>
  <si>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</si>
  <si>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</si>
  <si>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</si>
  <si>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</si>
  <si>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</si>
  <si>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</si>
  <si>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</si>
  <si>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</si>
  <si>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</si>
  <si>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</si>
  <si>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</si>
  <si>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</si>
  <si>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</si>
  <si>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</si>
  <si>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</si>
  <si>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</si>
  <si>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</si>
  <si>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</si>
  <si>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</si>
  <si>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</si>
  <si>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</si>
  <si>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</si>
  <si>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</si>
  <si>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</si>
  <si>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</si>
  <si>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</si>
  <si>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</si>
  <si>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</si>
  <si>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</si>
  <si>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</si>
  <si>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</si>
  <si>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</si>
  <si>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</si>
  <si>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</si>
  <si>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</si>
  <si>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</si>
  <si>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</si>
  <si>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</si>
  <si>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</si>
  <si>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</si>
  <si>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</si>
  <si>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</si>
  <si>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</si>
  <si>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</si>
  <si>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</si>
  <si>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</si>
  <si>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</si>
  <si>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</si>
  <si>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</si>
  <si>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</si>
  <si>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</si>
  <si>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</si>
  <si>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</si>
  <si>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</si>
  <si>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Денежный поток по осн. деятельности с учетом УК</t>
  </si>
  <si>
    <t>ДЗ Учредителей по оплате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</si>
</sst>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449"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13" zoomScale="120" zoomScaleNormal="120" workbookViewId="0">
      <selection activeCell="E31" sqref="E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34</v>
      </c>
    </row>
    <row r="26" spans="3:5" x14ac:dyDescent="0.3">
      <c r="E26" s="1" t="s">
        <v>35</v>
      </c>
    </row>
    <row r="27" spans="3:5" x14ac:dyDescent="0.3">
      <c r="E27" s="1" t="s">
        <v>154</v>
      </c>
    </row>
    <row r="28" spans="3:5" x14ac:dyDescent="0.3">
      <c r="E28" s="1" t="s">
        <v>158</v>
      </c>
    </row>
    <row r="29" spans="3:5" x14ac:dyDescent="0.3">
      <c r="E29" s="1" t="s">
        <v>183</v>
      </c>
    </row>
    <row r="30" spans="3:5" x14ac:dyDescent="0.3">
      <c r="E30" s="1" t="s">
        <v>185</v>
      </c>
    </row>
    <row r="32" spans="3:5" x14ac:dyDescent="0.3">
      <c r="C32" s="1" t="s">
        <v>57</v>
      </c>
    </row>
    <row r="33" spans="3:6" x14ac:dyDescent="0.3">
      <c r="D33" s="2" t="s">
        <v>58</v>
      </c>
    </row>
    <row r="34" spans="3:6" x14ac:dyDescent="0.3">
      <c r="C34" s="1" t="s">
        <v>93</v>
      </c>
    </row>
    <row r="36" spans="3:6" x14ac:dyDescent="0.3">
      <c r="D36" s="1" t="s">
        <v>159</v>
      </c>
    </row>
    <row r="37" spans="3:6" x14ac:dyDescent="0.3">
      <c r="E37" s="1" t="s">
        <v>160</v>
      </c>
    </row>
    <row r="38" spans="3:6" x14ac:dyDescent="0.3">
      <c r="F38" s="2" t="s">
        <v>161</v>
      </c>
    </row>
    <row r="40" spans="3:6" x14ac:dyDescent="0.3">
      <c r="C40" s="1" t="s">
        <v>176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D9" sqref="D9:D13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проект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205</v>
      </c>
      <c r="H9" s="3" t="s">
        <v>36</v>
      </c>
      <c r="L9" s="3" t="s">
        <v>46</v>
      </c>
    </row>
    <row r="10" spans="4:12" x14ac:dyDescent="0.3">
      <c r="D10" s="3" t="s">
        <v>200</v>
      </c>
      <c r="H10" s="3" t="s">
        <v>37</v>
      </c>
      <c r="L10" s="3" t="s">
        <v>47</v>
      </c>
    </row>
    <row r="11" spans="4:12" x14ac:dyDescent="0.3">
      <c r="D11" s="3" t="s">
        <v>201</v>
      </c>
      <c r="H11" s="3" t="s">
        <v>38</v>
      </c>
      <c r="L11" s="3" t="s">
        <v>48</v>
      </c>
    </row>
    <row r="12" spans="4:12" x14ac:dyDescent="0.3">
      <c r="D12" s="3" t="s">
        <v>202</v>
      </c>
      <c r="H12" s="3" t="s">
        <v>39</v>
      </c>
      <c r="L12" s="3" t="s">
        <v>49</v>
      </c>
    </row>
    <row r="13" spans="4:12" x14ac:dyDescent="0.3">
      <c r="D13" s="3" t="s">
        <v>203</v>
      </c>
      <c r="H13" s="3" t="s">
        <v>40</v>
      </c>
      <c r="L13" s="3" t="s">
        <v>50</v>
      </c>
    </row>
    <row r="14" spans="4:12" x14ac:dyDescent="0.3">
      <c r="H14" s="3" t="s">
        <v>41</v>
      </c>
      <c r="L14" s="3" t="s">
        <v>51</v>
      </c>
    </row>
    <row r="15" spans="4:12" x14ac:dyDescent="0.3">
      <c r="H15" s="3" t="s">
        <v>42</v>
      </c>
      <c r="L15" s="3" t="s">
        <v>52</v>
      </c>
    </row>
    <row r="16" spans="4:12" x14ac:dyDescent="0.3">
      <c r="H16" s="3" t="s">
        <v>43</v>
      </c>
    </row>
    <row r="17" spans="8:8" x14ac:dyDescent="0.3">
      <c r="H17" s="3" t="s">
        <v>44</v>
      </c>
    </row>
    <row r="18" spans="8:8" x14ac:dyDescent="0.3">
      <c r="H18" s="3" t="s"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53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K302"/>
  <sheetViews>
    <sheetView showGridLines="0" zoomScaleNormal="100" workbookViewId="0">
      <pane xSplit="4" ySplit="7" topLeftCell="E95" activePane="bottomRight" state="frozen"/>
      <selection pane="topRight" activeCell="E1" sqref="E1"/>
      <selection pane="bottomLeft" activeCell="A8" sqref="A8"/>
      <selection pane="bottomRight" activeCell="E107" sqref="E107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2:37" x14ac:dyDescent="0.3">
      <c r="B1" s="26" t="s">
        <v>163</v>
      </c>
    </row>
    <row r="2" spans="2:37" x14ac:dyDescent="0.3"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2:37" x14ac:dyDescent="0.3">
      <c r="E6" s="3" t="s">
        <v>54</v>
      </c>
      <c r="K6" s="1">
        <f>SUM(K8:K100000)</f>
        <v>0</v>
      </c>
      <c r="M6" s="3" t="s">
        <v>55</v>
      </c>
      <c r="S6" s="1">
        <f>SUM(S8:S100000)</f>
        <v>0</v>
      </c>
      <c r="U6" s="3" t="s">
        <v>56</v>
      </c>
      <c r="AA6" s="1">
        <f>SUM(AA8:AA100000)</f>
        <v>0</v>
      </c>
    </row>
    <row r="7" spans="2:37" s="4" customFormat="1" x14ac:dyDescent="0.3"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162</v>
      </c>
      <c r="K7" s="4" t="s">
        <v>163</v>
      </c>
      <c r="L7" s="4" t="s">
        <v>327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164</v>
      </c>
      <c r="S7" s="4" t="s">
        <v>163</v>
      </c>
      <c r="T7" s="4" t="s">
        <v>186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198</v>
      </c>
      <c r="AA7" s="4" t="s">
        <v>163</v>
      </c>
      <c r="AB7" s="4" t="s">
        <v>189</v>
      </c>
    </row>
    <row r="8" spans="2:37" ht="4.95" customHeight="1" x14ac:dyDescent="0.3"/>
    <row r="9" spans="2:37" x14ac:dyDescent="0.3">
      <c r="B9" s="26">
        <f t="shared" ref="B9:B72" si="5"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195</v>
      </c>
      <c r="J9" s="1" t="str">
        <f t="shared" ref="J9:J16" si="6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84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59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G9" s="10" t="s">
        <v>106</v>
      </c>
      <c r="AH9" s="7" t="s">
        <v>102</v>
      </c>
      <c r="AI9" s="7" t="s">
        <v>103</v>
      </c>
      <c r="AJ9" s="7" t="s">
        <v>104</v>
      </c>
      <c r="AK9" s="7" t="s">
        <v>105</v>
      </c>
    </row>
    <row r="10" spans="2:37" x14ac:dyDescent="0.3">
      <c r="B10" s="26">
        <f t="shared" si="5"/>
        <v>0</v>
      </c>
      <c r="E10" s="1" t="str">
        <f>Items!$E$9</f>
        <v>Дебиторская задолженность</v>
      </c>
      <c r="F10" s="3" t="s">
        <v>196</v>
      </c>
      <c r="J10" s="1" t="str">
        <f t="shared" si="6"/>
        <v>ДЗ при реализации</v>
      </c>
      <c r="K10" s="1">
        <f t="shared" ref="K10:K73" si="7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86</v>
      </c>
      <c r="P10" s="1" t="str">
        <f>dbP!$Y$2</f>
        <v>Y</v>
      </c>
      <c r="S10" s="1">
        <f t="shared" ref="S10:S73" si="8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60</v>
      </c>
      <c r="X10" s="1" t="str">
        <f>dbP!$AA$2</f>
        <v>AA</v>
      </c>
      <c r="AA10" s="1">
        <f t="shared" ref="AA10:AA73" si="9">IF(OR(Z10=0,Z10=""),0,IF(AND(V10&lt;&gt;"",W10=""),IF(COUNTIFS(U:U,U10,V:V,V10,W:W,"")=1,0,1),IF(COUNTIF(Z:Z,Z10)=1,0,1)))</f>
        <v>0</v>
      </c>
      <c r="AE10" s="1" t="s">
        <v>59</v>
      </c>
      <c r="AG10" s="11">
        <f>SUM(AH10:AK10)</f>
        <v>40000000</v>
      </c>
      <c r="AH10" s="9"/>
      <c r="AI10" s="9"/>
      <c r="AJ10" s="9"/>
      <c r="AK10" s="9">
        <v>40000000</v>
      </c>
    </row>
    <row r="11" spans="2:37" x14ac:dyDescent="0.3"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6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54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187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61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190</v>
      </c>
      <c r="AE11" s="4" t="s">
        <v>95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2:37" x14ac:dyDescent="0.3"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6"/>
        <v>Направление-2</v>
      </c>
      <c r="K12" s="1">
        <f t="shared" si="7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8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62</v>
      </c>
      <c r="X12" s="1" t="str">
        <f>dbP!$AA$2</f>
        <v>AA</v>
      </c>
      <c r="AA12" s="1">
        <f t="shared" si="9"/>
        <v>0</v>
      </c>
      <c r="AB12" s="6" t="str">
        <f>Items!$AB$11</f>
        <v>PL(+)</v>
      </c>
      <c r="AF12" s="1" t="s">
        <v>96</v>
      </c>
      <c r="AG12" s="11"/>
      <c r="AH12" s="9">
        <v>5000000</v>
      </c>
      <c r="AI12" s="9"/>
      <c r="AJ12" s="9"/>
      <c r="AK12" s="9"/>
    </row>
    <row r="13" spans="2:37" x14ac:dyDescent="0.3"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6"/>
        <v>Направление-3</v>
      </c>
      <c r="K13" s="1">
        <f t="shared" si="7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8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63</v>
      </c>
      <c r="X13" s="1" t="str">
        <f>dbP!$AA$2</f>
        <v>AA</v>
      </c>
      <c r="AA13" s="1">
        <f t="shared" si="9"/>
        <v>0</v>
      </c>
      <c r="AB13" s="6" t="str">
        <f>Items!$AB$11</f>
        <v>PL(+)</v>
      </c>
      <c r="AF13" s="1" t="s">
        <v>97</v>
      </c>
      <c r="AG13" s="11"/>
      <c r="AH13" s="9"/>
      <c r="AI13" s="9">
        <v>1000000</v>
      </c>
      <c r="AJ13" s="9"/>
      <c r="AK13" s="9"/>
    </row>
    <row r="14" spans="2:37" x14ac:dyDescent="0.3">
      <c r="B14" s="26">
        <f t="shared" si="5"/>
        <v>0</v>
      </c>
      <c r="E14" s="1" t="str">
        <f>Items!$E$9</f>
        <v>Дебиторская задолженность</v>
      </c>
      <c r="F14" s="3" t="s">
        <v>197</v>
      </c>
      <c r="G14" s="6"/>
      <c r="J14" s="1" t="str">
        <f t="shared" si="6"/>
        <v>Прочая ДЗ</v>
      </c>
      <c r="K14" s="1">
        <f t="shared" si="7"/>
        <v>0</v>
      </c>
      <c r="M14" s="1" t="str">
        <f>Items!$M$9</f>
        <v>Поступление ДС от продаж</v>
      </c>
      <c r="N14" s="3" t="s">
        <v>87</v>
      </c>
      <c r="O14" s="6"/>
      <c r="P14" s="1" t="str">
        <f>dbP!$Y$2</f>
        <v>Y</v>
      </c>
      <c r="S14" s="1">
        <f t="shared" si="8"/>
        <v>0</v>
      </c>
      <c r="U14" s="1" t="str">
        <f>Items!$U$9</f>
        <v>Выручка</v>
      </c>
      <c r="V14" s="3" t="s">
        <v>64</v>
      </c>
      <c r="X14" s="1" t="str">
        <f>dbP!$AA$2</f>
        <v>AA</v>
      </c>
      <c r="AA14" s="1">
        <f t="shared" si="9"/>
        <v>0</v>
      </c>
      <c r="AF14" s="1" t="s">
        <v>98</v>
      </c>
      <c r="AG14" s="11"/>
      <c r="AH14" s="9"/>
      <c r="AI14" s="9">
        <v>20000000</v>
      </c>
      <c r="AJ14" s="9"/>
      <c r="AK14" s="9"/>
    </row>
    <row r="15" spans="2:37" x14ac:dyDescent="0.3"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6"/>
        <v>Прочие продажи-1</v>
      </c>
      <c r="K15" s="1">
        <f t="shared" si="7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8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152</v>
      </c>
      <c r="X15" s="1" t="str">
        <f>dbP!$AA$2</f>
        <v>AA</v>
      </c>
      <c r="AA15" s="1">
        <f t="shared" si="9"/>
        <v>0</v>
      </c>
      <c r="AB15" s="6" t="str">
        <f>Items!$AB$11</f>
        <v>PL(+)</v>
      </c>
      <c r="AF15" s="1" t="s">
        <v>99</v>
      </c>
      <c r="AG15" s="11"/>
      <c r="AH15" s="9"/>
      <c r="AI15" s="9"/>
      <c r="AJ15" s="9">
        <v>2364755</v>
      </c>
      <c r="AK15" s="9"/>
    </row>
    <row r="16" spans="2:37" x14ac:dyDescent="0.3"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6"/>
        <v>Прочие продажи-2</v>
      </c>
      <c r="K16" s="1">
        <f t="shared" si="7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8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153</v>
      </c>
      <c r="X16" s="1" t="str">
        <f>dbP!$AA$2</f>
        <v>AA</v>
      </c>
      <c r="AA16" s="1">
        <f t="shared" si="9"/>
        <v>0</v>
      </c>
      <c r="AB16" s="6" t="str">
        <f>Items!$AB$11</f>
        <v>PL(+)</v>
      </c>
      <c r="AF16" s="1" t="s">
        <v>100</v>
      </c>
      <c r="AG16" s="11"/>
      <c r="AH16" s="9"/>
      <c r="AI16" s="9"/>
      <c r="AJ16" s="9">
        <v>827586</v>
      </c>
      <c r="AK16" s="9"/>
    </row>
    <row r="17" spans="2:37" x14ac:dyDescent="0.3">
      <c r="B17" s="26">
        <f t="shared" si="5"/>
        <v>0</v>
      </c>
      <c r="E17" s="3" t="s">
        <v>89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7"/>
        <v>0</v>
      </c>
      <c r="M17" s="3" t="s">
        <v>85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8"/>
        <v>0</v>
      </c>
      <c r="U17" s="3" t="s">
        <v>94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9"/>
        <v>0</v>
      </c>
      <c r="AF17" s="1" t="s">
        <v>101</v>
      </c>
      <c r="AG17" s="11"/>
      <c r="AH17" s="9"/>
      <c r="AI17" s="9"/>
      <c r="AJ17" s="9"/>
      <c r="AK17" s="9">
        <v>24346</v>
      </c>
    </row>
    <row r="18" spans="2:37" x14ac:dyDescent="0.3">
      <c r="B18" s="26">
        <f t="shared" si="5"/>
        <v>0</v>
      </c>
      <c r="E18" s="1" t="str">
        <f>Items!$E$17</f>
        <v>Начисление себестоимостных затрат</v>
      </c>
      <c r="F18" s="3" t="s">
        <v>90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7"/>
        <v>0</v>
      </c>
      <c r="M18" s="1" t="str">
        <f>Items!$M$17</f>
        <v>Оплаты себестоимостных затрат</v>
      </c>
      <c r="N18" s="3" t="s">
        <v>88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8"/>
        <v>0</v>
      </c>
      <c r="U18" s="1" t="str">
        <f>Items!$U$17</f>
        <v>Себестоимость продаж</v>
      </c>
      <c r="V18" s="3" t="s">
        <v>65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9"/>
        <v>0</v>
      </c>
      <c r="AG18" s="12"/>
    </row>
    <row r="19" spans="2:37" x14ac:dyDescent="0.3"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7"/>
        <v>0</v>
      </c>
      <c r="L19" s="3" t="s">
        <v>321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8"/>
        <v>0</v>
      </c>
      <c r="T19" s="3" t="s">
        <v>188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66</v>
      </c>
      <c r="X19" s="1" t="str">
        <f>dbP!$AA$2</f>
        <v>AA</v>
      </c>
      <c r="Z19" s="1" t="str">
        <f t="shared" si="12"/>
        <v>Сырье и материалы-1</v>
      </c>
      <c r="AA19" s="1">
        <f t="shared" si="9"/>
        <v>0</v>
      </c>
      <c r="AB19" s="3" t="s">
        <v>191</v>
      </c>
      <c r="AE19" s="1" t="s">
        <v>107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2:37" x14ac:dyDescent="0.3"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7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8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67</v>
      </c>
      <c r="X20" s="1" t="str">
        <f>dbP!$AA$2</f>
        <v>AA</v>
      </c>
      <c r="Z20" s="1" t="str">
        <f t="shared" si="12"/>
        <v>Сырье и материалы-2</v>
      </c>
      <c r="AA20" s="1">
        <f t="shared" si="9"/>
        <v>0</v>
      </c>
      <c r="AB20" s="6" t="str">
        <f>Items!$AB$19</f>
        <v>PL(-)</v>
      </c>
      <c r="AG20" s="12"/>
    </row>
    <row r="21" spans="2:37" x14ac:dyDescent="0.3"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7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8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68</v>
      </c>
      <c r="X21" s="1" t="str">
        <f>dbP!$AA$2</f>
        <v>AA</v>
      </c>
      <c r="Z21" s="1" t="str">
        <f t="shared" si="12"/>
        <v>Сырье и материалы-3</v>
      </c>
      <c r="AA21" s="1">
        <f t="shared" si="9"/>
        <v>0</v>
      </c>
      <c r="AB21" s="6" t="str">
        <f>Items!$AB$19</f>
        <v>PL(-)</v>
      </c>
    </row>
    <row r="22" spans="2:37" x14ac:dyDescent="0.3"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7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8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77</v>
      </c>
      <c r="X22" s="1" t="str">
        <f>dbP!$AA$2</f>
        <v>AA</v>
      </c>
      <c r="Z22" s="1" t="str">
        <f t="shared" si="12"/>
        <v>Сырье и материалы-4</v>
      </c>
      <c r="AA22" s="1">
        <f t="shared" si="9"/>
        <v>0</v>
      </c>
      <c r="AB22" s="6" t="str">
        <f>Items!$AB$19</f>
        <v>PL(-)</v>
      </c>
      <c r="AE22" s="1" t="s">
        <v>108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2:37" x14ac:dyDescent="0.3"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7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8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78</v>
      </c>
      <c r="X23" s="1" t="str">
        <f>dbP!$AA$2</f>
        <v>AA</v>
      </c>
      <c r="Z23" s="1" t="str">
        <f t="shared" si="12"/>
        <v>Сырье и материалы-5</v>
      </c>
      <c r="AA23" s="1">
        <f t="shared" si="9"/>
        <v>0</v>
      </c>
      <c r="AB23" s="6" t="str">
        <f>Items!$AB$19</f>
        <v>PL(-)</v>
      </c>
    </row>
    <row r="24" spans="2:37" x14ac:dyDescent="0.3"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7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8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79</v>
      </c>
      <c r="X24" s="1" t="str">
        <f>dbP!$AA$2</f>
        <v>AA</v>
      </c>
      <c r="Z24" s="1" t="str">
        <f t="shared" si="12"/>
        <v>Сырье и материалы-6</v>
      </c>
      <c r="AA24" s="1">
        <f t="shared" si="9"/>
        <v>0</v>
      </c>
      <c r="AB24" s="6" t="str">
        <f>Items!$AB$19</f>
        <v>PL(-)</v>
      </c>
    </row>
    <row r="25" spans="2:37" x14ac:dyDescent="0.3"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7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8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80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9"/>
        <v>0</v>
      </c>
      <c r="AB25" s="6" t="str">
        <f>Items!$AB$19</f>
        <v>PL(-)</v>
      </c>
    </row>
    <row r="26" spans="2:37" x14ac:dyDescent="0.3"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7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8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165</v>
      </c>
      <c r="X26" s="1" t="str">
        <f>dbP!$AA$2</f>
        <v>AA</v>
      </c>
      <c r="Z26" s="1" t="str">
        <f t="shared" si="12"/>
        <v>Сырье и материалы-8</v>
      </c>
      <c r="AA26" s="1">
        <f t="shared" si="9"/>
        <v>0</v>
      </c>
      <c r="AB26" s="6" t="str">
        <f>Items!$AB$19</f>
        <v>PL(-)</v>
      </c>
    </row>
    <row r="27" spans="2:37" x14ac:dyDescent="0.3"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7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8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166</v>
      </c>
      <c r="X27" s="1" t="str">
        <f>dbP!$AA$2</f>
        <v>AA</v>
      </c>
      <c r="Z27" s="1" t="str">
        <f t="shared" si="12"/>
        <v>Сырье и материалы-9</v>
      </c>
      <c r="AA27" s="1">
        <f t="shared" si="9"/>
        <v>0</v>
      </c>
      <c r="AB27" s="6" t="str">
        <f>Items!$AB$19</f>
        <v>PL(-)</v>
      </c>
    </row>
    <row r="28" spans="2:37" x14ac:dyDescent="0.3"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7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8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167</v>
      </c>
      <c r="X28" s="1" t="str">
        <f>dbP!$AA$2</f>
        <v>AA</v>
      </c>
      <c r="Z28" s="1" t="str">
        <f t="shared" si="12"/>
        <v>Сырье и материалы-10</v>
      </c>
      <c r="AA28" s="1">
        <f t="shared" si="9"/>
        <v>0</v>
      </c>
      <c r="AB28" s="6" t="str">
        <f>Items!$AB$19</f>
        <v>PL(-)</v>
      </c>
    </row>
    <row r="29" spans="2:37" x14ac:dyDescent="0.3"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7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8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168</v>
      </c>
      <c r="X29" s="1" t="str">
        <f>dbP!$AA$2</f>
        <v>AA</v>
      </c>
      <c r="Z29" s="1" t="str">
        <f t="shared" si="12"/>
        <v>Сырье и материалы-11</v>
      </c>
      <c r="AA29" s="1">
        <f t="shared" si="9"/>
        <v>0</v>
      </c>
      <c r="AB29" s="6" t="str">
        <f>Items!$AB$19</f>
        <v>PL(-)</v>
      </c>
    </row>
    <row r="30" spans="2:37" x14ac:dyDescent="0.3">
      <c r="B30" s="26">
        <f t="shared" si="5"/>
        <v>0</v>
      </c>
      <c r="E30" s="1" t="str">
        <f>Items!$E$17</f>
        <v>Начисление себестоимостных затрат</v>
      </c>
      <c r="F30" s="3" t="s">
        <v>91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7"/>
        <v>0</v>
      </c>
      <c r="M30" s="1" t="str">
        <f>Items!$M$17</f>
        <v>Оплаты себестоимостных затрат</v>
      </c>
      <c r="N30" s="3" t="s">
        <v>92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8"/>
        <v>0</v>
      </c>
      <c r="U30" s="1" t="str">
        <f>Items!$U$17</f>
        <v>Себестоимость продаж</v>
      </c>
      <c r="V30" s="3" t="s">
        <v>69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9"/>
        <v>0</v>
      </c>
    </row>
    <row r="31" spans="2:37" x14ac:dyDescent="0.3"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7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8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70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9"/>
        <v>0</v>
      </c>
      <c r="AB31" s="6" t="str">
        <f>Items!$AB$19</f>
        <v>PL(-)</v>
      </c>
    </row>
    <row r="32" spans="2:37" x14ac:dyDescent="0.3"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7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8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71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9"/>
        <v>0</v>
      </c>
      <c r="AB32" s="6" t="str">
        <f>Items!$AB$19</f>
        <v>PL(-)</v>
      </c>
    </row>
    <row r="33" spans="2:28" x14ac:dyDescent="0.3"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7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8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72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9"/>
        <v>0</v>
      </c>
      <c r="AB33" s="6" t="str">
        <f>Items!$AB$19</f>
        <v>PL(-)</v>
      </c>
    </row>
    <row r="34" spans="2:28" x14ac:dyDescent="0.3"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7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8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73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9"/>
        <v>0</v>
      </c>
      <c r="AB34" s="6" t="str">
        <f>Items!$AB$19</f>
        <v>PL(-)</v>
      </c>
    </row>
    <row r="35" spans="2:28" x14ac:dyDescent="0.3"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7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8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74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9"/>
        <v>0</v>
      </c>
      <c r="AB35" s="6" t="str">
        <f>Items!$AB$19</f>
        <v>PL(-)</v>
      </c>
    </row>
    <row r="36" spans="2:28" x14ac:dyDescent="0.3"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7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8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75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9"/>
        <v>0</v>
      </c>
      <c r="AB36" s="6" t="str">
        <f>Items!$AB$19</f>
        <v>PL(-)</v>
      </c>
    </row>
    <row r="37" spans="2:28" x14ac:dyDescent="0.3"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7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8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76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9"/>
        <v>0</v>
      </c>
      <c r="AB37" s="6" t="str">
        <f>Items!$AB$19</f>
        <v>PL(-)</v>
      </c>
    </row>
    <row r="38" spans="2:28" x14ac:dyDescent="0.3"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7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8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81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9"/>
        <v>0</v>
      </c>
      <c r="AB38" s="6" t="str">
        <f>Items!$AB$19</f>
        <v>PL(-)</v>
      </c>
    </row>
    <row r="39" spans="2:28" x14ac:dyDescent="0.3"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7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8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82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9"/>
        <v>0</v>
      </c>
      <c r="AB39" s="6" t="str">
        <f>Items!$AB$19</f>
        <v>PL(-)</v>
      </c>
    </row>
    <row r="40" spans="2:28" x14ac:dyDescent="0.3"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7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8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83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9"/>
        <v>0</v>
      </c>
      <c r="AB40" s="6" t="str">
        <f>Items!$AB$19</f>
        <v>PL(-)</v>
      </c>
    </row>
    <row r="41" spans="2:28" x14ac:dyDescent="0.3">
      <c r="B41" s="26">
        <f t="shared" si="5"/>
        <v>0</v>
      </c>
      <c r="E41" s="1" t="str">
        <f>Items!$E$17</f>
        <v>Начисление себестоимостных затрат</v>
      </c>
      <c r="F41" s="3" t="s">
        <v>145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7"/>
        <v>0</v>
      </c>
      <c r="M41" s="1" t="str">
        <f>Items!$M$17</f>
        <v>Оплаты себестоимостных затрат</v>
      </c>
      <c r="N41" s="3" t="s">
        <v>142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8"/>
        <v>0</v>
      </c>
      <c r="U41" s="1" t="str">
        <f>Items!$U$17</f>
        <v>Себестоимость продаж</v>
      </c>
      <c r="V41" s="3" t="s">
        <v>109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si="9"/>
        <v>0</v>
      </c>
    </row>
    <row r="42" spans="2:28" x14ac:dyDescent="0.3">
      <c r="B42" s="26">
        <f t="shared" si="5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7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8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110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9"/>
        <v>0</v>
      </c>
      <c r="AB42" s="6" t="str">
        <f>Items!$AB$19</f>
        <v>PL(-)</v>
      </c>
    </row>
    <row r="43" spans="2:28" x14ac:dyDescent="0.3">
      <c r="B43" s="26">
        <f t="shared" si="5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7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8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111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9"/>
        <v>0</v>
      </c>
      <c r="AB43" s="6" t="str">
        <f>Items!$AB$19</f>
        <v>PL(-)</v>
      </c>
    </row>
    <row r="44" spans="2:28" x14ac:dyDescent="0.3">
      <c r="B44" s="26">
        <f t="shared" si="5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7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8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112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9"/>
        <v>0</v>
      </c>
      <c r="AB44" s="6" t="str">
        <f>Items!$AB$19</f>
        <v>PL(-)</v>
      </c>
    </row>
    <row r="45" spans="2:28" x14ac:dyDescent="0.3">
      <c r="B45" s="26">
        <f t="shared" si="5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7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8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113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9"/>
        <v>0</v>
      </c>
      <c r="AB45" s="6" t="str">
        <f>Items!$AB$19</f>
        <v>PL(-)</v>
      </c>
    </row>
    <row r="46" spans="2:28" x14ac:dyDescent="0.3">
      <c r="B46" s="26">
        <f t="shared" si="5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7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8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114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9"/>
        <v>0</v>
      </c>
      <c r="AB46" s="6" t="str">
        <f>Items!$AB$19</f>
        <v>PL(-)</v>
      </c>
    </row>
    <row r="47" spans="2:28" x14ac:dyDescent="0.3">
      <c r="B47" s="26">
        <f t="shared" si="5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7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8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115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9"/>
        <v>0</v>
      </c>
      <c r="AB47" s="6" t="str">
        <f>Items!$AB$19</f>
        <v>PL(-)</v>
      </c>
    </row>
    <row r="48" spans="2:28" x14ac:dyDescent="0.3">
      <c r="B48" s="26">
        <f t="shared" si="5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7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8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116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9"/>
        <v>0</v>
      </c>
      <c r="AB48" s="6" t="str">
        <f>Items!$AB$19</f>
        <v>PL(-)</v>
      </c>
    </row>
    <row r="49" spans="2:28" x14ac:dyDescent="0.3">
      <c r="B49" s="26">
        <f t="shared" si="5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7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8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117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9"/>
        <v>0</v>
      </c>
      <c r="AB49" s="6" t="str">
        <f>Items!$AB$19</f>
        <v>PL(-)</v>
      </c>
    </row>
    <row r="50" spans="2:28" x14ac:dyDescent="0.3">
      <c r="B50" s="26">
        <f t="shared" si="5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7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8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118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9"/>
        <v>0</v>
      </c>
      <c r="AB50" s="6" t="str">
        <f>Items!$AB$19</f>
        <v>PL(-)</v>
      </c>
    </row>
    <row r="51" spans="2:28" x14ac:dyDescent="0.3">
      <c r="B51" s="26">
        <f t="shared" si="5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7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8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119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9"/>
        <v>0</v>
      </c>
      <c r="AB51" s="6" t="str">
        <f>Items!$AB$19</f>
        <v>PL(-)</v>
      </c>
    </row>
    <row r="52" spans="2:28" x14ac:dyDescent="0.3">
      <c r="B52" s="26">
        <f t="shared" si="5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7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8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121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9"/>
        <v>0</v>
      </c>
      <c r="AB52" s="6" t="str">
        <f>Items!$AB$19</f>
        <v>PL(-)</v>
      </c>
    </row>
    <row r="53" spans="2:28" x14ac:dyDescent="0.3">
      <c r="B53" s="26">
        <f t="shared" si="5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7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8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122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9"/>
        <v>0</v>
      </c>
      <c r="AB53" s="6" t="str">
        <f>Items!$AB$19</f>
        <v>PL(-)</v>
      </c>
    </row>
    <row r="54" spans="2:28" x14ac:dyDescent="0.3">
      <c r="B54" s="26">
        <f t="shared" si="5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7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8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123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9"/>
        <v>0</v>
      </c>
      <c r="AB54" s="6" t="str">
        <f>Items!$AB$19</f>
        <v>PL(-)</v>
      </c>
    </row>
    <row r="55" spans="2:28" x14ac:dyDescent="0.3">
      <c r="B55" s="26">
        <f t="shared" si="5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7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8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124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9"/>
        <v>0</v>
      </c>
      <c r="AB55" s="6" t="str">
        <f>Items!$AB$19</f>
        <v>PL(-)</v>
      </c>
    </row>
    <row r="56" spans="2:28" x14ac:dyDescent="0.3">
      <c r="B56" s="26">
        <f t="shared" si="5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7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8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125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9"/>
        <v>0</v>
      </c>
      <c r="AB56" s="6" t="str">
        <f>Items!$AB$19</f>
        <v>PL(-)</v>
      </c>
    </row>
    <row r="57" spans="2:28" x14ac:dyDescent="0.3">
      <c r="B57" s="26">
        <f t="shared" si="5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7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8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126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9"/>
        <v>0</v>
      </c>
      <c r="AB57" s="6" t="str">
        <f>Items!$AB$19</f>
        <v>PL(-)</v>
      </c>
    </row>
    <row r="58" spans="2:28" x14ac:dyDescent="0.3">
      <c r="B58" s="26">
        <f t="shared" si="5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7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8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127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9"/>
        <v>0</v>
      </c>
      <c r="AB58" s="6" t="str">
        <f>Items!$AB$19</f>
        <v>PL(-)</v>
      </c>
    </row>
    <row r="59" spans="2:28" x14ac:dyDescent="0.3">
      <c r="B59" s="26">
        <f t="shared" si="5"/>
        <v>0</v>
      </c>
      <c r="E59" s="1" t="str">
        <f>Items!$E$17</f>
        <v>Начисление себестоимостных затрат</v>
      </c>
      <c r="F59" s="3" t="s">
        <v>146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7"/>
        <v>0</v>
      </c>
      <c r="M59" s="1" t="str">
        <f>Items!$M$17</f>
        <v>Оплаты себестоимостных затрат</v>
      </c>
      <c r="N59" s="3" t="s">
        <v>143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8"/>
        <v>0</v>
      </c>
      <c r="U59" s="1" t="str">
        <f>Items!$U$17</f>
        <v>Себестоимость продаж</v>
      </c>
      <c r="V59" s="3" t="s">
        <v>120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9"/>
        <v>0</v>
      </c>
    </row>
    <row r="60" spans="2:28" x14ac:dyDescent="0.3">
      <c r="B60" s="26">
        <f t="shared" si="5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7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8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128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9"/>
        <v>0</v>
      </c>
      <c r="AB60" s="6" t="str">
        <f>Items!$AB$19</f>
        <v>PL(-)</v>
      </c>
    </row>
    <row r="61" spans="2:28" x14ac:dyDescent="0.3">
      <c r="B61" s="26">
        <f t="shared" si="5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7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8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129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9"/>
        <v>0</v>
      </c>
      <c r="AB61" s="6" t="str">
        <f>Items!$AB$19</f>
        <v>PL(-)</v>
      </c>
    </row>
    <row r="62" spans="2:28" x14ac:dyDescent="0.3">
      <c r="B62" s="26">
        <f t="shared" si="5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7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8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130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9"/>
        <v>0</v>
      </c>
      <c r="AB62" s="6" t="str">
        <f>Items!$AB$19</f>
        <v>PL(-)</v>
      </c>
    </row>
    <row r="63" spans="2:28" x14ac:dyDescent="0.3">
      <c r="B63" s="26">
        <f t="shared" si="5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7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8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169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9"/>
        <v>0</v>
      </c>
      <c r="AB63" s="6" t="str">
        <f>Items!$AB$19</f>
        <v>PL(-)</v>
      </c>
    </row>
    <row r="64" spans="2:28" x14ac:dyDescent="0.3">
      <c r="B64" s="26">
        <f t="shared" si="5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7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8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170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9"/>
        <v>0</v>
      </c>
      <c r="AB64" s="6" t="str">
        <f>Items!$AB$19</f>
        <v>PL(-)</v>
      </c>
    </row>
    <row r="65" spans="2:28" x14ac:dyDescent="0.3">
      <c r="B65" s="26">
        <f t="shared" si="5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7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8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171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9"/>
        <v>0</v>
      </c>
      <c r="AB65" s="6" t="str">
        <f>Items!$AB$19</f>
        <v>PL(-)</v>
      </c>
    </row>
    <row r="66" spans="2:28" x14ac:dyDescent="0.3">
      <c r="B66" s="26">
        <f t="shared" si="5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7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8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172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9"/>
        <v>0</v>
      </c>
      <c r="AB66" s="6" t="str">
        <f>Items!$AB$19</f>
        <v>PL(-)</v>
      </c>
    </row>
    <row r="67" spans="2:28" x14ac:dyDescent="0.3">
      <c r="B67" s="26">
        <f t="shared" si="5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7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8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173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9"/>
        <v>0</v>
      </c>
      <c r="AB67" s="6" t="str">
        <f>Items!$AB$19</f>
        <v>PL(-)</v>
      </c>
    </row>
    <row r="68" spans="2:28" x14ac:dyDescent="0.3">
      <c r="B68" s="26">
        <f t="shared" si="5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7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8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174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9"/>
        <v>0</v>
      </c>
      <c r="AB68" s="6" t="str">
        <f>Items!$AB$19</f>
        <v>PL(-)</v>
      </c>
    </row>
    <row r="69" spans="2:28" x14ac:dyDescent="0.3">
      <c r="B69" s="26">
        <f t="shared" si="5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7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8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175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9"/>
        <v>0</v>
      </c>
      <c r="AB69" s="6" t="str">
        <f>Items!$AB$19</f>
        <v>PL(-)</v>
      </c>
    </row>
    <row r="70" spans="2:28" x14ac:dyDescent="0.3">
      <c r="B70" s="26">
        <f t="shared" si="5"/>
        <v>0</v>
      </c>
      <c r="E70" s="1" t="str">
        <f>Items!$E$17</f>
        <v>Начисление себестоимостных затрат</v>
      </c>
      <c r="F70" s="3" t="s">
        <v>147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7"/>
        <v>0</v>
      </c>
      <c r="M70" s="1" t="str">
        <f>Items!$M$17</f>
        <v>Оплаты себестоимостных затрат</v>
      </c>
      <c r="N70" s="3" t="s">
        <v>144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8"/>
        <v>0</v>
      </c>
      <c r="U70" s="1" t="str">
        <f>Items!$U$17</f>
        <v>Себестоимость продаж</v>
      </c>
      <c r="V70" s="3" t="s">
        <v>131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9"/>
        <v>0</v>
      </c>
    </row>
    <row r="71" spans="2:28" x14ac:dyDescent="0.3">
      <c r="B71" s="26">
        <f t="shared" si="5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7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8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132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9"/>
        <v>0</v>
      </c>
      <c r="AB71" s="6" t="str">
        <f>Items!$AB$19</f>
        <v>PL(-)</v>
      </c>
    </row>
    <row r="72" spans="2:28" x14ac:dyDescent="0.3">
      <c r="B72" s="26">
        <f t="shared" si="5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7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8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133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9"/>
        <v>0</v>
      </c>
      <c r="AB72" s="6" t="str">
        <f>Items!$AB$19</f>
        <v>PL(-)</v>
      </c>
    </row>
    <row r="73" spans="2:28" x14ac:dyDescent="0.3">
      <c r="B73" s="26">
        <f t="shared" ref="B73:B118" si="14"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7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8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134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si="9"/>
        <v>0</v>
      </c>
      <c r="AB73" s="6" t="str">
        <f>Items!$AB$19</f>
        <v>PL(-)</v>
      </c>
    </row>
    <row r="74" spans="2:28" x14ac:dyDescent="0.3">
      <c r="B74" s="26">
        <f t="shared" si="14"/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97" si="15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6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135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ref="AA74:AA81" si="17">IF(OR(Z74=0,Z74=""),0,IF(AND(V74&lt;&gt;"",W74=""),IF(COUNTIFS(U:U,U74,V:V,V74,W:W,"")=1,0,1),IF(COUNTIF(Z:Z,Z74)=1,0,1)))</f>
        <v>0</v>
      </c>
      <c r="AB74" s="6" t="str">
        <f>Items!$AB$19</f>
        <v>PL(-)</v>
      </c>
    </row>
    <row r="75" spans="2:28" x14ac:dyDescent="0.3">
      <c r="B75" s="26">
        <f t="shared" si="14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5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6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136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</row>
    <row r="76" spans="2:28" x14ac:dyDescent="0.3">
      <c r="B76" s="26">
        <f t="shared" si="14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5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6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137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</row>
    <row r="77" spans="2:28" x14ac:dyDescent="0.3">
      <c r="B77" s="26">
        <f t="shared" si="14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5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6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138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</row>
    <row r="78" spans="2:28" x14ac:dyDescent="0.3">
      <c r="B78" s="26">
        <f t="shared" si="14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5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6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139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</row>
    <row r="79" spans="2:28" x14ac:dyDescent="0.3">
      <c r="B79" s="26">
        <f t="shared" si="14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5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6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140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</row>
    <row r="80" spans="2:28" x14ac:dyDescent="0.3">
      <c r="B80" s="26">
        <f t="shared" si="14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5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6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141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</row>
    <row r="81" spans="2:28" x14ac:dyDescent="0.3">
      <c r="B81" s="26">
        <f t="shared" si="14"/>
        <v>0</v>
      </c>
      <c r="J81" s="1">
        <f t="shared" ref="J81:J97" si="18">IF(G81&lt;&gt;"",G81,IF(F81&lt;&gt;"",F81,E81))</f>
        <v>0</v>
      </c>
      <c r="K81" s="1">
        <f t="shared" si="15"/>
        <v>0</v>
      </c>
      <c r="M81" s="3" t="s">
        <v>184</v>
      </c>
      <c r="R81" s="1" t="str">
        <f t="shared" ref="R81" si="19">IF(O81&lt;&gt;"",O81,IF(N81&lt;&gt;"",N81,M81))</f>
        <v>Денежный поток от продаж</v>
      </c>
      <c r="S81" s="1">
        <f t="shared" si="16"/>
        <v>0</v>
      </c>
      <c r="T81" s="3" t="s">
        <v>55</v>
      </c>
      <c r="U81" s="3" t="s">
        <v>192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56</v>
      </c>
    </row>
    <row r="82" spans="2:28" x14ac:dyDescent="0.3">
      <c r="B82" s="26">
        <f t="shared" si="14"/>
        <v>0</v>
      </c>
      <c r="J82" s="1">
        <f t="shared" si="18"/>
        <v>0</v>
      </c>
      <c r="K82" s="1">
        <f t="shared" si="15"/>
        <v>0</v>
      </c>
      <c r="M82" s="3" t="s">
        <v>272</v>
      </c>
      <c r="P82" s="1" t="str">
        <f>dbP!$AA$2</f>
        <v>AA</v>
      </c>
      <c r="R82" s="1" t="str">
        <f t="shared" ref="R82:R145" si="20">IF(O82&lt;&gt;"",O82,IF(N82&lt;&gt;"",N82,M82))</f>
        <v>Оплата операционных расходов</v>
      </c>
      <c r="S82" s="1">
        <f t="shared" ref="S82:S145" si="21">IF(OR(R82=0,R82=""),0,IF(AND(N82&lt;&gt;"",O82=""),IF(COUNTIFS(M:M,M82,N:N,N82,O:O,"")=1,0,1),IF(COUNTIF(R:R,R82)=1,0,1)))</f>
        <v>0</v>
      </c>
      <c r="U82" s="3" t="s">
        <v>207</v>
      </c>
      <c r="X82" s="1" t="str">
        <f>dbP!$AA$2</f>
        <v>AA</v>
      </c>
      <c r="Z82" s="1" t="str">
        <f t="shared" ref="Z82:Z145" si="22">IF(W82&lt;&gt;"",W82,IF(V82&lt;&gt;"",V82,U82))</f>
        <v>Операционные расходы</v>
      </c>
      <c r="AA82" s="1">
        <f t="shared" ref="AA82:AA145" si="23">IF(OR(Z82=0,Z82=""),0,IF(AND(V82&lt;&gt;"",W82=""),IF(COUNTIFS(U:U,U82,V:V,V82,W:W,"")=1,0,1),IF(COUNTIF(Z:Z,Z82)=1,0,1)))</f>
        <v>0</v>
      </c>
    </row>
    <row r="83" spans="2:28" x14ac:dyDescent="0.3">
      <c r="B83" s="26">
        <f t="shared" si="14"/>
        <v>0</v>
      </c>
      <c r="E83" s="3" t="s">
        <v>178</v>
      </c>
      <c r="J83" s="1" t="str">
        <f t="shared" si="18"/>
        <v>Незавершенное производство</v>
      </c>
      <c r="K83" s="1">
        <f t="shared" si="15"/>
        <v>0</v>
      </c>
      <c r="M83" s="1" t="str">
        <f>Items!$M$82</f>
        <v>Оплата операционных расходов</v>
      </c>
      <c r="N83" s="3" t="s">
        <v>273</v>
      </c>
      <c r="P83" s="1" t="str">
        <f>dbP!$AA$2</f>
        <v>AA</v>
      </c>
      <c r="R83" s="1" t="str">
        <f t="shared" si="20"/>
        <v>Оплата операционных расходов - блок-1</v>
      </c>
      <c r="S83" s="1">
        <f t="shared" si="21"/>
        <v>0</v>
      </c>
      <c r="U83" s="1" t="str">
        <f>Items!$U$82</f>
        <v>Операционные расходы</v>
      </c>
      <c r="V83" s="3" t="s">
        <v>208</v>
      </c>
      <c r="X83" s="1" t="str">
        <f>dbP!$AA$2</f>
        <v>AA</v>
      </c>
      <c r="Z83" s="1" t="str">
        <f t="shared" si="22"/>
        <v>Операционные расходы - блок-1</v>
      </c>
      <c r="AA83" s="1">
        <f t="shared" si="23"/>
        <v>0</v>
      </c>
    </row>
    <row r="84" spans="2:28" x14ac:dyDescent="0.3">
      <c r="B84" s="26">
        <f t="shared" si="14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8"/>
        <v>Начисление затрат этапа-1 бизнес-процесса</v>
      </c>
      <c r="K84" s="1">
        <f t="shared" si="15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0"/>
        <v>Операционные расходы - 1-1</v>
      </c>
      <c r="S84" s="1">
        <f t="shared" si="21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209</v>
      </c>
      <c r="X84" s="1" t="str">
        <f>dbP!$AA$2</f>
        <v>AA</v>
      </c>
      <c r="Z84" s="1" t="str">
        <f t="shared" si="22"/>
        <v>Операционные расходы - 1-1</v>
      </c>
      <c r="AA84" s="1">
        <f t="shared" si="23"/>
        <v>0</v>
      </c>
      <c r="AB84" s="1" t="str">
        <f>Items!$AB$19</f>
        <v>PL(-)</v>
      </c>
    </row>
    <row r="85" spans="2:28" x14ac:dyDescent="0.3">
      <c r="B85" s="26">
        <f t="shared" si="14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8"/>
        <v>Начисление затрат этапа-2 бизнес-процесса</v>
      </c>
      <c r="K85" s="1">
        <f t="shared" si="15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0"/>
        <v>Операционные расходы - 1-2</v>
      </c>
      <c r="S85" s="1">
        <f t="shared" si="21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210</v>
      </c>
      <c r="X85" s="1" t="str">
        <f>dbP!$AA$2</f>
        <v>AA</v>
      </c>
      <c r="Z85" s="1" t="str">
        <f t="shared" si="22"/>
        <v>Операционные расходы - 1-2</v>
      </c>
      <c r="AA85" s="1">
        <f t="shared" si="23"/>
        <v>0</v>
      </c>
      <c r="AB85" s="1" t="str">
        <f>Items!$AB$19</f>
        <v>PL(-)</v>
      </c>
    </row>
    <row r="86" spans="2:28" x14ac:dyDescent="0.3">
      <c r="B86" s="26">
        <f t="shared" si="14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8"/>
        <v>Начисление затрат этапа-3 бизнес-процесса</v>
      </c>
      <c r="K86" s="1">
        <f t="shared" si="15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0"/>
        <v>Операционные расходы - 1-3</v>
      </c>
      <c r="S86" s="1">
        <f t="shared" si="21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211</v>
      </c>
      <c r="X86" s="1" t="str">
        <f>dbP!$AA$2</f>
        <v>AA</v>
      </c>
      <c r="Z86" s="1" t="str">
        <f t="shared" si="22"/>
        <v>Операционные расходы - 1-3</v>
      </c>
      <c r="AA86" s="1">
        <f t="shared" si="23"/>
        <v>0</v>
      </c>
      <c r="AB86" s="1" t="str">
        <f>Items!$AB$19</f>
        <v>PL(-)</v>
      </c>
    </row>
    <row r="87" spans="2:28" x14ac:dyDescent="0.3">
      <c r="B87" s="26">
        <f t="shared" si="14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8"/>
        <v>Начисление затрат этапа-4 бизнес-процесса</v>
      </c>
      <c r="K87" s="1">
        <f t="shared" si="15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0"/>
        <v>Операционные расходы - 1-4</v>
      </c>
      <c r="S87" s="1">
        <f t="shared" si="21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212</v>
      </c>
      <c r="X87" s="1" t="str">
        <f>dbP!$AA$2</f>
        <v>AA</v>
      </c>
      <c r="Z87" s="1" t="str">
        <f t="shared" si="22"/>
        <v>Операционные расходы - 1-4</v>
      </c>
      <c r="AA87" s="1">
        <f t="shared" si="23"/>
        <v>0</v>
      </c>
      <c r="AB87" s="1" t="str">
        <f>Items!$AB$19</f>
        <v>PL(-)</v>
      </c>
    </row>
    <row r="88" spans="2:28" x14ac:dyDescent="0.3">
      <c r="B88" s="26">
        <f t="shared" si="14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8"/>
        <v>Начисление затрат этапа-5 бизнес-процесса</v>
      </c>
      <c r="K88" s="1">
        <f t="shared" si="15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0"/>
        <v>Операционные расходы - 1-5</v>
      </c>
      <c r="S88" s="1">
        <f t="shared" si="21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213</v>
      </c>
      <c r="X88" s="1" t="str">
        <f>dbP!$AA$2</f>
        <v>AA</v>
      </c>
      <c r="Z88" s="1" t="str">
        <f t="shared" si="22"/>
        <v>Операционные расходы - 1-5</v>
      </c>
      <c r="AA88" s="1">
        <f t="shared" si="23"/>
        <v>0</v>
      </c>
      <c r="AB88" s="1" t="str">
        <f>Items!$AB$19</f>
        <v>PL(-)</v>
      </c>
    </row>
    <row r="89" spans="2:28" x14ac:dyDescent="0.3">
      <c r="B89" s="26">
        <f t="shared" si="14"/>
        <v>0</v>
      </c>
      <c r="J89" s="1">
        <f t="shared" si="18"/>
        <v>0</v>
      </c>
      <c r="K89" s="1">
        <f t="shared" si="15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0"/>
        <v>Операционные расходы - 1-6</v>
      </c>
      <c r="S89" s="1">
        <f t="shared" si="21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214</v>
      </c>
      <c r="X89" s="1" t="str">
        <f>dbP!$AA$2</f>
        <v>AA</v>
      </c>
      <c r="Z89" s="1" t="str">
        <f t="shared" si="22"/>
        <v>Операционные расходы - 1-6</v>
      </c>
      <c r="AA89" s="1">
        <f t="shared" si="23"/>
        <v>0</v>
      </c>
      <c r="AB89" s="1" t="str">
        <f>Items!$AB$19</f>
        <v>PL(-)</v>
      </c>
    </row>
    <row r="90" spans="2:28" x14ac:dyDescent="0.3">
      <c r="B90" s="26">
        <f t="shared" si="14"/>
        <v>0</v>
      </c>
      <c r="J90" s="1">
        <f t="shared" si="18"/>
        <v>0</v>
      </c>
      <c r="K90" s="1">
        <f t="shared" si="15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0"/>
        <v>Операционные расходы - 1-7</v>
      </c>
      <c r="S90" s="1">
        <f t="shared" si="21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215</v>
      </c>
      <c r="X90" s="1" t="str">
        <f>dbP!$AA$2</f>
        <v>AA</v>
      </c>
      <c r="Z90" s="1" t="str">
        <f t="shared" si="22"/>
        <v>Операционные расходы - 1-7</v>
      </c>
      <c r="AA90" s="1">
        <f t="shared" si="23"/>
        <v>0</v>
      </c>
      <c r="AB90" s="1" t="str">
        <f>Items!$AB$19</f>
        <v>PL(-)</v>
      </c>
    </row>
    <row r="91" spans="2:28" x14ac:dyDescent="0.3">
      <c r="B91" s="26">
        <f t="shared" si="14"/>
        <v>0</v>
      </c>
      <c r="E91" s="3" t="s">
        <v>180</v>
      </c>
      <c r="J91" s="1" t="str">
        <f t="shared" si="18"/>
        <v>Кредиторская задолженность</v>
      </c>
      <c r="K91" s="1">
        <f t="shared" si="15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0"/>
        <v>Операционные расходы - 1-8</v>
      </c>
      <c r="S91" s="1">
        <f t="shared" si="21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216</v>
      </c>
      <c r="X91" s="1" t="str">
        <f>dbP!$AA$2</f>
        <v>AA</v>
      </c>
      <c r="Z91" s="1" t="str">
        <f t="shared" si="22"/>
        <v>Операционные расходы - 1-8</v>
      </c>
      <c r="AA91" s="1">
        <f t="shared" si="23"/>
        <v>0</v>
      </c>
      <c r="AB91" s="1" t="str">
        <f>Items!$AB$19</f>
        <v>PL(-)</v>
      </c>
    </row>
    <row r="92" spans="2:28" x14ac:dyDescent="0.3">
      <c r="B92" s="26">
        <f t="shared" si="14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8"/>
        <v>Начисление затрат этапа-1 бизнес-процесса</v>
      </c>
      <c r="K92" s="1">
        <f t="shared" si="15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0"/>
        <v>Операционные расходы - 1-9</v>
      </c>
      <c r="S92" s="1">
        <f t="shared" si="21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217</v>
      </c>
      <c r="X92" s="1" t="str">
        <f>dbP!$AA$2</f>
        <v>AA</v>
      </c>
      <c r="Z92" s="1" t="str">
        <f t="shared" si="22"/>
        <v>Операционные расходы - 1-9</v>
      </c>
      <c r="AA92" s="1">
        <f t="shared" si="23"/>
        <v>0</v>
      </c>
      <c r="AB92" s="1" t="str">
        <f>Items!$AB$19</f>
        <v>PL(-)</v>
      </c>
    </row>
    <row r="93" spans="2:28" x14ac:dyDescent="0.3">
      <c r="B93" s="26">
        <f t="shared" si="14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8"/>
        <v>Начисление затрат этапа-2 бизнес-процесса</v>
      </c>
      <c r="K93" s="1">
        <f t="shared" si="15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0"/>
        <v>Операционные расходы - 1-10</v>
      </c>
      <c r="S93" s="1">
        <f t="shared" si="21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218</v>
      </c>
      <c r="X93" s="1" t="str">
        <f>dbP!$AA$2</f>
        <v>AA</v>
      </c>
      <c r="Z93" s="1" t="str">
        <f t="shared" si="22"/>
        <v>Операционные расходы - 1-10</v>
      </c>
      <c r="AA93" s="1">
        <f t="shared" si="23"/>
        <v>0</v>
      </c>
      <c r="AB93" s="1" t="str">
        <f>Items!$AB$19</f>
        <v>PL(-)</v>
      </c>
    </row>
    <row r="94" spans="2:28" x14ac:dyDescent="0.3">
      <c r="B94" s="26">
        <f t="shared" si="14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8"/>
        <v>Начисление затрат этапа-3 бизнес-процесса</v>
      </c>
      <c r="K94" s="1">
        <f t="shared" si="15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0"/>
        <v>Операционные расходы - 1-11</v>
      </c>
      <c r="S94" s="1">
        <f t="shared" si="21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219</v>
      </c>
      <c r="X94" s="1" t="str">
        <f>dbP!$AA$2</f>
        <v>AA</v>
      </c>
      <c r="Z94" s="1" t="str">
        <f t="shared" si="22"/>
        <v>Операционные расходы - 1-11</v>
      </c>
      <c r="AA94" s="1">
        <f t="shared" si="23"/>
        <v>0</v>
      </c>
      <c r="AB94" s="1" t="str">
        <f>Items!$AB$19</f>
        <v>PL(-)</v>
      </c>
    </row>
    <row r="95" spans="2:28" x14ac:dyDescent="0.3">
      <c r="B95" s="26">
        <f t="shared" si="14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8"/>
        <v>Начисление затрат этапа-4 бизнес-процесса</v>
      </c>
      <c r="K95" s="1">
        <f t="shared" si="15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274</v>
      </c>
      <c r="P95" s="1" t="str">
        <f>dbP!$AA$2</f>
        <v>AA</v>
      </c>
      <c r="R95" s="1" t="str">
        <f t="shared" si="20"/>
        <v>Оплата операционных расходов - блок-2</v>
      </c>
      <c r="S95" s="1">
        <f t="shared" si="21"/>
        <v>0</v>
      </c>
      <c r="U95" s="1" t="str">
        <f>Items!$U$82</f>
        <v>Операционные расходы</v>
      </c>
      <c r="V95" s="3" t="s">
        <v>220</v>
      </c>
      <c r="X95" s="1" t="str">
        <f>dbP!$AA$2</f>
        <v>AA</v>
      </c>
      <c r="Z95" s="1" t="str">
        <f t="shared" si="22"/>
        <v>Операционные расходы - блок-2</v>
      </c>
      <c r="AA95" s="1">
        <f t="shared" si="23"/>
        <v>0</v>
      </c>
    </row>
    <row r="96" spans="2:28" x14ac:dyDescent="0.3">
      <c r="B96" s="26">
        <f t="shared" si="14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8"/>
        <v>Начисление затрат этапа-5 бизнес-процесса</v>
      </c>
      <c r="K96" s="1">
        <f t="shared" si="15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0"/>
        <v>Операционные расходы - 2-1</v>
      </c>
      <c r="S96" s="1">
        <f t="shared" si="21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221</v>
      </c>
      <c r="X96" s="1" t="str">
        <f>dbP!$AA$2</f>
        <v>AA</v>
      </c>
      <c r="Z96" s="1" t="str">
        <f t="shared" si="22"/>
        <v>Операционные расходы - 2-1</v>
      </c>
      <c r="AA96" s="1">
        <f t="shared" si="23"/>
        <v>0</v>
      </c>
      <c r="AB96" s="1" t="str">
        <f>Items!$AB$19</f>
        <v>PL(-)</v>
      </c>
    </row>
    <row r="97" spans="2:28" x14ac:dyDescent="0.3">
      <c r="B97" s="26">
        <f t="shared" si="14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8"/>
        <v>Операционные расходы - блок-1</v>
      </c>
      <c r="K97" s="1">
        <f t="shared" si="15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0"/>
        <v>Операционные расходы - 2-2</v>
      </c>
      <c r="S97" s="1">
        <f t="shared" si="21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222</v>
      </c>
      <c r="X97" s="1" t="str">
        <f>dbP!$AA$2</f>
        <v>AA</v>
      </c>
      <c r="Z97" s="1" t="str">
        <f t="shared" si="22"/>
        <v>Операционные расходы - 2-2</v>
      </c>
      <c r="AA97" s="1">
        <f t="shared" si="23"/>
        <v>0</v>
      </c>
      <c r="AB97" s="1" t="str">
        <f>Items!$AB$19</f>
        <v>PL(-)</v>
      </c>
    </row>
    <row r="98" spans="2:28" x14ac:dyDescent="0.3">
      <c r="B98" s="26">
        <f t="shared" si="14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24">IF(G98&lt;&gt;"",G98,IF(F98&lt;&gt;"",F98,E98))</f>
        <v>Операционные расходы - блок-2</v>
      </c>
      <c r="K98" s="1">
        <f t="shared" ref="K98:K99" si="25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0"/>
        <v>Операционные расходы - 2-3</v>
      </c>
      <c r="S98" s="1">
        <f t="shared" si="21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223</v>
      </c>
      <c r="X98" s="1" t="str">
        <f>dbP!$AA$2</f>
        <v>AA</v>
      </c>
      <c r="Z98" s="1" t="str">
        <f t="shared" si="22"/>
        <v>Операционные расходы - 2-3</v>
      </c>
      <c r="AA98" s="1">
        <f t="shared" si="23"/>
        <v>0</v>
      </c>
      <c r="AB98" s="1" t="str">
        <f>Items!$AB$19</f>
        <v>PL(-)</v>
      </c>
    </row>
    <row r="99" spans="2:28" x14ac:dyDescent="0.3">
      <c r="B99" s="26">
        <f t="shared" si="14"/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4"/>
        <v>Операционные расходы - блок-3</v>
      </c>
      <c r="K99" s="1">
        <f t="shared" si="25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0"/>
        <v>Операционные расходы - 2-4</v>
      </c>
      <c r="S99" s="1">
        <f t="shared" si="21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224</v>
      </c>
      <c r="X99" s="1" t="str">
        <f>dbP!$AA$2</f>
        <v>AA</v>
      </c>
      <c r="Z99" s="1" t="str">
        <f t="shared" si="22"/>
        <v>Операционные расходы - 2-4</v>
      </c>
      <c r="AA99" s="1">
        <f t="shared" si="23"/>
        <v>0</v>
      </c>
      <c r="AB99" s="1" t="str">
        <f>Items!$AB$19</f>
        <v>PL(-)</v>
      </c>
    </row>
    <row r="100" spans="2:28" x14ac:dyDescent="0.3">
      <c r="B100" s="26">
        <f t="shared" si="14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:J106" si="26">IF(G100&lt;&gt;"",G100,IF(F100&lt;&gt;"",F100,E100))</f>
        <v>Операционные расходы - блок-4</v>
      </c>
      <c r="K100" s="1">
        <f t="shared" ref="K100:K106" si="27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0"/>
        <v>Операционные расходы - 2-5</v>
      </c>
      <c r="S100" s="1">
        <f t="shared" si="21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225</v>
      </c>
      <c r="X100" s="1" t="str">
        <f>dbP!$AA$2</f>
        <v>AA</v>
      </c>
      <c r="Z100" s="1" t="str">
        <f t="shared" si="22"/>
        <v>Операционные расходы - 2-5</v>
      </c>
      <c r="AA100" s="1">
        <f t="shared" si="23"/>
        <v>0</v>
      </c>
      <c r="AB100" s="1" t="str">
        <f>Items!$AB$19</f>
        <v>PL(-)</v>
      </c>
    </row>
    <row r="101" spans="2:28" x14ac:dyDescent="0.3">
      <c r="B101" s="26">
        <f t="shared" si="14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8">IF(G101&lt;&gt;"",G101,IF(F101&lt;&gt;"",F101,E101))</f>
        <v>Операционные расходы - блок-5</v>
      </c>
      <c r="K101" s="1">
        <f t="shared" ref="K101:K116" si="29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0"/>
        <v>Операционные расходы - 2-6</v>
      </c>
      <c r="S101" s="1">
        <f t="shared" si="21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226</v>
      </c>
      <c r="X101" s="1" t="str">
        <f>dbP!$AA$2</f>
        <v>AA</v>
      </c>
      <c r="Z101" s="1" t="str">
        <f t="shared" si="22"/>
        <v>Операционные расходы - 2-6</v>
      </c>
      <c r="AA101" s="1">
        <f t="shared" si="23"/>
        <v>0</v>
      </c>
      <c r="AB101" s="1" t="str">
        <f>Items!$AB$19</f>
        <v>PL(-)</v>
      </c>
    </row>
    <row r="102" spans="2:28" x14ac:dyDescent="0.3">
      <c r="B102" s="26">
        <f t="shared" si="14"/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8"/>
        <v>Основные средства - тип - 1</v>
      </c>
      <c r="K102" s="1">
        <f t="shared" si="29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0"/>
        <v>Операционные расходы - 2-7</v>
      </c>
      <c r="S102" s="1">
        <f t="shared" si="21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227</v>
      </c>
      <c r="X102" s="1" t="str">
        <f>dbP!$AA$2</f>
        <v>AA</v>
      </c>
      <c r="Z102" s="1" t="str">
        <f t="shared" si="22"/>
        <v>Операционные расходы - 2-7</v>
      </c>
      <c r="AA102" s="1">
        <f t="shared" si="23"/>
        <v>0</v>
      </c>
      <c r="AB102" s="1" t="str">
        <f>Items!$AB$19</f>
        <v>PL(-)</v>
      </c>
    </row>
    <row r="103" spans="2:28" x14ac:dyDescent="0.3">
      <c r="B103" s="26">
        <f t="shared" si="14"/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8"/>
        <v>Основные средства - тип - 2</v>
      </c>
      <c r="K103" s="1">
        <f t="shared" si="29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0"/>
        <v>Операционные расходы - 2-8</v>
      </c>
      <c r="S103" s="1">
        <f t="shared" si="21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228</v>
      </c>
      <c r="X103" s="1" t="str">
        <f>dbP!$AA$2</f>
        <v>AA</v>
      </c>
      <c r="Z103" s="1" t="str">
        <f t="shared" si="22"/>
        <v>Операционные расходы - 2-8</v>
      </c>
      <c r="AA103" s="1">
        <f t="shared" si="23"/>
        <v>0</v>
      </c>
      <c r="AB103" s="1" t="str">
        <f>Items!$AB$19</f>
        <v>PL(-)</v>
      </c>
    </row>
    <row r="104" spans="2:28" x14ac:dyDescent="0.3">
      <c r="B104" s="26">
        <f t="shared" si="14"/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8"/>
        <v>Основные средства - тип - 3</v>
      </c>
      <c r="K104" s="1">
        <f t="shared" si="29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0"/>
        <v>Операционные расходы - 2-9</v>
      </c>
      <c r="S104" s="1">
        <f t="shared" si="21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229</v>
      </c>
      <c r="X104" s="1" t="str">
        <f>dbP!$AA$2</f>
        <v>AA</v>
      </c>
      <c r="Z104" s="1" t="str">
        <f t="shared" si="22"/>
        <v>Операционные расходы - 2-9</v>
      </c>
      <c r="AA104" s="1">
        <f t="shared" si="23"/>
        <v>0</v>
      </c>
      <c r="AB104" s="1" t="str">
        <f>Items!$AB$19</f>
        <v>PL(-)</v>
      </c>
    </row>
    <row r="105" spans="2:28" x14ac:dyDescent="0.3">
      <c r="B105" s="26">
        <f t="shared" si="14"/>
        <v>0</v>
      </c>
      <c r="J105" s="1">
        <f t="shared" si="28"/>
        <v>0</v>
      </c>
      <c r="K105" s="1">
        <f t="shared" si="29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0"/>
        <v>Операционные расходы - 2-10</v>
      </c>
      <c r="S105" s="1">
        <f t="shared" si="21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230</v>
      </c>
      <c r="X105" s="1" t="str">
        <f>dbP!$AA$2</f>
        <v>AA</v>
      </c>
      <c r="Z105" s="1" t="str">
        <f t="shared" si="22"/>
        <v>Операционные расходы - 2-10</v>
      </c>
      <c r="AA105" s="1">
        <f t="shared" si="23"/>
        <v>0</v>
      </c>
      <c r="AB105" s="1" t="str">
        <f>Items!$AB$19</f>
        <v>PL(-)</v>
      </c>
    </row>
    <row r="106" spans="2:28" x14ac:dyDescent="0.3">
      <c r="B106" s="26">
        <f t="shared" si="14"/>
        <v>0</v>
      </c>
      <c r="E106" s="3" t="s">
        <v>193</v>
      </c>
      <c r="J106" s="1" t="str">
        <f t="shared" si="28"/>
        <v>Денежные средства</v>
      </c>
      <c r="K106" s="1">
        <f t="shared" si="29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275</v>
      </c>
      <c r="P106" s="1" t="str">
        <f>dbP!$AA$2</f>
        <v>AA</v>
      </c>
      <c r="R106" s="1" t="str">
        <f t="shared" si="20"/>
        <v>Оплата операционных расходов - блок-3</v>
      </c>
      <c r="S106" s="1">
        <f t="shared" si="21"/>
        <v>0</v>
      </c>
      <c r="U106" s="1" t="str">
        <f>Items!$U$82</f>
        <v>Операционные расходы</v>
      </c>
      <c r="V106" s="3" t="s">
        <v>231</v>
      </c>
      <c r="X106" s="1" t="str">
        <f>dbP!$AA$2</f>
        <v>AA</v>
      </c>
      <c r="Z106" s="1" t="str">
        <f t="shared" si="22"/>
        <v>Операционные расходы - блок-3</v>
      </c>
      <c r="AA106" s="1">
        <f t="shared" si="23"/>
        <v>0</v>
      </c>
    </row>
    <row r="107" spans="2:28" x14ac:dyDescent="0.3">
      <c r="B107" s="26">
        <f t="shared" ref="B107" si="30">IFERROR(IF(AND(J107=0,R107=0,Z107=0),0,IF(OR(COUNTIF(M:M,E107)&lt;&gt;0,COUNTIF(U:U,E107)&lt;&gt;0),1,IF(OR(COUNTIF(E:E,M107)&lt;&gt;0,COUNTIF(U:U,M107)&lt;&gt;0),2,IF(OR(COUNTIF(E:E,U107)&lt;&gt;0,COUNTIF(M:M,U107)&lt;&gt;0),3,0)))),1)</f>
        <v>0</v>
      </c>
      <c r="E107" s="3" t="s">
        <v>336</v>
      </c>
      <c r="J107" s="1" t="str">
        <f t="shared" ref="J107" si="31">IF(G107&lt;&gt;"",G107,IF(F107&lt;&gt;"",F107,E107))</f>
        <v>ДЗ Учредителей по оплате УК</v>
      </c>
      <c r="K107" s="1">
        <f t="shared" ref="K107" si="32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0"/>
        <v>Операционные расходы - 3-1</v>
      </c>
      <c r="S107" s="1">
        <f t="shared" si="21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232</v>
      </c>
      <c r="X107" s="1" t="str">
        <f>dbP!$AA$2</f>
        <v>AA</v>
      </c>
      <c r="Z107" s="1" t="str">
        <f t="shared" si="22"/>
        <v>Операционные расходы - 3-1</v>
      </c>
      <c r="AA107" s="1">
        <f t="shared" si="23"/>
        <v>0</v>
      </c>
      <c r="AB107" s="1" t="str">
        <f>Items!$AB$19</f>
        <v>PL(-)</v>
      </c>
    </row>
    <row r="108" spans="2:28" x14ac:dyDescent="0.3">
      <c r="B108" s="26">
        <f t="shared" si="14"/>
        <v>0</v>
      </c>
      <c r="J108" s="1">
        <f t="shared" si="28"/>
        <v>0</v>
      </c>
      <c r="K108" s="1">
        <f t="shared" si="29"/>
        <v>0</v>
      </c>
      <c r="L108" s="6"/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0"/>
        <v>Операционные расходы - 3-2</v>
      </c>
      <c r="S108" s="1">
        <f t="shared" si="21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233</v>
      </c>
      <c r="X108" s="1" t="str">
        <f>dbP!$AA$2</f>
        <v>AA</v>
      </c>
      <c r="Z108" s="1" t="str">
        <f t="shared" si="22"/>
        <v>Операционные расходы - 3-2</v>
      </c>
      <c r="AA108" s="1">
        <f t="shared" si="23"/>
        <v>0</v>
      </c>
      <c r="AB108" s="1" t="str">
        <f>Items!$AB$19</f>
        <v>PL(-)</v>
      </c>
    </row>
    <row r="109" spans="2:28" x14ac:dyDescent="0.3">
      <c r="B109" s="26">
        <f t="shared" si="14"/>
        <v>0</v>
      </c>
      <c r="E109" s="3" t="s">
        <v>331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8"/>
        <v>Объявление УК</v>
      </c>
      <c r="K109" s="1">
        <f t="shared" si="29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0"/>
        <v>Операционные расходы - 3-3</v>
      </c>
      <c r="S109" s="1">
        <f t="shared" si="21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234</v>
      </c>
      <c r="X109" s="1" t="str">
        <f>dbP!$AA$2</f>
        <v>AA</v>
      </c>
      <c r="Z109" s="1" t="str">
        <f t="shared" si="22"/>
        <v>Операционные расходы - 3-3</v>
      </c>
      <c r="AA109" s="1">
        <f t="shared" si="23"/>
        <v>0</v>
      </c>
      <c r="AB109" s="1" t="str">
        <f>Items!$AB$19</f>
        <v>PL(-)</v>
      </c>
    </row>
    <row r="110" spans="2:28" x14ac:dyDescent="0.3">
      <c r="B110" s="26">
        <f t="shared" si="14"/>
        <v>0</v>
      </c>
      <c r="J110" s="1">
        <f t="shared" si="28"/>
        <v>0</v>
      </c>
      <c r="K110" s="1">
        <f t="shared" si="29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0"/>
        <v>Операционные расходы - 3-4</v>
      </c>
      <c r="S110" s="1">
        <f t="shared" si="21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235</v>
      </c>
      <c r="X110" s="1" t="str">
        <f>dbP!$AA$2</f>
        <v>AA</v>
      </c>
      <c r="Z110" s="1" t="str">
        <f t="shared" si="22"/>
        <v>Операционные расходы - 3-4</v>
      </c>
      <c r="AA110" s="1">
        <f t="shared" si="23"/>
        <v>0</v>
      </c>
      <c r="AB110" s="1" t="str">
        <f>Items!$AB$19</f>
        <v>PL(-)</v>
      </c>
    </row>
    <row r="111" spans="2:28" x14ac:dyDescent="0.3">
      <c r="B111" s="26">
        <f t="shared" si="14"/>
        <v>0</v>
      </c>
      <c r="E111" s="3" t="s">
        <v>194</v>
      </c>
      <c r="J111" s="1" t="str">
        <f t="shared" si="28"/>
        <v>Собственный капитал</v>
      </c>
      <c r="K111" s="1">
        <f t="shared" si="29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0"/>
        <v>Операционные расходы - 3-5</v>
      </c>
      <c r="S111" s="1">
        <f t="shared" si="21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236</v>
      </c>
      <c r="X111" s="1" t="str">
        <f>dbP!$AA$2</f>
        <v>AA</v>
      </c>
      <c r="Z111" s="1" t="str">
        <f t="shared" si="22"/>
        <v>Операционные расходы - 3-5</v>
      </c>
      <c r="AA111" s="1">
        <f t="shared" si="23"/>
        <v>0</v>
      </c>
      <c r="AB111" s="1" t="str">
        <f>Items!$AB$19</f>
        <v>PL(-)</v>
      </c>
    </row>
    <row r="112" spans="2:28" x14ac:dyDescent="0.3">
      <c r="B112" s="26">
        <f t="shared" si="14"/>
        <v>0</v>
      </c>
      <c r="E112" s="1" t="str">
        <f>Items!$E$111</f>
        <v>Собственный капитал</v>
      </c>
      <c r="F112" s="3" t="s">
        <v>332</v>
      </c>
      <c r="J112" s="1" t="str">
        <f t="shared" si="28"/>
        <v>УК</v>
      </c>
      <c r="K112" s="1">
        <f t="shared" si="29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0"/>
        <v>Операционные расходы - 3-6</v>
      </c>
      <c r="S112" s="1">
        <f t="shared" si="21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237</v>
      </c>
      <c r="X112" s="1" t="str">
        <f>dbP!$AA$2</f>
        <v>AA</v>
      </c>
      <c r="Z112" s="1" t="str">
        <f t="shared" si="22"/>
        <v>Операционные расходы - 3-6</v>
      </c>
      <c r="AA112" s="1">
        <f t="shared" si="23"/>
        <v>0</v>
      </c>
      <c r="AB112" s="1" t="str">
        <f>Items!$AB$19</f>
        <v>PL(-)</v>
      </c>
    </row>
    <row r="113" spans="2:28" x14ac:dyDescent="0.3">
      <c r="B113" s="26">
        <f t="shared" si="14"/>
        <v>0</v>
      </c>
      <c r="E113" s="1" t="str">
        <f>Items!$E$111</f>
        <v>Собственный капитал</v>
      </c>
      <c r="F113" s="3" t="s">
        <v>333</v>
      </c>
      <c r="J113" s="1" t="str">
        <f t="shared" si="28"/>
        <v>Нераспределенная прибыль</v>
      </c>
      <c r="K113" s="1">
        <f t="shared" si="29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0"/>
        <v>Операционные расходы - 3-7</v>
      </c>
      <c r="S113" s="1">
        <f t="shared" si="21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238</v>
      </c>
      <c r="X113" s="1" t="str">
        <f>dbP!$AA$2</f>
        <v>AA</v>
      </c>
      <c r="Z113" s="1" t="str">
        <f t="shared" si="22"/>
        <v>Операционные расходы - 3-7</v>
      </c>
      <c r="AA113" s="1">
        <f t="shared" si="23"/>
        <v>0</v>
      </c>
      <c r="AB113" s="1" t="str">
        <f>Items!$AB$19</f>
        <v>PL(-)</v>
      </c>
    </row>
    <row r="114" spans="2:28" x14ac:dyDescent="0.3">
      <c r="B114" s="26">
        <f t="shared" si="14"/>
        <v>0</v>
      </c>
      <c r="J114" s="1">
        <f t="shared" si="28"/>
        <v>0</v>
      </c>
      <c r="K114" s="1">
        <f t="shared" si="29"/>
        <v>0</v>
      </c>
      <c r="L114" s="6"/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0"/>
        <v>Операционные расходы - 3-8</v>
      </c>
      <c r="S114" s="1">
        <f t="shared" si="21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239</v>
      </c>
      <c r="X114" s="1" t="str">
        <f>dbP!$AA$2</f>
        <v>AA</v>
      </c>
      <c r="Z114" s="1" t="str">
        <f t="shared" si="22"/>
        <v>Операционные расходы - 3-8</v>
      </c>
      <c r="AA114" s="1">
        <f t="shared" si="23"/>
        <v>0</v>
      </c>
      <c r="AB114" s="1" t="str">
        <f>Items!$AB$19</f>
        <v>PL(-)</v>
      </c>
    </row>
    <row r="115" spans="2:28" x14ac:dyDescent="0.3">
      <c r="B115" s="26">
        <f t="shared" si="14"/>
        <v>0</v>
      </c>
      <c r="J115" s="1">
        <f t="shared" si="28"/>
        <v>0</v>
      </c>
      <c r="K115" s="1">
        <f t="shared" si="29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0"/>
        <v>Операционные расходы - 3-9</v>
      </c>
      <c r="S115" s="1">
        <f t="shared" si="21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240</v>
      </c>
      <c r="X115" s="1" t="str">
        <f>dbP!$AA$2</f>
        <v>AA</v>
      </c>
      <c r="Z115" s="1" t="str">
        <f t="shared" si="22"/>
        <v>Операционные расходы - 3-9</v>
      </c>
      <c r="AA115" s="1">
        <f t="shared" si="23"/>
        <v>0</v>
      </c>
      <c r="AB115" s="1" t="str">
        <f>Items!$AB$19</f>
        <v>PL(-)</v>
      </c>
    </row>
    <row r="116" spans="2:28" x14ac:dyDescent="0.3">
      <c r="B116" s="26">
        <f t="shared" si="14"/>
        <v>0</v>
      </c>
      <c r="J116" s="1">
        <f t="shared" si="28"/>
        <v>0</v>
      </c>
      <c r="K116" s="1">
        <f t="shared" si="29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0"/>
        <v>Операционные расходы - 3-10</v>
      </c>
      <c r="S116" s="1">
        <f t="shared" si="21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241</v>
      </c>
      <c r="X116" s="1" t="str">
        <f>dbP!$AA$2</f>
        <v>AA</v>
      </c>
      <c r="Z116" s="1" t="str">
        <f t="shared" si="22"/>
        <v>Операционные расходы - 3-10</v>
      </c>
      <c r="AA116" s="1">
        <f t="shared" si="23"/>
        <v>0</v>
      </c>
      <c r="AB116" s="1" t="str">
        <f>Items!$AB$19</f>
        <v>PL(-)</v>
      </c>
    </row>
    <row r="117" spans="2:28" x14ac:dyDescent="0.3">
      <c r="B117" s="26">
        <f t="shared" si="14"/>
        <v>0</v>
      </c>
      <c r="J117" s="1">
        <f t="shared" ref="J107:J164" si="33">IF(G117&lt;&gt;"",G117,IF(F117&lt;&gt;"",F117,E117))</f>
        <v>0</v>
      </c>
      <c r="K117" s="1">
        <f t="shared" ref="K107:K164" si="34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0"/>
        <v>Операционные расходы - 3-11</v>
      </c>
      <c r="S117" s="1">
        <f t="shared" si="21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242</v>
      </c>
      <c r="X117" s="1" t="str">
        <f>dbP!$AA$2</f>
        <v>AA</v>
      </c>
      <c r="Z117" s="1" t="str">
        <f t="shared" si="22"/>
        <v>Операционные расходы - 3-11</v>
      </c>
      <c r="AA117" s="1">
        <f t="shared" si="23"/>
        <v>0</v>
      </c>
      <c r="AB117" s="1" t="str">
        <f>Items!$AB$19</f>
        <v>PL(-)</v>
      </c>
    </row>
    <row r="118" spans="2:28" x14ac:dyDescent="0.3">
      <c r="B118" s="26">
        <f t="shared" si="14"/>
        <v>0</v>
      </c>
      <c r="J118" s="1">
        <f t="shared" si="33"/>
        <v>0</v>
      </c>
      <c r="K118" s="1">
        <f t="shared" si="34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0"/>
        <v>Операционные расходы - 3-12</v>
      </c>
      <c r="S118" s="1">
        <f t="shared" si="21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243</v>
      </c>
      <c r="X118" s="1" t="str">
        <f>dbP!$AA$2</f>
        <v>AA</v>
      </c>
      <c r="Z118" s="1" t="str">
        <f t="shared" si="22"/>
        <v>Операционные расходы - 3-12</v>
      </c>
      <c r="AA118" s="1">
        <f t="shared" si="23"/>
        <v>0</v>
      </c>
      <c r="AB118" s="1" t="str">
        <f>Items!$AB$19</f>
        <v>PL(-)</v>
      </c>
    </row>
    <row r="119" spans="2:28" x14ac:dyDescent="0.3">
      <c r="B119" s="26">
        <f t="shared" ref="B106:B169" si="35">IFERROR(IF(AND(J119=0,R119=0,Z119=0),0,IF(OR(COUNTIF(M:M,E119)&lt;&gt;0,COUNTIF(U:U,E119)&lt;&gt;0),1,IF(OR(COUNTIF(E:E,M119)&lt;&gt;0,COUNTIF(U:U,M119)&lt;&gt;0),2,IF(OR(COUNTIF(E:E,U119)&lt;&gt;0,COUNTIF(M:M,U119)&lt;&gt;0),3,0)))),1)</f>
        <v>0</v>
      </c>
      <c r="J119" s="1">
        <f t="shared" si="33"/>
        <v>0</v>
      </c>
      <c r="K119" s="1">
        <f t="shared" si="34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0"/>
        <v>Операционные расходы - 3-13</v>
      </c>
      <c r="S119" s="1">
        <f t="shared" si="21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244</v>
      </c>
      <c r="X119" s="1" t="str">
        <f>dbP!$AA$2</f>
        <v>AA</v>
      </c>
      <c r="Z119" s="1" t="str">
        <f t="shared" si="22"/>
        <v>Операционные расходы - 3-13</v>
      </c>
      <c r="AA119" s="1">
        <f t="shared" si="23"/>
        <v>0</v>
      </c>
      <c r="AB119" s="1" t="str">
        <f>Items!$AB$19</f>
        <v>PL(-)</v>
      </c>
    </row>
    <row r="120" spans="2:28" x14ac:dyDescent="0.3">
      <c r="B120" s="26">
        <f t="shared" si="35"/>
        <v>0</v>
      </c>
      <c r="J120" s="1">
        <f t="shared" si="33"/>
        <v>0</v>
      </c>
      <c r="K120" s="1">
        <f t="shared" si="34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0"/>
        <v>Операционные расходы - 3-14</v>
      </c>
      <c r="S120" s="1">
        <f t="shared" si="21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245</v>
      </c>
      <c r="X120" s="1" t="str">
        <f>dbP!$AA$2</f>
        <v>AA</v>
      </c>
      <c r="Z120" s="1" t="str">
        <f t="shared" si="22"/>
        <v>Операционные расходы - 3-14</v>
      </c>
      <c r="AA120" s="1">
        <f t="shared" si="23"/>
        <v>0</v>
      </c>
      <c r="AB120" s="1" t="str">
        <f>Items!$AB$19</f>
        <v>PL(-)</v>
      </c>
    </row>
    <row r="121" spans="2:28" x14ac:dyDescent="0.3">
      <c r="B121" s="26">
        <f t="shared" si="35"/>
        <v>0</v>
      </c>
      <c r="J121" s="1">
        <f t="shared" si="33"/>
        <v>0</v>
      </c>
      <c r="K121" s="1">
        <f t="shared" si="34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0"/>
        <v>Операционные расходы - 3-15</v>
      </c>
      <c r="S121" s="1">
        <f t="shared" si="21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246</v>
      </c>
      <c r="X121" s="1" t="str">
        <f>dbP!$AA$2</f>
        <v>AA</v>
      </c>
      <c r="Z121" s="1" t="str">
        <f t="shared" si="22"/>
        <v>Операционные расходы - 3-15</v>
      </c>
      <c r="AA121" s="1">
        <f t="shared" si="23"/>
        <v>0</v>
      </c>
      <c r="AB121" s="1" t="str">
        <f>Items!$AB$19</f>
        <v>PL(-)</v>
      </c>
    </row>
    <row r="122" spans="2:28" x14ac:dyDescent="0.3">
      <c r="B122" s="26">
        <f t="shared" si="35"/>
        <v>0</v>
      </c>
      <c r="J122" s="1">
        <f t="shared" si="33"/>
        <v>0</v>
      </c>
      <c r="K122" s="1">
        <f t="shared" si="34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0"/>
        <v>Операционные расходы - 3-16</v>
      </c>
      <c r="S122" s="1">
        <f t="shared" si="21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247</v>
      </c>
      <c r="X122" s="1" t="str">
        <f>dbP!$AA$2</f>
        <v>AA</v>
      </c>
      <c r="Z122" s="1" t="str">
        <f t="shared" si="22"/>
        <v>Операционные расходы - 3-16</v>
      </c>
      <c r="AA122" s="1">
        <f t="shared" si="23"/>
        <v>0</v>
      </c>
      <c r="AB122" s="1" t="str">
        <f>Items!$AB$19</f>
        <v>PL(-)</v>
      </c>
    </row>
    <row r="123" spans="2:28" x14ac:dyDescent="0.3">
      <c r="B123" s="26">
        <f t="shared" si="35"/>
        <v>0</v>
      </c>
      <c r="J123" s="1">
        <f t="shared" si="33"/>
        <v>0</v>
      </c>
      <c r="K123" s="1">
        <f t="shared" si="34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0"/>
        <v>Операционные расходы - 3-17</v>
      </c>
      <c r="S123" s="1">
        <f t="shared" si="21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248</v>
      </c>
      <c r="X123" s="1" t="str">
        <f>dbP!$AA$2</f>
        <v>AA</v>
      </c>
      <c r="Z123" s="1" t="str">
        <f t="shared" si="22"/>
        <v>Операционные расходы - 3-17</v>
      </c>
      <c r="AA123" s="1">
        <f t="shared" si="23"/>
        <v>0</v>
      </c>
      <c r="AB123" s="1" t="str">
        <f>Items!$AB$19</f>
        <v>PL(-)</v>
      </c>
    </row>
    <row r="124" spans="2:28" x14ac:dyDescent="0.3">
      <c r="B124" s="26">
        <f t="shared" si="35"/>
        <v>0</v>
      </c>
      <c r="J124" s="1">
        <f t="shared" si="33"/>
        <v>0</v>
      </c>
      <c r="K124" s="1">
        <f t="shared" si="34"/>
        <v>0</v>
      </c>
      <c r="L124" s="6"/>
      <c r="M124" s="1" t="str">
        <f>Items!$M$82</f>
        <v>Оплата операционных расходов</v>
      </c>
      <c r="N124" s="3" t="s">
        <v>276</v>
      </c>
      <c r="P124" s="1" t="str">
        <f>dbP!$AA$2</f>
        <v>AA</v>
      </c>
      <c r="R124" s="1" t="str">
        <f t="shared" si="20"/>
        <v>Оплата операционных расходов - блок-4</v>
      </c>
      <c r="S124" s="1">
        <f t="shared" si="21"/>
        <v>0</v>
      </c>
      <c r="U124" s="1" t="str">
        <f>Items!$U$82</f>
        <v>Операционные расходы</v>
      </c>
      <c r="V124" s="3" t="s">
        <v>249</v>
      </c>
      <c r="X124" s="1" t="str">
        <f>dbP!$AA$2</f>
        <v>AA</v>
      </c>
      <c r="Z124" s="1" t="str">
        <f t="shared" si="22"/>
        <v>Операционные расходы - блок-4</v>
      </c>
      <c r="AA124" s="1">
        <f t="shared" si="23"/>
        <v>0</v>
      </c>
    </row>
    <row r="125" spans="2:28" x14ac:dyDescent="0.3">
      <c r="B125" s="26">
        <f t="shared" si="35"/>
        <v>0</v>
      </c>
      <c r="J125" s="1">
        <f t="shared" si="33"/>
        <v>0</v>
      </c>
      <c r="K125" s="1">
        <f t="shared" si="34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0"/>
        <v>Операционные расходы - 4-1</v>
      </c>
      <c r="S125" s="1">
        <f t="shared" si="21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250</v>
      </c>
      <c r="X125" s="1" t="str">
        <f>dbP!$AA$2</f>
        <v>AA</v>
      </c>
      <c r="Z125" s="1" t="str">
        <f t="shared" si="22"/>
        <v>Операционные расходы - 4-1</v>
      </c>
      <c r="AA125" s="1">
        <f t="shared" si="23"/>
        <v>0</v>
      </c>
      <c r="AB125" s="1" t="str">
        <f>Items!$AB$19</f>
        <v>PL(-)</v>
      </c>
    </row>
    <row r="126" spans="2:28" x14ac:dyDescent="0.3">
      <c r="B126" s="26">
        <f t="shared" si="35"/>
        <v>0</v>
      </c>
      <c r="J126" s="1">
        <f t="shared" si="33"/>
        <v>0</v>
      </c>
      <c r="K126" s="1">
        <f t="shared" si="34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0"/>
        <v>Операционные расходы - 4-2</v>
      </c>
      <c r="S126" s="1">
        <f t="shared" si="21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251</v>
      </c>
      <c r="X126" s="1" t="str">
        <f>dbP!$AA$2</f>
        <v>AA</v>
      </c>
      <c r="Z126" s="1" t="str">
        <f t="shared" si="22"/>
        <v>Операционные расходы - 4-2</v>
      </c>
      <c r="AA126" s="1">
        <f t="shared" si="23"/>
        <v>0</v>
      </c>
      <c r="AB126" s="1" t="str">
        <f>Items!$AB$19</f>
        <v>PL(-)</v>
      </c>
    </row>
    <row r="127" spans="2:28" x14ac:dyDescent="0.3">
      <c r="B127" s="26">
        <f t="shared" si="35"/>
        <v>0</v>
      </c>
      <c r="J127" s="1">
        <f t="shared" si="33"/>
        <v>0</v>
      </c>
      <c r="K127" s="1">
        <f t="shared" si="34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0"/>
        <v>Операционные расходы - 4-3</v>
      </c>
      <c r="S127" s="1">
        <f t="shared" si="21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252</v>
      </c>
      <c r="X127" s="1" t="str">
        <f>dbP!$AA$2</f>
        <v>AA</v>
      </c>
      <c r="Z127" s="1" t="str">
        <f t="shared" si="22"/>
        <v>Операционные расходы - 4-3</v>
      </c>
      <c r="AA127" s="1">
        <f t="shared" si="23"/>
        <v>0</v>
      </c>
      <c r="AB127" s="1" t="str">
        <f>Items!$AB$19</f>
        <v>PL(-)</v>
      </c>
    </row>
    <row r="128" spans="2:28" x14ac:dyDescent="0.3">
      <c r="B128" s="26">
        <f t="shared" si="35"/>
        <v>0</v>
      </c>
      <c r="J128" s="1">
        <f t="shared" si="33"/>
        <v>0</v>
      </c>
      <c r="K128" s="1">
        <f t="shared" si="34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0"/>
        <v>Операционные расходы - 4-4</v>
      </c>
      <c r="S128" s="1">
        <f t="shared" si="21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253</v>
      </c>
      <c r="X128" s="1" t="str">
        <f>dbP!$AA$2</f>
        <v>AA</v>
      </c>
      <c r="Z128" s="1" t="str">
        <f t="shared" si="22"/>
        <v>Операционные расходы - 4-4</v>
      </c>
      <c r="AA128" s="1">
        <f t="shared" si="23"/>
        <v>0</v>
      </c>
      <c r="AB128" s="1" t="str">
        <f>Items!$AB$19</f>
        <v>PL(-)</v>
      </c>
    </row>
    <row r="129" spans="2:28" x14ac:dyDescent="0.3">
      <c r="B129" s="26">
        <f t="shared" si="35"/>
        <v>0</v>
      </c>
      <c r="J129" s="1">
        <f t="shared" si="33"/>
        <v>0</v>
      </c>
      <c r="K129" s="1">
        <f t="shared" si="34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0"/>
        <v>Операционные расходы - 4-5</v>
      </c>
      <c r="S129" s="1">
        <f t="shared" si="21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254</v>
      </c>
      <c r="X129" s="1" t="str">
        <f>dbP!$AA$2</f>
        <v>AA</v>
      </c>
      <c r="Z129" s="1" t="str">
        <f t="shared" si="22"/>
        <v>Операционные расходы - 4-5</v>
      </c>
      <c r="AA129" s="1">
        <f t="shared" si="23"/>
        <v>0</v>
      </c>
      <c r="AB129" s="1" t="str">
        <f>Items!$AB$19</f>
        <v>PL(-)</v>
      </c>
    </row>
    <row r="130" spans="2:28" x14ac:dyDescent="0.3">
      <c r="B130" s="26">
        <f t="shared" si="35"/>
        <v>0</v>
      </c>
      <c r="J130" s="1">
        <f t="shared" si="33"/>
        <v>0</v>
      </c>
      <c r="K130" s="1">
        <f t="shared" si="34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0"/>
        <v>Операционные расходы - 4-6</v>
      </c>
      <c r="S130" s="1">
        <f t="shared" si="21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255</v>
      </c>
      <c r="X130" s="1" t="str">
        <f>dbP!$AA$2</f>
        <v>AA</v>
      </c>
      <c r="Z130" s="1" t="str">
        <f t="shared" si="22"/>
        <v>Операционные расходы - 4-6</v>
      </c>
      <c r="AA130" s="1">
        <f t="shared" si="23"/>
        <v>0</v>
      </c>
      <c r="AB130" s="1" t="str">
        <f>Items!$AB$19</f>
        <v>PL(-)</v>
      </c>
    </row>
    <row r="131" spans="2:28" x14ac:dyDescent="0.3">
      <c r="B131" s="26">
        <f t="shared" si="35"/>
        <v>0</v>
      </c>
      <c r="J131" s="1">
        <f t="shared" si="33"/>
        <v>0</v>
      </c>
      <c r="K131" s="1">
        <f t="shared" si="34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0"/>
        <v>Операционные расходы - 4-7</v>
      </c>
      <c r="S131" s="1">
        <f t="shared" si="21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256</v>
      </c>
      <c r="X131" s="1" t="str">
        <f>dbP!$AA$2</f>
        <v>AA</v>
      </c>
      <c r="Z131" s="1" t="str">
        <f t="shared" si="22"/>
        <v>Операционные расходы - 4-7</v>
      </c>
      <c r="AA131" s="1">
        <f t="shared" si="23"/>
        <v>0</v>
      </c>
      <c r="AB131" s="1" t="str">
        <f>Items!$AB$19</f>
        <v>PL(-)</v>
      </c>
    </row>
    <row r="132" spans="2:28" x14ac:dyDescent="0.3">
      <c r="B132" s="26">
        <f t="shared" si="35"/>
        <v>0</v>
      </c>
      <c r="J132" s="1">
        <f t="shared" si="33"/>
        <v>0</v>
      </c>
      <c r="K132" s="1">
        <f t="shared" si="34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0"/>
        <v>Операционные расходы - 4-8</v>
      </c>
      <c r="S132" s="1">
        <f t="shared" si="21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257</v>
      </c>
      <c r="X132" s="1" t="str">
        <f>dbP!$AA$2</f>
        <v>AA</v>
      </c>
      <c r="Z132" s="1" t="str">
        <f t="shared" si="22"/>
        <v>Операционные расходы - 4-8</v>
      </c>
      <c r="AA132" s="1">
        <f t="shared" si="23"/>
        <v>0</v>
      </c>
      <c r="AB132" s="1" t="str">
        <f>Items!$AB$19</f>
        <v>PL(-)</v>
      </c>
    </row>
    <row r="133" spans="2:28" x14ac:dyDescent="0.3">
      <c r="B133" s="26">
        <f t="shared" si="35"/>
        <v>0</v>
      </c>
      <c r="J133" s="1">
        <f t="shared" si="33"/>
        <v>0</v>
      </c>
      <c r="K133" s="1">
        <f t="shared" si="34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0"/>
        <v>Операционные расходы - 4-9</v>
      </c>
      <c r="S133" s="1">
        <f t="shared" si="21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258</v>
      </c>
      <c r="X133" s="1" t="str">
        <f>dbP!$AA$2</f>
        <v>AA</v>
      </c>
      <c r="Z133" s="1" t="str">
        <f t="shared" si="22"/>
        <v>Операционные расходы - 4-9</v>
      </c>
      <c r="AA133" s="1">
        <f t="shared" si="23"/>
        <v>0</v>
      </c>
      <c r="AB133" s="1" t="str">
        <f>Items!$AB$19</f>
        <v>PL(-)</v>
      </c>
    </row>
    <row r="134" spans="2:28" x14ac:dyDescent="0.3">
      <c r="B134" s="26">
        <f t="shared" si="35"/>
        <v>0</v>
      </c>
      <c r="J134" s="1">
        <f t="shared" si="33"/>
        <v>0</v>
      </c>
      <c r="K134" s="1">
        <f t="shared" si="34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0"/>
        <v>Операционные расходы - 4-10</v>
      </c>
      <c r="S134" s="1">
        <f t="shared" si="21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259</v>
      </c>
      <c r="X134" s="1" t="str">
        <f>dbP!$AA$2</f>
        <v>AA</v>
      </c>
      <c r="Z134" s="1" t="str">
        <f t="shared" si="22"/>
        <v>Операционные расходы - 4-10</v>
      </c>
      <c r="AA134" s="1">
        <f t="shared" si="23"/>
        <v>0</v>
      </c>
      <c r="AB134" s="1" t="str">
        <f>Items!$AB$19</f>
        <v>PL(-)</v>
      </c>
    </row>
    <row r="135" spans="2:28" x14ac:dyDescent="0.3">
      <c r="B135" s="26">
        <f t="shared" si="35"/>
        <v>0</v>
      </c>
      <c r="J135" s="1">
        <f t="shared" si="33"/>
        <v>0</v>
      </c>
      <c r="K135" s="1">
        <f t="shared" si="34"/>
        <v>0</v>
      </c>
      <c r="L135" s="6"/>
      <c r="M135" s="1" t="str">
        <f>Items!$M$82</f>
        <v>Оплата операционных расходов</v>
      </c>
      <c r="N135" s="3" t="s">
        <v>277</v>
      </c>
      <c r="P135" s="1" t="str">
        <f>dbP!$AA$2</f>
        <v>AA</v>
      </c>
      <c r="R135" s="1" t="str">
        <f t="shared" si="20"/>
        <v>Оплата операционных расходов - блок-5</v>
      </c>
      <c r="S135" s="1">
        <f t="shared" si="21"/>
        <v>0</v>
      </c>
      <c r="U135" s="1" t="str">
        <f>Items!$U$82</f>
        <v>Операционные расходы</v>
      </c>
      <c r="V135" s="3" t="s">
        <v>260</v>
      </c>
      <c r="X135" s="1" t="str">
        <f>dbP!$AA$2</f>
        <v>AA</v>
      </c>
      <c r="Z135" s="1" t="str">
        <f t="shared" si="22"/>
        <v>Операционные расходы - блок-5</v>
      </c>
      <c r="AA135" s="1">
        <f t="shared" si="23"/>
        <v>0</v>
      </c>
    </row>
    <row r="136" spans="2:28" x14ac:dyDescent="0.3">
      <c r="B136" s="26">
        <f t="shared" si="35"/>
        <v>0</v>
      </c>
      <c r="J136" s="1">
        <f t="shared" si="33"/>
        <v>0</v>
      </c>
      <c r="K136" s="1">
        <f t="shared" si="34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0"/>
        <v>Операционные расходы - 5-1</v>
      </c>
      <c r="S136" s="1">
        <f t="shared" si="21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261</v>
      </c>
      <c r="X136" s="1" t="str">
        <f>dbP!$AA$2</f>
        <v>AA</v>
      </c>
      <c r="Z136" s="1" t="str">
        <f t="shared" si="22"/>
        <v>Операционные расходы - 5-1</v>
      </c>
      <c r="AA136" s="1">
        <f t="shared" si="23"/>
        <v>0</v>
      </c>
      <c r="AB136" s="1" t="str">
        <f>Items!$AB$19</f>
        <v>PL(-)</v>
      </c>
    </row>
    <row r="137" spans="2:28" x14ac:dyDescent="0.3">
      <c r="B137" s="26">
        <f t="shared" si="35"/>
        <v>0</v>
      </c>
      <c r="J137" s="1">
        <f t="shared" si="33"/>
        <v>0</v>
      </c>
      <c r="K137" s="1">
        <f t="shared" si="34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0"/>
        <v>Операционные расходы - 5-2</v>
      </c>
      <c r="S137" s="1">
        <f t="shared" si="21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262</v>
      </c>
      <c r="X137" s="1" t="str">
        <f>dbP!$AA$2</f>
        <v>AA</v>
      </c>
      <c r="Z137" s="1" t="str">
        <f t="shared" si="22"/>
        <v>Операционные расходы - 5-2</v>
      </c>
      <c r="AA137" s="1">
        <f t="shared" si="23"/>
        <v>0</v>
      </c>
      <c r="AB137" s="1" t="str">
        <f>Items!$AB$19</f>
        <v>PL(-)</v>
      </c>
    </row>
    <row r="138" spans="2:28" x14ac:dyDescent="0.3">
      <c r="B138" s="26">
        <f t="shared" si="35"/>
        <v>0</v>
      </c>
      <c r="J138" s="1">
        <f t="shared" si="33"/>
        <v>0</v>
      </c>
      <c r="K138" s="1">
        <f t="shared" si="34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0"/>
        <v>Операционные расходы - 5-3</v>
      </c>
      <c r="S138" s="1">
        <f t="shared" si="21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263</v>
      </c>
      <c r="X138" s="1" t="str">
        <f>dbP!$AA$2</f>
        <v>AA</v>
      </c>
      <c r="Z138" s="1" t="str">
        <f t="shared" si="22"/>
        <v>Операционные расходы - 5-3</v>
      </c>
      <c r="AA138" s="1">
        <f t="shared" si="23"/>
        <v>0</v>
      </c>
      <c r="AB138" s="1" t="str">
        <f>Items!$AB$19</f>
        <v>PL(-)</v>
      </c>
    </row>
    <row r="139" spans="2:28" x14ac:dyDescent="0.3">
      <c r="B139" s="26">
        <f t="shared" si="35"/>
        <v>0</v>
      </c>
      <c r="J139" s="1">
        <f t="shared" si="33"/>
        <v>0</v>
      </c>
      <c r="K139" s="1">
        <f t="shared" si="34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0"/>
        <v>Операционные расходы - 5-4</v>
      </c>
      <c r="S139" s="1">
        <f t="shared" si="21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264</v>
      </c>
      <c r="X139" s="1" t="str">
        <f>dbP!$AA$2</f>
        <v>AA</v>
      </c>
      <c r="Z139" s="1" t="str">
        <f t="shared" si="22"/>
        <v>Операционные расходы - 5-4</v>
      </c>
      <c r="AA139" s="1">
        <f t="shared" si="23"/>
        <v>0</v>
      </c>
      <c r="AB139" s="1" t="str">
        <f>Items!$AB$19</f>
        <v>PL(-)</v>
      </c>
    </row>
    <row r="140" spans="2:28" x14ac:dyDescent="0.3">
      <c r="B140" s="26">
        <f t="shared" si="35"/>
        <v>0</v>
      </c>
      <c r="J140" s="1">
        <f t="shared" si="33"/>
        <v>0</v>
      </c>
      <c r="K140" s="1">
        <f t="shared" si="34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0"/>
        <v>Операционные расходы - 5-5</v>
      </c>
      <c r="S140" s="1">
        <f t="shared" si="21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265</v>
      </c>
      <c r="X140" s="1" t="str">
        <f>dbP!$AA$2</f>
        <v>AA</v>
      </c>
      <c r="Z140" s="1" t="str">
        <f t="shared" si="22"/>
        <v>Операционные расходы - 5-5</v>
      </c>
      <c r="AA140" s="1">
        <f t="shared" si="23"/>
        <v>0</v>
      </c>
      <c r="AB140" s="1" t="str">
        <f>Items!$AB$19</f>
        <v>PL(-)</v>
      </c>
    </row>
    <row r="141" spans="2:28" x14ac:dyDescent="0.3">
      <c r="B141" s="26">
        <f t="shared" si="35"/>
        <v>0</v>
      </c>
      <c r="J141" s="1">
        <f t="shared" si="33"/>
        <v>0</v>
      </c>
      <c r="K141" s="1">
        <f t="shared" si="34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0"/>
        <v>Операционные расходы - 5-6</v>
      </c>
      <c r="S141" s="1">
        <f t="shared" si="21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266</v>
      </c>
      <c r="X141" s="1" t="str">
        <f>dbP!$AA$2</f>
        <v>AA</v>
      </c>
      <c r="Z141" s="1" t="str">
        <f t="shared" si="22"/>
        <v>Операционные расходы - 5-6</v>
      </c>
      <c r="AA141" s="1">
        <f t="shared" si="23"/>
        <v>0</v>
      </c>
      <c r="AB141" s="1" t="str">
        <f>Items!$AB$19</f>
        <v>PL(-)</v>
      </c>
    </row>
    <row r="142" spans="2:28" x14ac:dyDescent="0.3">
      <c r="B142" s="26">
        <f t="shared" si="35"/>
        <v>0</v>
      </c>
      <c r="J142" s="1">
        <f t="shared" si="33"/>
        <v>0</v>
      </c>
      <c r="K142" s="1">
        <f t="shared" si="34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0"/>
        <v>Операционные расходы - 5-7</v>
      </c>
      <c r="S142" s="1">
        <f t="shared" si="21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267</v>
      </c>
      <c r="X142" s="1" t="str">
        <f>dbP!$AA$2</f>
        <v>AA</v>
      </c>
      <c r="Z142" s="1" t="str">
        <f t="shared" si="22"/>
        <v>Операционные расходы - 5-7</v>
      </c>
      <c r="AA142" s="1">
        <f t="shared" si="23"/>
        <v>0</v>
      </c>
      <c r="AB142" s="1" t="str">
        <f>Items!$AB$19</f>
        <v>PL(-)</v>
      </c>
    </row>
    <row r="143" spans="2:28" x14ac:dyDescent="0.3">
      <c r="B143" s="26">
        <f t="shared" si="35"/>
        <v>0</v>
      </c>
      <c r="J143" s="1">
        <f t="shared" si="33"/>
        <v>0</v>
      </c>
      <c r="K143" s="1">
        <f t="shared" si="34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0"/>
        <v>Операционные расходы - 5-8</v>
      </c>
      <c r="S143" s="1">
        <f t="shared" si="21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268</v>
      </c>
      <c r="X143" s="1" t="str">
        <f>dbP!$AA$2</f>
        <v>AA</v>
      </c>
      <c r="Z143" s="1" t="str">
        <f t="shared" si="22"/>
        <v>Операционные расходы - 5-8</v>
      </c>
      <c r="AA143" s="1">
        <f t="shared" si="23"/>
        <v>0</v>
      </c>
      <c r="AB143" s="1" t="str">
        <f>Items!$AB$19</f>
        <v>PL(-)</v>
      </c>
    </row>
    <row r="144" spans="2:28" x14ac:dyDescent="0.3">
      <c r="B144" s="26">
        <f t="shared" si="35"/>
        <v>0</v>
      </c>
      <c r="J144" s="1">
        <f t="shared" si="33"/>
        <v>0</v>
      </c>
      <c r="K144" s="1">
        <f t="shared" si="34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0"/>
        <v>Операционные расходы - 5-9</v>
      </c>
      <c r="S144" s="1">
        <f t="shared" si="21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269</v>
      </c>
      <c r="X144" s="1" t="str">
        <f>dbP!$AA$2</f>
        <v>AA</v>
      </c>
      <c r="Z144" s="1" t="str">
        <f t="shared" si="22"/>
        <v>Операционные расходы - 5-9</v>
      </c>
      <c r="AA144" s="1">
        <f t="shared" si="23"/>
        <v>0</v>
      </c>
      <c r="AB144" s="1" t="str">
        <f>Items!$AB$19</f>
        <v>PL(-)</v>
      </c>
    </row>
    <row r="145" spans="2:28" x14ac:dyDescent="0.3">
      <c r="B145" s="26">
        <f t="shared" si="35"/>
        <v>0</v>
      </c>
      <c r="J145" s="1">
        <f t="shared" si="33"/>
        <v>0</v>
      </c>
      <c r="K145" s="1">
        <f t="shared" si="34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0"/>
        <v>Операционные расходы - 5-10</v>
      </c>
      <c r="S145" s="1">
        <f t="shared" si="21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270</v>
      </c>
      <c r="X145" s="1" t="str">
        <f>dbP!$AA$2</f>
        <v>AA</v>
      </c>
      <c r="Z145" s="1" t="str">
        <f t="shared" si="22"/>
        <v>Операционные расходы - 5-10</v>
      </c>
      <c r="AA145" s="1">
        <f t="shared" si="23"/>
        <v>0</v>
      </c>
      <c r="AB145" s="1" t="str">
        <f>Items!$AB$19</f>
        <v>PL(-)</v>
      </c>
    </row>
    <row r="146" spans="2:28" x14ac:dyDescent="0.3">
      <c r="B146" s="26">
        <f t="shared" si="35"/>
        <v>0</v>
      </c>
      <c r="J146" s="1">
        <f t="shared" si="33"/>
        <v>0</v>
      </c>
      <c r="K146" s="1">
        <f t="shared" si="34"/>
        <v>0</v>
      </c>
      <c r="L146" s="6"/>
      <c r="M146" s="3" t="s">
        <v>278</v>
      </c>
      <c r="R146" s="1" t="str">
        <f t="shared" ref="R146" si="36">IF(O146&lt;&gt;"",O146,IF(N146&lt;&gt;"",N146,M146))</f>
        <v>Операционный денежный поток</v>
      </c>
      <c r="S146" s="1">
        <f t="shared" ref="S146" si="37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271</v>
      </c>
      <c r="Z146" s="1" t="str">
        <f t="shared" ref="Z146:Z147" si="38">IF(W146&lt;&gt;"",W146,IF(V146&lt;&gt;"",V146,U146))</f>
        <v>Операционная прибыль (EBITDA)</v>
      </c>
      <c r="AA146" s="1">
        <f t="shared" ref="AA146" si="39">IF(OR(Z146=0,Z146=""),0,IF(AND(V146&lt;&gt;"",W146=""),IF(COUNTIFS(U:U,U146,V:V,V146,W:W,"")=1,0,1),IF(COUNTIF(Z:Z,Z146)=1,0,1)))</f>
        <v>0</v>
      </c>
      <c r="AB146" s="1" t="str">
        <f>Items!$AB$81</f>
        <v>PL</v>
      </c>
    </row>
    <row r="147" spans="2:28" x14ac:dyDescent="0.3">
      <c r="B147" s="26">
        <f t="shared" si="35"/>
        <v>0</v>
      </c>
      <c r="E147" s="3" t="s">
        <v>279</v>
      </c>
      <c r="G147" s="6"/>
      <c r="H147" s="1" t="str">
        <f>dbP!$Y$2</f>
        <v>Y</v>
      </c>
      <c r="J147" s="1" t="str">
        <f t="shared" si="33"/>
        <v>Капитальные затраты</v>
      </c>
      <c r="K147" s="1">
        <f t="shared" si="34"/>
        <v>0</v>
      </c>
      <c r="M147" s="3" t="s">
        <v>325</v>
      </c>
      <c r="O147" s="6"/>
      <c r="P147" s="1" t="str">
        <f>dbP!$AA$2</f>
        <v>AA</v>
      </c>
      <c r="R147" s="1" t="str">
        <f t="shared" ref="R147:R155" si="40">IF(O147&lt;&gt;"",O147,IF(N147&lt;&gt;"",N147,M147))</f>
        <v>Оплата капзатрат</v>
      </c>
      <c r="S147" s="1">
        <f t="shared" ref="S147:S155" si="41">IF(OR(R147=0,R147=""),0,IF(AND(N147&lt;&gt;"",O147=""),IF(COUNTIFS(M:M,M147,N:N,N147,O:O,"")=1,0,1),IF(COUNTIF(R:R,R147)=1,0,1)))</f>
        <v>0</v>
      </c>
      <c r="U147" s="3" t="s">
        <v>329</v>
      </c>
      <c r="X147" s="1" t="str">
        <f>dbP!$AA$2</f>
        <v>AA</v>
      </c>
      <c r="Z147" s="1" t="str">
        <f t="shared" si="38"/>
        <v>Амортизация</v>
      </c>
    </row>
    <row r="148" spans="2:28" x14ac:dyDescent="0.3">
      <c r="B148" s="26">
        <f t="shared" si="35"/>
        <v>0</v>
      </c>
      <c r="E148" s="1" t="str">
        <f>Items!$E$147</f>
        <v>Капитальные затраты</v>
      </c>
      <c r="F148" s="3" t="s">
        <v>280</v>
      </c>
      <c r="G148" s="6"/>
      <c r="H148" s="1" t="str">
        <f>dbP!$Y$2</f>
        <v>Y</v>
      </c>
      <c r="J148" s="1" t="str">
        <f t="shared" si="33"/>
        <v>Основные средства - тип - 1</v>
      </c>
      <c r="K148" s="1">
        <f t="shared" si="34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40"/>
        <v>Основные средства - тип - 1</v>
      </c>
      <c r="S148" s="1">
        <f t="shared" si="41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42">IF(W148&lt;&gt;"",W148,IF(V148&lt;&gt;"",V148,U148))</f>
        <v>Основные средства - тип - 1</v>
      </c>
      <c r="AA148" s="1">
        <f t="shared" ref="AA148:AA151" si="43">IF(OR(Z148=0,Z148=""),0,IF(AND(V148&lt;&gt;"",W148=""),IF(COUNTIFS(U:U,U148,V:V,V148,W:W,"")=1,0,1),IF(COUNTIF(Z:Z,Z148)=1,0,1)))</f>
        <v>0</v>
      </c>
      <c r="AB148" s="1" t="str">
        <f>Items!$AB$19</f>
        <v>PL(-)</v>
      </c>
    </row>
    <row r="149" spans="2:28" x14ac:dyDescent="0.3">
      <c r="B149" s="26">
        <f t="shared" si="35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283</v>
      </c>
      <c r="H149" s="1" t="str">
        <f>dbP!$Y$2</f>
        <v>Y</v>
      </c>
      <c r="J149" s="1" t="str">
        <f t="shared" si="33"/>
        <v>Капзатраты - тип - 1 - 1</v>
      </c>
      <c r="K149" s="1">
        <f t="shared" si="34"/>
        <v>0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40"/>
        <v>Капзатраты - тип - 1 - 1</v>
      </c>
      <c r="S149" s="1">
        <f t="shared" si="41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42"/>
        <v>Основные средства - тип - 2</v>
      </c>
      <c r="AA149" s="1">
        <f t="shared" si="43"/>
        <v>0</v>
      </c>
      <c r="AB149" s="1" t="str">
        <f>Items!$AB$19</f>
        <v>PL(-)</v>
      </c>
    </row>
    <row r="150" spans="2:28" x14ac:dyDescent="0.3">
      <c r="B150" s="26">
        <f t="shared" si="35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285</v>
      </c>
      <c r="H150" s="1" t="str">
        <f>dbP!$Y$2</f>
        <v>Y</v>
      </c>
      <c r="J150" s="1" t="str">
        <f t="shared" si="33"/>
        <v>Капзатраты - тип - 1 - 2</v>
      </c>
      <c r="K150" s="1">
        <f t="shared" si="34"/>
        <v>0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40"/>
        <v>Капзатраты - тип - 1 - 2</v>
      </c>
      <c r="S150" s="1">
        <f t="shared" si="41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42"/>
        <v>Основные средства - тип - 3</v>
      </c>
      <c r="AA150" s="1">
        <f t="shared" si="43"/>
        <v>0</v>
      </c>
      <c r="AB150" s="1" t="str">
        <f>Items!$AB$19</f>
        <v>PL(-)</v>
      </c>
    </row>
    <row r="151" spans="2:28" x14ac:dyDescent="0.3">
      <c r="B151" s="26">
        <f t="shared" si="35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286</v>
      </c>
      <c r="H151" s="1" t="str">
        <f>dbP!$Y$2</f>
        <v>Y</v>
      </c>
      <c r="J151" s="1" t="str">
        <f t="shared" si="33"/>
        <v>Капзатраты - тип - 1 - 3</v>
      </c>
      <c r="K151" s="1">
        <f t="shared" si="34"/>
        <v>0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40"/>
        <v>Капзатраты - тип - 1 - 3</v>
      </c>
      <c r="S151" s="1">
        <f t="shared" si="41"/>
        <v>0</v>
      </c>
      <c r="T151" s="6" t="str">
        <f>Items!$T$19</f>
        <v>CF(-)</v>
      </c>
      <c r="U151" s="3" t="s">
        <v>330</v>
      </c>
      <c r="Z151" s="1" t="str">
        <f t="shared" si="42"/>
        <v>Прибыль по основной деятельности (EBIT)</v>
      </c>
      <c r="AA151" s="1">
        <f t="shared" si="43"/>
        <v>0</v>
      </c>
      <c r="AB151" s="1" t="str">
        <f>Items!$AB$81</f>
        <v>PL</v>
      </c>
    </row>
    <row r="152" spans="2:28" x14ac:dyDescent="0.3">
      <c r="B152" s="26">
        <f t="shared" si="35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287</v>
      </c>
      <c r="H152" s="1" t="str">
        <f>dbP!$Y$2</f>
        <v>Y</v>
      </c>
      <c r="J152" s="1" t="str">
        <f t="shared" si="33"/>
        <v>Капзатраты - тип - 1 - 4</v>
      </c>
      <c r="K152" s="1">
        <f t="shared" si="34"/>
        <v>0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40"/>
        <v>Капзатраты - тип - 1 - 4</v>
      </c>
      <c r="S152" s="1">
        <f t="shared" si="41"/>
        <v>0</v>
      </c>
      <c r="T152" s="6" t="str">
        <f>Items!$T$19</f>
        <v>CF(-)</v>
      </c>
    </row>
    <row r="153" spans="2:28" x14ac:dyDescent="0.3">
      <c r="B153" s="26">
        <f t="shared" si="35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288</v>
      </c>
      <c r="H153" s="1" t="str">
        <f>dbP!$Y$2</f>
        <v>Y</v>
      </c>
      <c r="J153" s="1" t="str">
        <f t="shared" si="33"/>
        <v>Капзатраты - тип - 1 - 5</v>
      </c>
      <c r="K153" s="1">
        <f t="shared" si="34"/>
        <v>0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40"/>
        <v>Капзатраты - тип - 1 - 5</v>
      </c>
      <c r="S153" s="1">
        <f t="shared" si="41"/>
        <v>0</v>
      </c>
      <c r="T153" s="6" t="str">
        <f>Items!$T$19</f>
        <v>CF(-)</v>
      </c>
    </row>
    <row r="154" spans="2:28" x14ac:dyDescent="0.3">
      <c r="B154" s="26">
        <f t="shared" si="35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289</v>
      </c>
      <c r="H154" s="1" t="str">
        <f>dbP!$Y$2</f>
        <v>Y</v>
      </c>
      <c r="J154" s="1" t="str">
        <f t="shared" si="33"/>
        <v>Капзатраты - тип - 1 - 6</v>
      </c>
      <c r="K154" s="1">
        <f t="shared" si="34"/>
        <v>0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40"/>
        <v>Капзатраты - тип - 1 - 6</v>
      </c>
      <c r="S154" s="1">
        <f t="shared" si="41"/>
        <v>0</v>
      </c>
      <c r="T154" s="6" t="str">
        <f>Items!$T$19</f>
        <v>CF(-)</v>
      </c>
    </row>
    <row r="155" spans="2:28" x14ac:dyDescent="0.3">
      <c r="B155" s="26">
        <f t="shared" si="35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290</v>
      </c>
      <c r="H155" s="1" t="str">
        <f>dbP!$Y$2</f>
        <v>Y</v>
      </c>
      <c r="J155" s="1" t="str">
        <f t="shared" si="33"/>
        <v>Капзатраты - тип - 1 - 7</v>
      </c>
      <c r="K155" s="1">
        <f t="shared" si="34"/>
        <v>0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40"/>
        <v>Капзатраты - тип - 1 - 7</v>
      </c>
      <c r="S155" s="1">
        <f t="shared" si="41"/>
        <v>0</v>
      </c>
      <c r="T155" s="6" t="str">
        <f>Items!$T$19</f>
        <v>CF(-)</v>
      </c>
    </row>
    <row r="156" spans="2:28" x14ac:dyDescent="0.3">
      <c r="B156" s="26">
        <f t="shared" si="35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291</v>
      </c>
      <c r="H156" s="1" t="str">
        <f>dbP!$Y$2</f>
        <v>Y</v>
      </c>
      <c r="J156" s="1" t="str">
        <f t="shared" si="33"/>
        <v>Капзатраты - тип - 1 - 8</v>
      </c>
      <c r="K156" s="1">
        <f t="shared" si="34"/>
        <v>0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44">IF(O156&lt;&gt;"",O156,IF(N156&lt;&gt;"",N156,M156))</f>
        <v>Капзатраты - тип - 1 - 8</v>
      </c>
      <c r="S156" s="1">
        <f t="shared" ref="S156:S189" si="45">IF(OR(R156=0,R156=""),0,IF(AND(N156&lt;&gt;"",O156=""),IF(COUNTIFS(M:M,M156,N:N,N156,O:O,"")=1,0,1),IF(COUNTIF(R:R,R156)=1,0,1)))</f>
        <v>0</v>
      </c>
      <c r="T156" s="6" t="str">
        <f>Items!$T$19</f>
        <v>CF(-)</v>
      </c>
    </row>
    <row r="157" spans="2:28" x14ac:dyDescent="0.3">
      <c r="B157" s="26">
        <f t="shared" si="35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292</v>
      </c>
      <c r="H157" s="1" t="str">
        <f>dbP!$Y$2</f>
        <v>Y</v>
      </c>
      <c r="J157" s="1" t="str">
        <f t="shared" si="33"/>
        <v>Капзатраты - тип - 1 - 9</v>
      </c>
      <c r="K157" s="1">
        <f t="shared" si="34"/>
        <v>0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44"/>
        <v>Капзатраты - тип - 1 - 9</v>
      </c>
      <c r="S157" s="1">
        <f t="shared" si="45"/>
        <v>0</v>
      </c>
      <c r="T157" s="6" t="str">
        <f>Items!$T$19</f>
        <v>CF(-)</v>
      </c>
    </row>
    <row r="158" spans="2:28" x14ac:dyDescent="0.3">
      <c r="B158" s="26">
        <f t="shared" si="35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293</v>
      </c>
      <c r="H158" s="1" t="str">
        <f>dbP!$Y$2</f>
        <v>Y</v>
      </c>
      <c r="J158" s="1" t="str">
        <f t="shared" si="33"/>
        <v>Капзатраты - тип - 1 - 10</v>
      </c>
      <c r="K158" s="1">
        <f t="shared" si="34"/>
        <v>0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44"/>
        <v>Капзатраты - тип - 1 - 10</v>
      </c>
      <c r="S158" s="1">
        <f t="shared" si="45"/>
        <v>0</v>
      </c>
      <c r="T158" s="6" t="str">
        <f>Items!$T$19</f>
        <v>CF(-)</v>
      </c>
    </row>
    <row r="159" spans="2:28" x14ac:dyDescent="0.3">
      <c r="B159" s="26">
        <f t="shared" si="35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294</v>
      </c>
      <c r="H159" s="1" t="str">
        <f>dbP!$Y$2</f>
        <v>Y</v>
      </c>
      <c r="J159" s="1" t="str">
        <f t="shared" si="33"/>
        <v>Капзатраты - тип - 1 - 11</v>
      </c>
      <c r="K159" s="1">
        <f t="shared" si="34"/>
        <v>0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44"/>
        <v>Капзатраты - тип - 1 - 11</v>
      </c>
      <c r="S159" s="1">
        <f t="shared" si="45"/>
        <v>0</v>
      </c>
      <c r="T159" s="6" t="str">
        <f>Items!$T$19</f>
        <v>CF(-)</v>
      </c>
    </row>
    <row r="160" spans="2:28" x14ac:dyDescent="0.3">
      <c r="B160" s="26">
        <f t="shared" si="35"/>
        <v>0</v>
      </c>
      <c r="E160" s="1" t="str">
        <f>Items!$E$147</f>
        <v>Капитальные затраты</v>
      </c>
      <c r="F160" s="3" t="s">
        <v>281</v>
      </c>
      <c r="G160" s="6"/>
      <c r="H160" s="1" t="str">
        <f>dbP!$Y$2</f>
        <v>Y</v>
      </c>
      <c r="J160" s="1" t="str">
        <f t="shared" si="33"/>
        <v>Основные средства - тип - 2</v>
      </c>
      <c r="K160" s="1">
        <f t="shared" si="34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44"/>
        <v>Основные средства - тип - 2</v>
      </c>
      <c r="S160" s="1">
        <f t="shared" si="45"/>
        <v>0</v>
      </c>
    </row>
    <row r="161" spans="2:20" x14ac:dyDescent="0.3">
      <c r="B161" s="26">
        <f t="shared" si="35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295</v>
      </c>
      <c r="H161" s="1" t="str">
        <f>dbP!$Y$2</f>
        <v>Y</v>
      </c>
      <c r="J161" s="1" t="str">
        <f t="shared" si="33"/>
        <v>Капзатраты - тип - 2 - 1</v>
      </c>
      <c r="K161" s="1">
        <f t="shared" si="34"/>
        <v>0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44"/>
        <v>Капзатраты - тип - 2 - 1</v>
      </c>
      <c r="S161" s="1">
        <f t="shared" si="45"/>
        <v>0</v>
      </c>
      <c r="T161" s="6" t="str">
        <f>Items!$T$19</f>
        <v>CF(-)</v>
      </c>
    </row>
    <row r="162" spans="2:20" x14ac:dyDescent="0.3">
      <c r="B162" s="26">
        <f t="shared" si="35"/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284</v>
      </c>
      <c r="H162" s="1" t="str">
        <f>dbP!$Y$2</f>
        <v>Y</v>
      </c>
      <c r="J162" s="1" t="str">
        <f t="shared" si="33"/>
        <v>Капзатраты - тип - 2 - 2</v>
      </c>
      <c r="K162" s="1">
        <f t="shared" si="34"/>
        <v>0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44"/>
        <v>Капзатраты - тип - 2 - 2</v>
      </c>
      <c r="S162" s="1">
        <f t="shared" si="45"/>
        <v>0</v>
      </c>
      <c r="T162" s="6" t="str">
        <f>Items!$T$19</f>
        <v>CF(-)</v>
      </c>
    </row>
    <row r="163" spans="2:20" x14ac:dyDescent="0.3">
      <c r="B163" s="26">
        <f t="shared" si="35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297</v>
      </c>
      <c r="H163" s="1" t="str">
        <f>dbP!$Y$2</f>
        <v>Y</v>
      </c>
      <c r="J163" s="1" t="str">
        <f t="shared" si="33"/>
        <v>Капзатраты - тип - 2 - 3</v>
      </c>
      <c r="K163" s="1">
        <f t="shared" si="34"/>
        <v>0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44"/>
        <v>Капзатраты - тип - 2 - 3</v>
      </c>
      <c r="S163" s="1">
        <f t="shared" si="45"/>
        <v>0</v>
      </c>
      <c r="T163" s="6" t="str">
        <f>Items!$T$19</f>
        <v>CF(-)</v>
      </c>
    </row>
    <row r="164" spans="2:20" x14ac:dyDescent="0.3">
      <c r="B164" s="26">
        <f t="shared" si="35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298</v>
      </c>
      <c r="H164" s="1" t="str">
        <f>dbP!$Y$2</f>
        <v>Y</v>
      </c>
      <c r="J164" s="1" t="str">
        <f t="shared" si="33"/>
        <v>Капзатраты - тип - 2 - 4</v>
      </c>
      <c r="K164" s="1">
        <f t="shared" si="34"/>
        <v>0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44"/>
        <v>Капзатраты - тип - 2 - 4</v>
      </c>
      <c r="S164" s="1">
        <f t="shared" si="45"/>
        <v>0</v>
      </c>
      <c r="T164" s="6" t="str">
        <f>Items!$T$19</f>
        <v>CF(-)</v>
      </c>
    </row>
    <row r="165" spans="2:20" x14ac:dyDescent="0.3">
      <c r="B165" s="26">
        <f t="shared" si="35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299</v>
      </c>
      <c r="H165" s="1" t="str">
        <f>dbP!$Y$2</f>
        <v>Y</v>
      </c>
      <c r="J165" s="1" t="str">
        <f t="shared" ref="J165:J189" si="46">IF(G165&lt;&gt;"",G165,IF(F165&lt;&gt;"",F165,E165))</f>
        <v>Капзатраты - тип - 2 - 5</v>
      </c>
      <c r="K165" s="1">
        <f t="shared" ref="K165:K189" si="47">IF(OR(J165=0,J165=""),0,IF(AND(F165&lt;&gt;"",G165=""),IF(COUNTIFS(E:E,E165,F:F,F165,G:G,"")=1,0,1),IF(COUNTIF(J:J,J165)=1,0,1)))</f>
        <v>0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44"/>
        <v>Капзатраты - тип - 2 - 5</v>
      </c>
      <c r="S165" s="1">
        <f t="shared" si="45"/>
        <v>0</v>
      </c>
      <c r="T165" s="6" t="str">
        <f>Items!$T$19</f>
        <v>CF(-)</v>
      </c>
    </row>
    <row r="166" spans="2:20" x14ac:dyDescent="0.3">
      <c r="B166" s="26">
        <f t="shared" si="35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300</v>
      </c>
      <c r="H166" s="1" t="str">
        <f>dbP!$Y$2</f>
        <v>Y</v>
      </c>
      <c r="J166" s="1" t="str">
        <f t="shared" si="46"/>
        <v>Капзатраты - тип - 2 - 6</v>
      </c>
      <c r="K166" s="1">
        <f t="shared" si="47"/>
        <v>0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44"/>
        <v>Капзатраты - тип - 2 - 6</v>
      </c>
      <c r="S166" s="1">
        <f t="shared" si="45"/>
        <v>0</v>
      </c>
      <c r="T166" s="6" t="str">
        <f>Items!$T$19</f>
        <v>CF(-)</v>
      </c>
    </row>
    <row r="167" spans="2:20" x14ac:dyDescent="0.3">
      <c r="B167" s="26">
        <f t="shared" si="35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301</v>
      </c>
      <c r="H167" s="1" t="str">
        <f>dbP!$Y$2</f>
        <v>Y</v>
      </c>
      <c r="J167" s="1" t="str">
        <f t="shared" si="46"/>
        <v>Капзатраты - тип - 2 - 7</v>
      </c>
      <c r="K167" s="1">
        <f t="shared" si="47"/>
        <v>0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44"/>
        <v>Капзатраты - тип - 2 - 7</v>
      </c>
      <c r="S167" s="1">
        <f t="shared" si="45"/>
        <v>0</v>
      </c>
      <c r="T167" s="6" t="str">
        <f>Items!$T$19</f>
        <v>CF(-)</v>
      </c>
    </row>
    <row r="168" spans="2:20" x14ac:dyDescent="0.3">
      <c r="B168" s="26">
        <f t="shared" si="35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302</v>
      </c>
      <c r="H168" s="1" t="str">
        <f>dbP!$Y$2</f>
        <v>Y</v>
      </c>
      <c r="J168" s="1" t="str">
        <f t="shared" si="46"/>
        <v>Капзатраты - тип - 2 - 8</v>
      </c>
      <c r="K168" s="1">
        <f t="shared" si="47"/>
        <v>0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44"/>
        <v>Капзатраты - тип - 2 - 8</v>
      </c>
      <c r="S168" s="1">
        <f t="shared" si="45"/>
        <v>0</v>
      </c>
      <c r="T168" s="6" t="str">
        <f>Items!$T$19</f>
        <v>CF(-)</v>
      </c>
    </row>
    <row r="169" spans="2:20" x14ac:dyDescent="0.3">
      <c r="B169" s="26">
        <f t="shared" si="35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303</v>
      </c>
      <c r="H169" s="1" t="str">
        <f>dbP!$Y$2</f>
        <v>Y</v>
      </c>
      <c r="J169" s="1" t="str">
        <f t="shared" si="46"/>
        <v>Капзатраты - тип - 2 - 9</v>
      </c>
      <c r="K169" s="1">
        <f t="shared" si="47"/>
        <v>0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44"/>
        <v>Капзатраты - тип - 2 - 9</v>
      </c>
      <c r="S169" s="1">
        <f t="shared" si="45"/>
        <v>0</v>
      </c>
      <c r="T169" s="6" t="str">
        <f>Items!$T$19</f>
        <v>CF(-)</v>
      </c>
    </row>
    <row r="170" spans="2:20" x14ac:dyDescent="0.3">
      <c r="B170" s="26">
        <f t="shared" ref="B170:B233" si="48">IFERROR(IF(AND(J170=0,R170=0,Z170=0),0,IF(OR(COUNTIF(M:M,E170)&lt;&gt;0,COUNTIF(U:U,E170)&lt;&gt;0),1,IF(OR(COUNTIF(E:E,M170)&lt;&gt;0,COUNTIF(U:U,M170)&lt;&gt;0),2,IF(OR(COUNTIF(E:E,U170)&lt;&gt;0,COUNTIF(M:M,U170)&lt;&gt;0),3,0)))),1)</f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304</v>
      </c>
      <c r="H170" s="1" t="str">
        <f>dbP!$Y$2</f>
        <v>Y</v>
      </c>
      <c r="J170" s="1" t="str">
        <f t="shared" si="46"/>
        <v>Капзатраты - тип - 2 - 10</v>
      </c>
      <c r="K170" s="1">
        <f t="shared" si="47"/>
        <v>0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44"/>
        <v>Капзатраты - тип - 2 - 10</v>
      </c>
      <c r="S170" s="1">
        <f t="shared" si="45"/>
        <v>0</v>
      </c>
      <c r="T170" s="6" t="str">
        <f>Items!$T$19</f>
        <v>CF(-)</v>
      </c>
    </row>
    <row r="171" spans="2:20" x14ac:dyDescent="0.3">
      <c r="B171" s="26">
        <f t="shared" si="48"/>
        <v>0</v>
      </c>
      <c r="E171" s="1" t="str">
        <f>Items!$E$147</f>
        <v>Капитальные затраты</v>
      </c>
      <c r="F171" s="3" t="s">
        <v>282</v>
      </c>
      <c r="G171" s="6"/>
      <c r="H171" s="1" t="str">
        <f>dbP!$Y$2</f>
        <v>Y</v>
      </c>
      <c r="J171" s="1" t="str">
        <f t="shared" si="46"/>
        <v>Основные средства - тип - 3</v>
      </c>
      <c r="K171" s="1">
        <f t="shared" si="47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44"/>
        <v>Основные средства - тип - 3</v>
      </c>
      <c r="S171" s="1">
        <f t="shared" si="45"/>
        <v>0</v>
      </c>
    </row>
    <row r="172" spans="2:20" x14ac:dyDescent="0.3">
      <c r="B172" s="26">
        <f t="shared" si="48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296</v>
      </c>
      <c r="H172" s="1" t="str">
        <f>dbP!$Y$2</f>
        <v>Y</v>
      </c>
      <c r="J172" s="1" t="str">
        <f t="shared" si="46"/>
        <v>Капзатраты - тип - 3 - 1</v>
      </c>
      <c r="K172" s="1">
        <f t="shared" si="47"/>
        <v>0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44"/>
        <v>Капзатраты - тип - 3 - 1</v>
      </c>
      <c r="S172" s="1">
        <f t="shared" si="45"/>
        <v>0</v>
      </c>
      <c r="T172" s="6" t="str">
        <f>Items!$T$19</f>
        <v>CF(-)</v>
      </c>
    </row>
    <row r="173" spans="2:20" x14ac:dyDescent="0.3">
      <c r="B173" s="26">
        <f t="shared" si="48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305</v>
      </c>
      <c r="H173" s="1" t="str">
        <f>dbP!$Y$2</f>
        <v>Y</v>
      </c>
      <c r="J173" s="1" t="str">
        <f t="shared" si="46"/>
        <v>Капзатраты - тип - 3 - 2</v>
      </c>
      <c r="K173" s="1">
        <f t="shared" si="47"/>
        <v>0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44"/>
        <v>Капзатраты - тип - 3 - 2</v>
      </c>
      <c r="S173" s="1">
        <f t="shared" si="45"/>
        <v>0</v>
      </c>
      <c r="T173" s="6" t="str">
        <f>Items!$T$19</f>
        <v>CF(-)</v>
      </c>
    </row>
    <row r="174" spans="2:20" x14ac:dyDescent="0.3">
      <c r="B174" s="26">
        <f t="shared" si="48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306</v>
      </c>
      <c r="H174" s="1" t="str">
        <f>dbP!$Y$2</f>
        <v>Y</v>
      </c>
      <c r="J174" s="1" t="str">
        <f t="shared" si="46"/>
        <v>Капзатраты - тип - 3 - 3</v>
      </c>
      <c r="K174" s="1">
        <f t="shared" si="47"/>
        <v>0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44"/>
        <v>Капзатраты - тип - 3 - 3</v>
      </c>
      <c r="S174" s="1">
        <f t="shared" si="45"/>
        <v>0</v>
      </c>
      <c r="T174" s="6" t="str">
        <f>Items!$T$19</f>
        <v>CF(-)</v>
      </c>
    </row>
    <row r="175" spans="2:20" x14ac:dyDescent="0.3">
      <c r="B175" s="26">
        <f t="shared" si="48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307</v>
      </c>
      <c r="H175" s="1" t="str">
        <f>dbP!$Y$2</f>
        <v>Y</v>
      </c>
      <c r="J175" s="1" t="str">
        <f t="shared" si="46"/>
        <v>Капзатраты - тип - 3 - 4</v>
      </c>
      <c r="K175" s="1">
        <f t="shared" si="47"/>
        <v>0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44"/>
        <v>Капзатраты - тип - 3 - 4</v>
      </c>
      <c r="S175" s="1">
        <f t="shared" si="45"/>
        <v>0</v>
      </c>
      <c r="T175" s="6" t="str">
        <f>Items!$T$19</f>
        <v>CF(-)</v>
      </c>
    </row>
    <row r="176" spans="2:20" x14ac:dyDescent="0.3">
      <c r="B176" s="26">
        <f t="shared" si="48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308</v>
      </c>
      <c r="H176" s="1" t="str">
        <f>dbP!$Y$2</f>
        <v>Y</v>
      </c>
      <c r="J176" s="1" t="str">
        <f t="shared" si="46"/>
        <v>Капзатраты - тип - 3 - 5</v>
      </c>
      <c r="K176" s="1">
        <f t="shared" si="47"/>
        <v>0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44"/>
        <v>Капзатраты - тип - 3 - 5</v>
      </c>
      <c r="S176" s="1">
        <f t="shared" si="45"/>
        <v>0</v>
      </c>
      <c r="T176" s="6" t="str">
        <f>Items!$T$19</f>
        <v>CF(-)</v>
      </c>
    </row>
    <row r="177" spans="2:20" x14ac:dyDescent="0.3">
      <c r="B177" s="26">
        <f t="shared" si="48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309</v>
      </c>
      <c r="H177" s="1" t="str">
        <f>dbP!$Y$2</f>
        <v>Y</v>
      </c>
      <c r="J177" s="1" t="str">
        <f t="shared" si="46"/>
        <v>Капзатраты - тип - 3 - 6</v>
      </c>
      <c r="K177" s="1">
        <f t="shared" si="47"/>
        <v>0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44"/>
        <v>Капзатраты - тип - 3 - 6</v>
      </c>
      <c r="S177" s="1">
        <f t="shared" si="45"/>
        <v>0</v>
      </c>
      <c r="T177" s="6" t="str">
        <f>Items!$T$19</f>
        <v>CF(-)</v>
      </c>
    </row>
    <row r="178" spans="2:20" x14ac:dyDescent="0.3">
      <c r="B178" s="26">
        <f t="shared" si="48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310</v>
      </c>
      <c r="H178" s="1" t="str">
        <f>dbP!$Y$2</f>
        <v>Y</v>
      </c>
      <c r="J178" s="1" t="str">
        <f t="shared" si="46"/>
        <v>Капзатраты - тип - 3 - 7</v>
      </c>
      <c r="K178" s="1">
        <f t="shared" si="47"/>
        <v>0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44"/>
        <v>Капзатраты - тип - 3 - 7</v>
      </c>
      <c r="S178" s="1">
        <f t="shared" si="45"/>
        <v>0</v>
      </c>
      <c r="T178" s="6" t="str">
        <f>Items!$T$19</f>
        <v>CF(-)</v>
      </c>
    </row>
    <row r="179" spans="2:20" x14ac:dyDescent="0.3">
      <c r="B179" s="26">
        <f t="shared" si="48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311</v>
      </c>
      <c r="H179" s="1" t="str">
        <f>dbP!$Y$2</f>
        <v>Y</v>
      </c>
      <c r="J179" s="1" t="str">
        <f t="shared" si="46"/>
        <v>Капзатраты - тип - 3 - 8</v>
      </c>
      <c r="K179" s="1">
        <f t="shared" si="47"/>
        <v>0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44"/>
        <v>Капзатраты - тип - 3 - 8</v>
      </c>
      <c r="S179" s="1">
        <f t="shared" si="45"/>
        <v>0</v>
      </c>
      <c r="T179" s="6" t="str">
        <f>Items!$T$19</f>
        <v>CF(-)</v>
      </c>
    </row>
    <row r="180" spans="2:20" x14ac:dyDescent="0.3">
      <c r="B180" s="26">
        <f t="shared" si="48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312</v>
      </c>
      <c r="H180" s="1" t="str">
        <f>dbP!$Y$2</f>
        <v>Y</v>
      </c>
      <c r="J180" s="1" t="str">
        <f t="shared" si="46"/>
        <v>Капзатраты - тип - 3 - 9</v>
      </c>
      <c r="K180" s="1">
        <f t="shared" si="47"/>
        <v>0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44"/>
        <v>Капзатраты - тип - 3 - 9</v>
      </c>
      <c r="S180" s="1">
        <f t="shared" si="45"/>
        <v>0</v>
      </c>
      <c r="T180" s="6" t="str">
        <f>Items!$T$19</f>
        <v>CF(-)</v>
      </c>
    </row>
    <row r="181" spans="2:20" x14ac:dyDescent="0.3">
      <c r="B181" s="26">
        <f t="shared" si="48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313</v>
      </c>
      <c r="H181" s="1" t="str">
        <f>dbP!$Y$2</f>
        <v>Y</v>
      </c>
      <c r="J181" s="1" t="str">
        <f t="shared" si="46"/>
        <v>Капзатраты - тип - 3 - 10</v>
      </c>
      <c r="K181" s="1">
        <f t="shared" si="47"/>
        <v>0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44"/>
        <v>Капзатраты - тип - 3 - 10</v>
      </c>
      <c r="S181" s="1">
        <f t="shared" si="45"/>
        <v>0</v>
      </c>
      <c r="T181" s="6" t="str">
        <f>Items!$T$19</f>
        <v>CF(-)</v>
      </c>
    </row>
    <row r="182" spans="2:20" x14ac:dyDescent="0.3">
      <c r="B182" s="26">
        <f t="shared" si="48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314</v>
      </c>
      <c r="H182" s="1" t="str">
        <f>dbP!$Y$2</f>
        <v>Y</v>
      </c>
      <c r="J182" s="1" t="str">
        <f t="shared" si="46"/>
        <v>Капзатраты - тип - 3 - 11</v>
      </c>
      <c r="K182" s="1">
        <f t="shared" si="47"/>
        <v>0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44"/>
        <v>Капзатраты - тип - 3 - 11</v>
      </c>
      <c r="S182" s="1">
        <f t="shared" si="45"/>
        <v>0</v>
      </c>
      <c r="T182" s="6" t="str">
        <f>Items!$T$19</f>
        <v>CF(-)</v>
      </c>
    </row>
    <row r="183" spans="2:20" x14ac:dyDescent="0.3">
      <c r="B183" s="26">
        <f t="shared" si="48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315</v>
      </c>
      <c r="H183" s="1" t="str">
        <f>dbP!$Y$2</f>
        <v>Y</v>
      </c>
      <c r="J183" s="1" t="str">
        <f t="shared" si="46"/>
        <v>Капзатраты - тип - 3 - 12</v>
      </c>
      <c r="K183" s="1">
        <f t="shared" si="47"/>
        <v>0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44"/>
        <v>Капзатраты - тип - 3 - 12</v>
      </c>
      <c r="S183" s="1">
        <f t="shared" si="45"/>
        <v>0</v>
      </c>
      <c r="T183" s="6" t="str">
        <f>Items!$T$19</f>
        <v>CF(-)</v>
      </c>
    </row>
    <row r="184" spans="2:20" x14ac:dyDescent="0.3">
      <c r="B184" s="26">
        <f t="shared" si="48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316</v>
      </c>
      <c r="H184" s="1" t="str">
        <f>dbP!$Y$2</f>
        <v>Y</v>
      </c>
      <c r="J184" s="1" t="str">
        <f t="shared" si="46"/>
        <v>Капзатраты - тип - 3 - 13</v>
      </c>
      <c r="K184" s="1">
        <f t="shared" si="47"/>
        <v>0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44"/>
        <v>Капзатраты - тип - 3 - 13</v>
      </c>
      <c r="S184" s="1">
        <f t="shared" si="45"/>
        <v>0</v>
      </c>
      <c r="T184" s="6" t="str">
        <f>Items!$T$19</f>
        <v>CF(-)</v>
      </c>
    </row>
    <row r="185" spans="2:20" x14ac:dyDescent="0.3">
      <c r="B185" s="26">
        <f t="shared" si="48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317</v>
      </c>
      <c r="H185" s="1" t="str">
        <f>dbP!$Y$2</f>
        <v>Y</v>
      </c>
      <c r="J185" s="1" t="str">
        <f t="shared" si="46"/>
        <v>Капзатраты - тип - 3 - 14</v>
      </c>
      <c r="K185" s="1">
        <f t="shared" si="47"/>
        <v>0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44"/>
        <v>Капзатраты - тип - 3 - 14</v>
      </c>
      <c r="S185" s="1">
        <f t="shared" si="45"/>
        <v>0</v>
      </c>
      <c r="T185" s="6" t="str">
        <f>Items!$T$19</f>
        <v>CF(-)</v>
      </c>
    </row>
    <row r="186" spans="2:20" x14ac:dyDescent="0.3">
      <c r="B186" s="26">
        <f t="shared" si="48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318</v>
      </c>
      <c r="H186" s="1" t="str">
        <f>dbP!$Y$2</f>
        <v>Y</v>
      </c>
      <c r="J186" s="1" t="str">
        <f t="shared" si="46"/>
        <v>Капзатраты - тип - 3 - 15</v>
      </c>
      <c r="K186" s="1">
        <f t="shared" si="47"/>
        <v>0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44"/>
        <v>Капзатраты - тип - 3 - 15</v>
      </c>
      <c r="S186" s="1">
        <f t="shared" si="45"/>
        <v>0</v>
      </c>
      <c r="T186" s="6" t="str">
        <f>Items!$T$19</f>
        <v>CF(-)</v>
      </c>
    </row>
    <row r="187" spans="2:20" x14ac:dyDescent="0.3">
      <c r="B187" s="26">
        <f t="shared" si="48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319</v>
      </c>
      <c r="H187" s="1" t="str">
        <f>dbP!$Y$2</f>
        <v>Y</v>
      </c>
      <c r="J187" s="1" t="str">
        <f t="shared" si="46"/>
        <v>Капзатраты - тип - 3 - 16</v>
      </c>
      <c r="K187" s="1">
        <f t="shared" si="47"/>
        <v>0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44"/>
        <v>Капзатраты - тип - 3 - 16</v>
      </c>
      <c r="S187" s="1">
        <f t="shared" si="45"/>
        <v>0</v>
      </c>
      <c r="T187" s="6" t="str">
        <f>Items!$T$19</f>
        <v>CF(-)</v>
      </c>
    </row>
    <row r="188" spans="2:20" x14ac:dyDescent="0.3">
      <c r="B188" s="26">
        <f t="shared" si="48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320</v>
      </c>
      <c r="H188" s="1" t="str">
        <f>dbP!$Y$2</f>
        <v>Y</v>
      </c>
      <c r="J188" s="1" t="str">
        <f t="shared" si="46"/>
        <v>Капзатраты - тип - 3 - 17</v>
      </c>
      <c r="K188" s="1">
        <f t="shared" si="47"/>
        <v>0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44"/>
        <v>Капзатраты - тип - 3 - 17</v>
      </c>
      <c r="S188" s="1">
        <f t="shared" si="45"/>
        <v>0</v>
      </c>
      <c r="T188" s="6" t="str">
        <f>Items!$T$19</f>
        <v>CF(-)</v>
      </c>
    </row>
    <row r="189" spans="2:20" x14ac:dyDescent="0.3">
      <c r="B189" s="26">
        <f t="shared" si="48"/>
        <v>0</v>
      </c>
      <c r="E189" s="3" t="s">
        <v>322</v>
      </c>
      <c r="G189" s="6"/>
      <c r="H189" s="1" t="str">
        <f>dbP!$Y$2</f>
        <v>Y</v>
      </c>
      <c r="J189" s="1" t="str">
        <f t="shared" si="46"/>
        <v>Ввод в эксплуатацию</v>
      </c>
      <c r="K189" s="1">
        <f t="shared" si="47"/>
        <v>0</v>
      </c>
      <c r="M189" s="3" t="s">
        <v>328</v>
      </c>
      <c r="R189" s="1" t="str">
        <f t="shared" si="44"/>
        <v>Денежный поток по основной деятельности</v>
      </c>
      <c r="S189" s="1">
        <f t="shared" si="45"/>
        <v>0</v>
      </c>
      <c r="T189" s="1" t="str">
        <f>Items!$T$81</f>
        <v>CF</v>
      </c>
    </row>
    <row r="190" spans="2:20" x14ac:dyDescent="0.3">
      <c r="B190" s="26">
        <f t="shared" si="48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M190" s="3" t="s">
        <v>334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49">IF(O190&lt;&gt;"",O190,IF(N190&lt;&gt;"",N190,M190))</f>
        <v>Оплата УК</v>
      </c>
      <c r="S190" s="1">
        <f t="shared" ref="S190:S191" si="50">IF(OR(R190=0,R190=""),0,IF(AND(N190&lt;&gt;"",O190=""),IF(COUNTIFS(M:M,M190,N:N,N190,O:O,"")=1,0,1),IF(COUNTIF(R:R,R190)=1,0,1)))</f>
        <v>0</v>
      </c>
      <c r="T190" s="1" t="str">
        <f>Items!$T$11</f>
        <v>CF(+)</v>
      </c>
    </row>
    <row r="191" spans="2:20" x14ac:dyDescent="0.3">
      <c r="B191" s="26">
        <f t="shared" si="48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L191" s="6" t="str">
        <f>Items!$L$19</f>
        <v>BS(+)</v>
      </c>
      <c r="M191" s="3" t="s">
        <v>335</v>
      </c>
      <c r="R191" s="1" t="str">
        <f t="shared" si="49"/>
        <v>Денежный поток по осн. деятельности с учетом УК</v>
      </c>
      <c r="S191" s="1">
        <f t="shared" si="50"/>
        <v>0</v>
      </c>
      <c r="T191" s="1" t="str">
        <f>Items!$T$81</f>
        <v>CF</v>
      </c>
    </row>
    <row r="192" spans="2:20" x14ac:dyDescent="0.3">
      <c r="B192" s="26">
        <f t="shared" si="48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L192" s="6" t="str">
        <f>Items!$L$19</f>
        <v>BS(+)</v>
      </c>
    </row>
    <row r="193" spans="2:12" x14ac:dyDescent="0.3">
      <c r="B193" s="26">
        <f t="shared" si="48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L193" s="6" t="str">
        <f>Items!$L$19</f>
        <v>BS(+)</v>
      </c>
    </row>
    <row r="194" spans="2:12" x14ac:dyDescent="0.3">
      <c r="B194" s="26">
        <f t="shared" si="48"/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L194" s="6" t="str">
        <f>Items!$L$19</f>
        <v>BS(+)</v>
      </c>
    </row>
    <row r="195" spans="2:12" x14ac:dyDescent="0.3">
      <c r="B195" s="26">
        <f t="shared" si="48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L195" s="6" t="str">
        <f>Items!$L$19</f>
        <v>BS(+)</v>
      </c>
    </row>
    <row r="196" spans="2:12" x14ac:dyDescent="0.3">
      <c r="B196" s="26">
        <f t="shared" si="48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L196" s="6" t="str">
        <f>Items!$L$19</f>
        <v>BS(+)</v>
      </c>
    </row>
    <row r="197" spans="2:12" x14ac:dyDescent="0.3">
      <c r="B197" s="26">
        <f t="shared" si="48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L197" s="6" t="str">
        <f>Items!$L$19</f>
        <v>BS(+)</v>
      </c>
    </row>
    <row r="198" spans="2:12" x14ac:dyDescent="0.3">
      <c r="B198" s="26">
        <f t="shared" si="48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L198" s="6" t="str">
        <f>Items!$L$19</f>
        <v>BS(+)</v>
      </c>
    </row>
    <row r="199" spans="2:12" x14ac:dyDescent="0.3">
      <c r="B199" s="26">
        <f t="shared" si="48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L199" s="6" t="str">
        <f>Items!$L$19</f>
        <v>BS(+)</v>
      </c>
    </row>
    <row r="200" spans="2:12" x14ac:dyDescent="0.3">
      <c r="B200" s="26">
        <f t="shared" si="48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L200" s="6" t="str">
        <f>Items!$L$19</f>
        <v>BS(+)</v>
      </c>
    </row>
    <row r="201" spans="2:12" x14ac:dyDescent="0.3">
      <c r="B201" s="26">
        <f t="shared" si="48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L201" s="6" t="str">
        <f>Items!$L$19</f>
        <v>BS(+)</v>
      </c>
    </row>
    <row r="202" spans="2:12" x14ac:dyDescent="0.3">
      <c r="B202" s="26">
        <f t="shared" si="48"/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L202" s="6"/>
    </row>
    <row r="203" spans="2:12" x14ac:dyDescent="0.3">
      <c r="B203" s="26">
        <f t="shared" si="48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L203" s="6" t="str">
        <f>Items!$L$19</f>
        <v>BS(+)</v>
      </c>
    </row>
    <row r="204" spans="2:12" x14ac:dyDescent="0.3">
      <c r="B204" s="26">
        <f t="shared" si="48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L204" s="6" t="str">
        <f>Items!$L$19</f>
        <v>BS(+)</v>
      </c>
    </row>
    <row r="205" spans="2:12" x14ac:dyDescent="0.3">
      <c r="B205" s="26">
        <f t="shared" si="48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L205" s="6" t="str">
        <f>Items!$L$19</f>
        <v>BS(+)</v>
      </c>
    </row>
    <row r="206" spans="2:12" x14ac:dyDescent="0.3">
      <c r="B206" s="26">
        <f t="shared" si="48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L206" s="6" t="str">
        <f>Items!$L$19</f>
        <v>BS(+)</v>
      </c>
    </row>
    <row r="207" spans="2:12" x14ac:dyDescent="0.3">
      <c r="B207" s="26">
        <f t="shared" si="48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L207" s="6" t="str">
        <f>Items!$L$19</f>
        <v>BS(+)</v>
      </c>
    </row>
    <row r="208" spans="2:12" x14ac:dyDescent="0.3">
      <c r="B208" s="26">
        <f t="shared" si="48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L208" s="6" t="str">
        <f>Items!$L$19</f>
        <v>BS(+)</v>
      </c>
    </row>
    <row r="209" spans="2:12" x14ac:dyDescent="0.3">
      <c r="B209" s="26">
        <f t="shared" si="48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L209" s="6" t="str">
        <f>Items!$L$19</f>
        <v>BS(+)</v>
      </c>
    </row>
    <row r="210" spans="2:12" x14ac:dyDescent="0.3">
      <c r="B210" s="26">
        <f t="shared" si="48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L210" s="6" t="str">
        <f>Items!$L$19</f>
        <v>BS(+)</v>
      </c>
    </row>
    <row r="211" spans="2:12" x14ac:dyDescent="0.3">
      <c r="B211" s="26">
        <f t="shared" si="48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L211" s="6" t="str">
        <f>Items!$L$19</f>
        <v>BS(+)</v>
      </c>
    </row>
    <row r="212" spans="2:12" x14ac:dyDescent="0.3">
      <c r="B212" s="26">
        <f t="shared" si="48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L212" s="6" t="str">
        <f>Items!$L$19</f>
        <v>BS(+)</v>
      </c>
    </row>
    <row r="213" spans="2:12" x14ac:dyDescent="0.3">
      <c r="B213" s="26">
        <f t="shared" si="48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L213" s="6"/>
    </row>
    <row r="214" spans="2:12" x14ac:dyDescent="0.3">
      <c r="B214" s="26">
        <f t="shared" si="48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L214" s="6" t="str">
        <f>Items!$L$19</f>
        <v>BS(+)</v>
      </c>
    </row>
    <row r="215" spans="2:12" x14ac:dyDescent="0.3">
      <c r="B215" s="26">
        <f t="shared" si="48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L215" s="6" t="str">
        <f>Items!$L$19</f>
        <v>BS(+)</v>
      </c>
    </row>
    <row r="216" spans="2:12" x14ac:dyDescent="0.3">
      <c r="B216" s="26">
        <f t="shared" si="48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L216" s="6" t="str">
        <f>Items!$L$19</f>
        <v>BS(+)</v>
      </c>
    </row>
    <row r="217" spans="2:12" x14ac:dyDescent="0.3">
      <c r="B217" s="26">
        <f t="shared" si="48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L217" s="6" t="str">
        <f>Items!$L$19</f>
        <v>BS(+)</v>
      </c>
    </row>
    <row r="218" spans="2:12" x14ac:dyDescent="0.3">
      <c r="B218" s="26">
        <f t="shared" si="48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L218" s="6" t="str">
        <f>Items!$L$19</f>
        <v>BS(+)</v>
      </c>
    </row>
    <row r="219" spans="2:12" x14ac:dyDescent="0.3">
      <c r="B219" s="26">
        <f t="shared" si="48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L219" s="6" t="str">
        <f>Items!$L$19</f>
        <v>BS(+)</v>
      </c>
    </row>
    <row r="220" spans="2:12" x14ac:dyDescent="0.3">
      <c r="B220" s="26">
        <f t="shared" si="48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L220" s="6" t="str">
        <f>Items!$L$19</f>
        <v>BS(+)</v>
      </c>
    </row>
    <row r="221" spans="2:12" x14ac:dyDescent="0.3">
      <c r="B221" s="26">
        <f t="shared" si="48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L221" s="6" t="str">
        <f>Items!$L$19</f>
        <v>BS(+)</v>
      </c>
    </row>
    <row r="222" spans="2:12" x14ac:dyDescent="0.3">
      <c r="B222" s="26">
        <f t="shared" si="48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L222" s="6" t="str">
        <f>Items!$L$19</f>
        <v>BS(+)</v>
      </c>
    </row>
    <row r="223" spans="2:12" x14ac:dyDescent="0.3">
      <c r="B223" s="26">
        <f t="shared" si="48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L223" s="6" t="str">
        <f>Items!$L$19</f>
        <v>BS(+)</v>
      </c>
    </row>
    <row r="224" spans="2:12" x14ac:dyDescent="0.3">
      <c r="B224" s="26">
        <f t="shared" si="48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L224" s="6" t="str">
        <f>Items!$L$19</f>
        <v>BS(+)</v>
      </c>
    </row>
    <row r="225" spans="2:12" x14ac:dyDescent="0.3">
      <c r="B225" s="26">
        <f t="shared" si="48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L225" s="6" t="str">
        <f>Items!$L$19</f>
        <v>BS(+)</v>
      </c>
    </row>
    <row r="226" spans="2:12" x14ac:dyDescent="0.3">
      <c r="B226" s="26">
        <f t="shared" si="48"/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L226" s="6" t="str">
        <f>Items!$L$19</f>
        <v>BS(+)</v>
      </c>
    </row>
    <row r="227" spans="2:12" x14ac:dyDescent="0.3">
      <c r="B227" s="26">
        <f t="shared" si="48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L227" s="6" t="str">
        <f>Items!$L$19</f>
        <v>BS(+)</v>
      </c>
    </row>
    <row r="228" spans="2:12" x14ac:dyDescent="0.3">
      <c r="B228" s="26">
        <f t="shared" si="48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L228" s="6" t="str">
        <f>Items!$L$19</f>
        <v>BS(+)</v>
      </c>
    </row>
    <row r="229" spans="2:12" x14ac:dyDescent="0.3">
      <c r="B229" s="26">
        <f t="shared" si="48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L229" s="6" t="str">
        <f>Items!$L$19</f>
        <v>BS(+)</v>
      </c>
    </row>
    <row r="230" spans="2:12" x14ac:dyDescent="0.3">
      <c r="B230" s="26">
        <f t="shared" si="48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L230" s="6" t="str">
        <f>Items!$L$19</f>
        <v>BS(+)</v>
      </c>
    </row>
    <row r="231" spans="2:12" x14ac:dyDescent="0.3">
      <c r="B231" s="26">
        <f t="shared" si="48"/>
        <v>0</v>
      </c>
    </row>
    <row r="232" spans="2:12" x14ac:dyDescent="0.3">
      <c r="B232" s="26">
        <f t="shared" si="48"/>
        <v>0</v>
      </c>
    </row>
    <row r="233" spans="2:12" x14ac:dyDescent="0.3">
      <c r="B233" s="26">
        <f t="shared" si="48"/>
        <v>0</v>
      </c>
      <c r="E233" s="3" t="s">
        <v>323</v>
      </c>
    </row>
    <row r="234" spans="2:12" x14ac:dyDescent="0.3">
      <c r="B234" s="26">
        <f t="shared" ref="B234:B297" si="51">IFERROR(IF(AND(J234=0,R234=0,Z234=0),0,IF(OR(COUNTIF(M:M,E234)&lt;&gt;0,COUNTIF(U:U,E234)&lt;&gt;0),1,IF(OR(COUNTIF(E:E,M234)&lt;&gt;0,COUNTIF(U:U,M234)&lt;&gt;0),2,IF(OR(COUNTIF(E:E,U234)&lt;&gt;0,COUNTIF(M:M,U234)&lt;&gt;0),3,0)))),1)</f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L234" s="1" t="str">
        <f>Items!$L$11</f>
        <v>BS</v>
      </c>
    </row>
    <row r="235" spans="2:12" x14ac:dyDescent="0.3">
      <c r="B235" s="26">
        <f t="shared" si="51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L235" s="1" t="str">
        <f>Items!$L$11</f>
        <v>BS</v>
      </c>
    </row>
    <row r="236" spans="2:12" x14ac:dyDescent="0.3">
      <c r="B236" s="26">
        <f t="shared" si="51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L236" s="1" t="str">
        <f>Items!$L$11</f>
        <v>BS</v>
      </c>
    </row>
    <row r="237" spans="2:12" x14ac:dyDescent="0.3">
      <c r="B237" s="26">
        <f t="shared" si="51"/>
        <v>0</v>
      </c>
      <c r="E237" s="3" t="s">
        <v>324</v>
      </c>
    </row>
    <row r="238" spans="2:12" x14ac:dyDescent="0.3">
      <c r="B238" s="26">
        <f t="shared" si="51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L238" s="1" t="str">
        <f>Items!$L$11</f>
        <v>BS</v>
      </c>
    </row>
    <row r="239" spans="2:12" x14ac:dyDescent="0.3">
      <c r="B239" s="26">
        <f t="shared" si="51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L239" s="1" t="str">
        <f>Items!$L$11</f>
        <v>BS</v>
      </c>
    </row>
    <row r="240" spans="2:12" x14ac:dyDescent="0.3">
      <c r="B240" s="26">
        <f t="shared" si="51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L240" s="1" t="str">
        <f>Items!$L$11</f>
        <v>BS</v>
      </c>
    </row>
    <row r="241" spans="2:2" x14ac:dyDescent="0.3">
      <c r="B241" s="26">
        <f t="shared" si="51"/>
        <v>0</v>
      </c>
    </row>
    <row r="242" spans="2:2" x14ac:dyDescent="0.3">
      <c r="B242" s="26">
        <f t="shared" si="51"/>
        <v>0</v>
      </c>
    </row>
    <row r="243" spans="2:2" x14ac:dyDescent="0.3">
      <c r="B243" s="26">
        <f t="shared" si="51"/>
        <v>0</v>
      </c>
    </row>
    <row r="244" spans="2:2" x14ac:dyDescent="0.3">
      <c r="B244" s="26">
        <f t="shared" si="51"/>
        <v>0</v>
      </c>
    </row>
    <row r="245" spans="2:2" x14ac:dyDescent="0.3">
      <c r="B245" s="26">
        <f t="shared" si="51"/>
        <v>0</v>
      </c>
    </row>
    <row r="246" spans="2:2" x14ac:dyDescent="0.3">
      <c r="B246" s="26">
        <f t="shared" si="51"/>
        <v>0</v>
      </c>
    </row>
    <row r="247" spans="2:2" x14ac:dyDescent="0.3">
      <c r="B247" s="26">
        <f t="shared" si="51"/>
        <v>0</v>
      </c>
    </row>
    <row r="248" spans="2:2" x14ac:dyDescent="0.3">
      <c r="B248" s="26">
        <f t="shared" si="51"/>
        <v>0</v>
      </c>
    </row>
    <row r="249" spans="2:2" x14ac:dyDescent="0.3">
      <c r="B249" s="26">
        <f t="shared" si="51"/>
        <v>0</v>
      </c>
    </row>
    <row r="250" spans="2:2" x14ac:dyDescent="0.3">
      <c r="B250" s="26">
        <f t="shared" si="51"/>
        <v>0</v>
      </c>
    </row>
    <row r="251" spans="2:2" x14ac:dyDescent="0.3">
      <c r="B251" s="26">
        <f t="shared" si="51"/>
        <v>0</v>
      </c>
    </row>
    <row r="252" spans="2:2" x14ac:dyDescent="0.3">
      <c r="B252" s="26">
        <f t="shared" si="51"/>
        <v>0</v>
      </c>
    </row>
    <row r="253" spans="2:2" x14ac:dyDescent="0.3">
      <c r="B253" s="26">
        <f t="shared" si="51"/>
        <v>0</v>
      </c>
    </row>
    <row r="254" spans="2:2" x14ac:dyDescent="0.3">
      <c r="B254" s="26">
        <f t="shared" si="51"/>
        <v>0</v>
      </c>
    </row>
    <row r="255" spans="2:2" x14ac:dyDescent="0.3">
      <c r="B255" s="26">
        <f t="shared" si="51"/>
        <v>0</v>
      </c>
    </row>
    <row r="256" spans="2:2" x14ac:dyDescent="0.3">
      <c r="B256" s="26">
        <f t="shared" si="51"/>
        <v>0</v>
      </c>
    </row>
    <row r="257" spans="2:2" x14ac:dyDescent="0.3">
      <c r="B257" s="26">
        <f t="shared" si="51"/>
        <v>0</v>
      </c>
    </row>
    <row r="258" spans="2:2" x14ac:dyDescent="0.3">
      <c r="B258" s="26">
        <f t="shared" si="51"/>
        <v>0</v>
      </c>
    </row>
    <row r="259" spans="2:2" x14ac:dyDescent="0.3">
      <c r="B259" s="26">
        <f t="shared" si="51"/>
        <v>0</v>
      </c>
    </row>
    <row r="260" spans="2:2" x14ac:dyDescent="0.3">
      <c r="B260" s="26">
        <f t="shared" si="51"/>
        <v>0</v>
      </c>
    </row>
    <row r="261" spans="2:2" x14ac:dyDescent="0.3">
      <c r="B261" s="26">
        <f t="shared" si="51"/>
        <v>0</v>
      </c>
    </row>
    <row r="262" spans="2:2" x14ac:dyDescent="0.3">
      <c r="B262" s="26">
        <f t="shared" si="51"/>
        <v>0</v>
      </c>
    </row>
    <row r="263" spans="2:2" x14ac:dyDescent="0.3">
      <c r="B263" s="26">
        <f t="shared" si="51"/>
        <v>0</v>
      </c>
    </row>
    <row r="264" spans="2:2" x14ac:dyDescent="0.3">
      <c r="B264" s="26">
        <f t="shared" si="51"/>
        <v>0</v>
      </c>
    </row>
    <row r="265" spans="2:2" x14ac:dyDescent="0.3">
      <c r="B265" s="26">
        <f t="shared" si="51"/>
        <v>0</v>
      </c>
    </row>
    <row r="266" spans="2:2" x14ac:dyDescent="0.3">
      <c r="B266" s="26">
        <f t="shared" si="51"/>
        <v>0</v>
      </c>
    </row>
    <row r="267" spans="2:2" x14ac:dyDescent="0.3">
      <c r="B267" s="26">
        <f t="shared" si="51"/>
        <v>0</v>
      </c>
    </row>
    <row r="268" spans="2:2" x14ac:dyDescent="0.3">
      <c r="B268" s="26">
        <f t="shared" si="51"/>
        <v>0</v>
      </c>
    </row>
    <row r="269" spans="2:2" x14ac:dyDescent="0.3">
      <c r="B269" s="26">
        <f t="shared" si="51"/>
        <v>0</v>
      </c>
    </row>
    <row r="270" spans="2:2" x14ac:dyDescent="0.3">
      <c r="B270" s="26">
        <f t="shared" si="51"/>
        <v>0</v>
      </c>
    </row>
    <row r="271" spans="2:2" x14ac:dyDescent="0.3">
      <c r="B271" s="26">
        <f t="shared" si="51"/>
        <v>0</v>
      </c>
    </row>
    <row r="272" spans="2:2" x14ac:dyDescent="0.3">
      <c r="B272" s="26">
        <f t="shared" si="51"/>
        <v>0</v>
      </c>
    </row>
    <row r="273" spans="2:2" x14ac:dyDescent="0.3">
      <c r="B273" s="26">
        <f t="shared" si="51"/>
        <v>0</v>
      </c>
    </row>
    <row r="274" spans="2:2" x14ac:dyDescent="0.3">
      <c r="B274" s="26">
        <f t="shared" si="51"/>
        <v>0</v>
      </c>
    </row>
    <row r="275" spans="2:2" x14ac:dyDescent="0.3">
      <c r="B275" s="26">
        <f t="shared" si="51"/>
        <v>0</v>
      </c>
    </row>
    <row r="276" spans="2:2" x14ac:dyDescent="0.3">
      <c r="B276" s="26">
        <f t="shared" si="51"/>
        <v>0</v>
      </c>
    </row>
    <row r="277" spans="2:2" x14ac:dyDescent="0.3">
      <c r="B277" s="26">
        <f t="shared" si="51"/>
        <v>0</v>
      </c>
    </row>
    <row r="278" spans="2:2" x14ac:dyDescent="0.3">
      <c r="B278" s="26">
        <f t="shared" si="51"/>
        <v>0</v>
      </c>
    </row>
    <row r="279" spans="2:2" x14ac:dyDescent="0.3">
      <c r="B279" s="26">
        <f t="shared" si="51"/>
        <v>0</v>
      </c>
    </row>
    <row r="280" spans="2:2" x14ac:dyDescent="0.3">
      <c r="B280" s="26">
        <f t="shared" si="51"/>
        <v>0</v>
      </c>
    </row>
    <row r="281" spans="2:2" x14ac:dyDescent="0.3">
      <c r="B281" s="26">
        <f t="shared" si="51"/>
        <v>0</v>
      </c>
    </row>
    <row r="282" spans="2:2" x14ac:dyDescent="0.3">
      <c r="B282" s="26">
        <f t="shared" si="51"/>
        <v>0</v>
      </c>
    </row>
    <row r="283" spans="2:2" x14ac:dyDescent="0.3">
      <c r="B283" s="26">
        <f t="shared" si="51"/>
        <v>0</v>
      </c>
    </row>
    <row r="284" spans="2:2" x14ac:dyDescent="0.3">
      <c r="B284" s="26">
        <f t="shared" si="51"/>
        <v>0</v>
      </c>
    </row>
    <row r="285" spans="2:2" x14ac:dyDescent="0.3">
      <c r="B285" s="26">
        <f t="shared" si="51"/>
        <v>0</v>
      </c>
    </row>
    <row r="286" spans="2:2" x14ac:dyDescent="0.3">
      <c r="B286" s="26">
        <f t="shared" si="51"/>
        <v>0</v>
      </c>
    </row>
    <row r="287" spans="2:2" x14ac:dyDescent="0.3">
      <c r="B287" s="26">
        <f t="shared" si="51"/>
        <v>0</v>
      </c>
    </row>
    <row r="288" spans="2:2" x14ac:dyDescent="0.3">
      <c r="B288" s="26">
        <f t="shared" si="51"/>
        <v>0</v>
      </c>
    </row>
    <row r="289" spans="2:2" x14ac:dyDescent="0.3">
      <c r="B289" s="26">
        <f t="shared" si="51"/>
        <v>0</v>
      </c>
    </row>
    <row r="290" spans="2:2" x14ac:dyDescent="0.3">
      <c r="B290" s="26">
        <f t="shared" si="51"/>
        <v>0</v>
      </c>
    </row>
    <row r="291" spans="2:2" x14ac:dyDescent="0.3">
      <c r="B291" s="26">
        <f t="shared" si="51"/>
        <v>0</v>
      </c>
    </row>
    <row r="292" spans="2:2" x14ac:dyDescent="0.3">
      <c r="B292" s="26">
        <f t="shared" si="51"/>
        <v>0</v>
      </c>
    </row>
    <row r="293" spans="2:2" x14ac:dyDescent="0.3">
      <c r="B293" s="26">
        <f t="shared" si="51"/>
        <v>0</v>
      </c>
    </row>
    <row r="294" spans="2:2" x14ac:dyDescent="0.3">
      <c r="B294" s="26">
        <f t="shared" si="51"/>
        <v>0</v>
      </c>
    </row>
    <row r="295" spans="2:2" x14ac:dyDescent="0.3">
      <c r="B295" s="26">
        <f t="shared" si="51"/>
        <v>0</v>
      </c>
    </row>
    <row r="296" spans="2:2" x14ac:dyDescent="0.3">
      <c r="B296" s="26">
        <f t="shared" si="51"/>
        <v>0</v>
      </c>
    </row>
    <row r="297" spans="2:2" x14ac:dyDescent="0.3">
      <c r="B297" s="26">
        <f t="shared" si="51"/>
        <v>0</v>
      </c>
    </row>
    <row r="298" spans="2:2" x14ac:dyDescent="0.3">
      <c r="B298" s="26">
        <f t="shared" ref="B298:B302" si="52">IFERROR(IF(AND(J298=0,R298=0,Z298=0),0,IF(OR(COUNTIF(M:M,E298)&lt;&gt;0,COUNTIF(U:U,E298)&lt;&gt;0),1,IF(OR(COUNTIF(E:E,M298)&lt;&gt;0,COUNTIF(U:U,M298)&lt;&gt;0),2,IF(OR(COUNTIF(E:E,U298)&lt;&gt;0,COUNTIF(M:M,U298)&lt;&gt;0),3,0)))),1)</f>
        <v>0</v>
      </c>
    </row>
    <row r="299" spans="2:2" x14ac:dyDescent="0.3">
      <c r="B299" s="26">
        <f t="shared" si="52"/>
        <v>0</v>
      </c>
    </row>
    <row r="300" spans="2:2" x14ac:dyDescent="0.3">
      <c r="B300" s="26">
        <f t="shared" si="52"/>
        <v>0</v>
      </c>
    </row>
    <row r="301" spans="2:2" x14ac:dyDescent="0.3">
      <c r="B301" s="26">
        <f t="shared" si="52"/>
        <v>0</v>
      </c>
    </row>
    <row r="302" spans="2:2" x14ac:dyDescent="0.3">
      <c r="B302" s="26">
        <f t="shared" si="52"/>
        <v>0</v>
      </c>
    </row>
  </sheetData>
  <conditionalFormatting sqref="K1 K3:K6 B2:B106 K8:K106 K108:K1048576 B108:B118">
    <cfRule type="cellIs" dxfId="448" priority="12" operator="notEqual">
      <formula>0</formula>
    </cfRule>
  </conditionalFormatting>
  <conditionalFormatting sqref="S1 S3:S6 S8:S1048576">
    <cfRule type="cellIs" dxfId="447" priority="6" operator="notEqual">
      <formula>0</formula>
    </cfRule>
  </conditionalFormatting>
  <conditionalFormatting sqref="AA1 AA3:AA6 AA8:AA1048576">
    <cfRule type="cellIs" dxfId="446" priority="5" operator="notEqual">
      <formula>0</formula>
    </cfRule>
  </conditionalFormatting>
  <conditionalFormatting sqref="B119:B1048576">
    <cfRule type="cellIs" dxfId="445" priority="4" operator="notEqual">
      <formula>0</formula>
    </cfRule>
  </conditionalFormatting>
  <conditionalFormatting sqref="A1:XFD99 C104:D104 E102:I104 A104 A100:I101 H105:I105 A106 B101:B106 J100:XFD106 C106:I106 A108:XFD1048576 M107:XFD107">
    <cfRule type="cellIs" dxfId="444" priority="3" operator="equal">
      <formula>0</formula>
    </cfRule>
  </conditionalFormatting>
  <conditionalFormatting sqref="B107 K107">
    <cfRule type="cellIs" dxfId="443" priority="2" operator="notEqual">
      <formula>0</formula>
    </cfRule>
  </conditionalFormatting>
  <conditionalFormatting sqref="A107:L107">
    <cfRule type="cellIs" dxfId="44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C1000"/>
  <sheetViews>
    <sheetView showGridLines="0" workbookViewId="0">
      <pane xSplit="3" ySplit="2" topLeftCell="D692" activePane="bottomRight" state="frozen"/>
      <selection pane="topRight" activeCell="D1" sqref="D1"/>
      <selection pane="bottomLeft" activeCell="A3" sqref="A3"/>
      <selection pane="bottomRight" activeCell="D715" sqref="D715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163</v>
      </c>
      <c r="D1" s="22" t="s">
        <v>4</v>
      </c>
      <c r="E1" s="3" t="s">
        <v>199</v>
      </c>
      <c r="F1" s="3" t="s">
        <v>5</v>
      </c>
      <c r="G1" s="3" t="s">
        <v>25</v>
      </c>
      <c r="H1" s="22" t="s">
        <v>26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27</v>
      </c>
      <c r="S1" s="3" t="s">
        <v>28</v>
      </c>
      <c r="T1" s="22" t="s">
        <v>29</v>
      </c>
      <c r="U1" s="3" t="s">
        <v>22</v>
      </c>
      <c r="V1" s="3" t="s">
        <v>23</v>
      </c>
      <c r="W1" s="3" t="s">
        <v>24</v>
      </c>
      <c r="X1" s="3" t="s">
        <v>157</v>
      </c>
      <c r="Y1" s="3" t="s">
        <v>30</v>
      </c>
      <c r="Z1" s="3" t="s">
        <v>31</v>
      </c>
      <c r="AA1" s="3" t="s">
        <v>32</v>
      </c>
      <c r="AB1" s="3" t="s">
        <v>33</v>
      </c>
      <c r="AC1" s="29" t="s">
        <v>206</v>
      </c>
    </row>
    <row r="2" spans="1:29" s="20" customFormat="1" x14ac:dyDescent="0.3">
      <c r="A2" s="20" t="str">
        <f t="shared" ref="A2:AB2" si="0">LEFT(ADDRESS(1,COLUMN(A1),4),LEN(ADDRESS(1,COLUMN(A1),4))-1)</f>
        <v>A</v>
      </c>
      <c r="B2" s="26">
        <f>SUM(B3:B399998)</f>
        <v>0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" si="2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200</v>
      </c>
      <c r="O3" s="1" t="s">
        <v>89</v>
      </c>
      <c r="P3" s="1" t="s">
        <v>90</v>
      </c>
      <c r="Q3" s="1" t="s">
        <v>66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201</v>
      </c>
      <c r="O4" s="1" t="s">
        <v>89</v>
      </c>
      <c r="P4" s="1" t="s">
        <v>90</v>
      </c>
      <c r="Q4" s="1" t="s">
        <v>67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3">D4+10</f>
        <v>45312</v>
      </c>
      <c r="E5" s="1" t="s">
        <v>202</v>
      </c>
      <c r="O5" s="1" t="s">
        <v>89</v>
      </c>
      <c r="P5" s="1" t="s">
        <v>90</v>
      </c>
      <c r="Q5" s="1" t="s">
        <v>68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3"/>
        <v>45322</v>
      </c>
      <c r="E6" s="1" t="s">
        <v>203</v>
      </c>
      <c r="O6" s="1" t="s">
        <v>89</v>
      </c>
      <c r="P6" s="1" t="s">
        <v>90</v>
      </c>
      <c r="Q6" s="1" t="s">
        <v>77</v>
      </c>
      <c r="Y6" s="1">
        <f t="shared" ref="Y6" si="4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3"/>
        <v>45332</v>
      </c>
      <c r="E7" s="1" t="s">
        <v>200</v>
      </c>
      <c r="O7" s="1" t="s">
        <v>89</v>
      </c>
      <c r="P7" s="1" t="s">
        <v>90</v>
      </c>
      <c r="Q7" s="1" t="s">
        <v>78</v>
      </c>
      <c r="Y7" s="1">
        <f t="shared" ref="Y7" si="5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3"/>
        <v>45342</v>
      </c>
      <c r="E8" s="1" t="s">
        <v>201</v>
      </c>
      <c r="O8" s="1" t="s">
        <v>89</v>
      </c>
      <c r="P8" s="1" t="s">
        <v>90</v>
      </c>
      <c r="Q8" s="1" t="s">
        <v>79</v>
      </c>
      <c r="Y8" s="1">
        <f t="shared" ref="Y8" si="6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3"/>
        <v>45352</v>
      </c>
      <c r="E9" s="1" t="s">
        <v>202</v>
      </c>
      <c r="O9" s="1" t="s">
        <v>89</v>
      </c>
      <c r="P9" s="1" t="s">
        <v>90</v>
      </c>
      <c r="Q9" s="1" t="s">
        <v>80</v>
      </c>
      <c r="Y9" s="1">
        <f t="shared" ref="Y9" si="7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3"/>
        <v>45362</v>
      </c>
      <c r="E10" s="1" t="s">
        <v>203</v>
      </c>
      <c r="O10" s="1" t="s">
        <v>89</v>
      </c>
      <c r="P10" s="1" t="s">
        <v>90</v>
      </c>
      <c r="Q10" s="1" t="s">
        <v>165</v>
      </c>
      <c r="Y10" s="1">
        <f t="shared" ref="Y10" si="8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3"/>
        <v>45372</v>
      </c>
      <c r="E11" s="1" t="s">
        <v>200</v>
      </c>
      <c r="O11" s="1" t="s">
        <v>89</v>
      </c>
      <c r="P11" s="1" t="s">
        <v>90</v>
      </c>
      <c r="Q11" s="1" t="s">
        <v>166</v>
      </c>
      <c r="Y11" s="1">
        <f t="shared" ref="Y11" si="9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3"/>
        <v>45382</v>
      </c>
      <c r="E12" s="1" t="s">
        <v>201</v>
      </c>
      <c r="O12" s="1" t="s">
        <v>89</v>
      </c>
      <c r="P12" s="1" t="s">
        <v>90</v>
      </c>
      <c r="Q12" s="1" t="s">
        <v>167</v>
      </c>
      <c r="Y12" s="1">
        <f t="shared" ref="Y12" si="10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202</v>
      </c>
      <c r="O13" s="1" t="s">
        <v>89</v>
      </c>
      <c r="P13" s="1" t="s">
        <v>90</v>
      </c>
      <c r="Q13" s="1" t="s">
        <v>168</v>
      </c>
      <c r="Y13" s="1">
        <f t="shared" ref="Y13" si="11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2">D13+10</f>
        <v>45402</v>
      </c>
      <c r="E14" s="1" t="s">
        <v>203</v>
      </c>
      <c r="O14" s="1" t="s">
        <v>89</v>
      </c>
      <c r="P14" s="1" t="s">
        <v>91</v>
      </c>
      <c r="Q14" s="1" t="s">
        <v>70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2"/>
        <v>45412</v>
      </c>
      <c r="E15" s="1" t="s">
        <v>200</v>
      </c>
      <c r="O15" s="1" t="s">
        <v>89</v>
      </c>
      <c r="P15" s="1" t="s">
        <v>91</v>
      </c>
      <c r="Q15" s="1" t="s">
        <v>71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2"/>
        <v>45422</v>
      </c>
      <c r="E16" s="1" t="s">
        <v>201</v>
      </c>
      <c r="O16" s="1" t="s">
        <v>89</v>
      </c>
      <c r="P16" s="1" t="s">
        <v>91</v>
      </c>
      <c r="Q16" s="1" t="s">
        <v>72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2"/>
        <v>45432</v>
      </c>
      <c r="E17" s="1" t="s">
        <v>202</v>
      </c>
      <c r="O17" s="1" t="s">
        <v>89</v>
      </c>
      <c r="P17" s="1" t="s">
        <v>91</v>
      </c>
      <c r="Q17" s="1" t="s">
        <v>73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2"/>
        <v>45442</v>
      </c>
      <c r="E18" s="1" t="s">
        <v>203</v>
      </c>
      <c r="O18" s="1" t="s">
        <v>89</v>
      </c>
      <c r="P18" s="1" t="s">
        <v>91</v>
      </c>
      <c r="Q18" s="1" t="s">
        <v>74</v>
      </c>
      <c r="Y18" s="1">
        <f t="shared" ref="Y18" si="13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2"/>
        <v>45452</v>
      </c>
      <c r="E19" s="1" t="s">
        <v>200</v>
      </c>
      <c r="O19" s="1" t="s">
        <v>89</v>
      </c>
      <c r="P19" s="1" t="s">
        <v>91</v>
      </c>
      <c r="Q19" s="1" t="s">
        <v>75</v>
      </c>
      <c r="Y19" s="1">
        <f t="shared" ref="Y19" si="14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201</v>
      </c>
      <c r="O20" s="1" t="s">
        <v>89</v>
      </c>
      <c r="P20" s="1" t="s">
        <v>91</v>
      </c>
      <c r="Q20" s="1" t="s">
        <v>76</v>
      </c>
      <c r="Y20" s="1">
        <f t="shared" ref="Y20" si="15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6">D4+5</f>
        <v>45307</v>
      </c>
      <c r="E21" s="1" t="s">
        <v>202</v>
      </c>
      <c r="O21" s="1" t="s">
        <v>89</v>
      </c>
      <c r="P21" s="1" t="s">
        <v>91</v>
      </c>
      <c r="Q21" s="1" t="s">
        <v>81</v>
      </c>
      <c r="Y21" s="1">
        <f t="shared" ref="Y21" si="17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6"/>
        <v>45317</v>
      </c>
      <c r="E22" s="1" t="s">
        <v>203</v>
      </c>
      <c r="O22" s="1" t="s">
        <v>89</v>
      </c>
      <c r="P22" s="1" t="s">
        <v>91</v>
      </c>
      <c r="Q22" s="1" t="s">
        <v>82</v>
      </c>
      <c r="Y22" s="1">
        <f t="shared" ref="Y22" si="18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6"/>
        <v>45327</v>
      </c>
      <c r="E23" s="1" t="s">
        <v>200</v>
      </c>
      <c r="O23" s="1" t="s">
        <v>89</v>
      </c>
      <c r="P23" s="1" t="s">
        <v>91</v>
      </c>
      <c r="Q23" s="1" t="s">
        <v>83</v>
      </c>
      <c r="Y23" s="1">
        <f t="shared" ref="Y23" si="19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6"/>
        <v>45337</v>
      </c>
      <c r="E24" s="1" t="s">
        <v>201</v>
      </c>
      <c r="O24" s="1" t="s">
        <v>89</v>
      </c>
      <c r="P24" s="1" t="s">
        <v>145</v>
      </c>
      <c r="Q24" s="1" t="s">
        <v>110</v>
      </c>
      <c r="Y24" s="1">
        <f t="shared" ref="Y24" si="20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6"/>
        <v>45347</v>
      </c>
      <c r="E25" s="1" t="s">
        <v>202</v>
      </c>
      <c r="O25" s="1" t="s">
        <v>89</v>
      </c>
      <c r="P25" s="1" t="s">
        <v>145</v>
      </c>
      <c r="Q25" s="1" t="s">
        <v>111</v>
      </c>
      <c r="Y25" s="1">
        <f t="shared" ref="Y25" si="21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6"/>
        <v>45357</v>
      </c>
      <c r="E26" s="1" t="s">
        <v>203</v>
      </c>
      <c r="O26" s="1" t="s">
        <v>89</v>
      </c>
      <c r="P26" s="1" t="s">
        <v>145</v>
      </c>
      <c r="Q26" s="1" t="s">
        <v>112</v>
      </c>
      <c r="Y26" s="1">
        <f t="shared" ref="Y26" si="22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6"/>
        <v>45367</v>
      </c>
      <c r="E27" s="1" t="s">
        <v>200</v>
      </c>
      <c r="O27" s="1" t="s">
        <v>89</v>
      </c>
      <c r="P27" s="1" t="s">
        <v>145</v>
      </c>
      <c r="Q27" s="1" t="s">
        <v>113</v>
      </c>
      <c r="Y27" s="1">
        <f t="shared" ref="Y27" si="23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6"/>
        <v>45377</v>
      </c>
      <c r="E28" s="1" t="s">
        <v>201</v>
      </c>
      <c r="O28" s="1" t="s">
        <v>89</v>
      </c>
      <c r="P28" s="1" t="s">
        <v>145</v>
      </c>
      <c r="Q28" s="1" t="s">
        <v>114</v>
      </c>
      <c r="Y28" s="1">
        <f t="shared" ref="Y28" si="24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6"/>
        <v>45387</v>
      </c>
      <c r="E29" s="1" t="s">
        <v>202</v>
      </c>
      <c r="O29" s="1" t="s">
        <v>89</v>
      </c>
      <c r="P29" s="1" t="s">
        <v>145</v>
      </c>
      <c r="Q29" s="1" t="s">
        <v>115</v>
      </c>
      <c r="Y29" s="1">
        <f t="shared" ref="Y29" si="25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6"/>
        <v>45397</v>
      </c>
      <c r="E30" s="1" t="s">
        <v>203</v>
      </c>
      <c r="O30" s="1" t="s">
        <v>89</v>
      </c>
      <c r="P30" s="1" t="s">
        <v>145</v>
      </c>
      <c r="Q30" s="1" t="s">
        <v>116</v>
      </c>
      <c r="Y30" s="1">
        <f t="shared" ref="Y30" si="26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6"/>
        <v>45407</v>
      </c>
      <c r="E31" s="1" t="s">
        <v>200</v>
      </c>
      <c r="O31" s="1" t="s">
        <v>89</v>
      </c>
      <c r="P31" s="1" t="s">
        <v>145</v>
      </c>
      <c r="Q31" s="1" t="s">
        <v>117</v>
      </c>
      <c r="Y31" s="1">
        <f t="shared" ref="Y31" si="27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6"/>
        <v>45417</v>
      </c>
      <c r="E32" s="1" t="s">
        <v>201</v>
      </c>
      <c r="O32" s="1" t="s">
        <v>89</v>
      </c>
      <c r="P32" s="1" t="s">
        <v>145</v>
      </c>
      <c r="Q32" s="1" t="s">
        <v>118</v>
      </c>
      <c r="Y32" s="1">
        <f t="shared" ref="Y32" si="28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6"/>
        <v>45427</v>
      </c>
      <c r="E33" s="1" t="s">
        <v>202</v>
      </c>
      <c r="O33" s="1" t="s">
        <v>89</v>
      </c>
      <c r="P33" s="1" t="s">
        <v>145</v>
      </c>
      <c r="Q33" s="1" t="s">
        <v>119</v>
      </c>
      <c r="Y33" s="1">
        <f t="shared" ref="Y33" si="29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6"/>
        <v>45437</v>
      </c>
      <c r="E34" s="1" t="s">
        <v>203</v>
      </c>
      <c r="O34" s="1" t="s">
        <v>89</v>
      </c>
      <c r="P34" s="1" t="s">
        <v>145</v>
      </c>
      <c r="Q34" s="1" t="s">
        <v>121</v>
      </c>
      <c r="Y34" s="1">
        <f t="shared" ref="Y34" si="30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6"/>
        <v>45447</v>
      </c>
      <c r="E35" s="1" t="s">
        <v>200</v>
      </c>
      <c r="O35" s="1" t="s">
        <v>89</v>
      </c>
      <c r="P35" s="1" t="s">
        <v>145</v>
      </c>
      <c r="Q35" s="1" t="s">
        <v>122</v>
      </c>
      <c r="Y35" s="1">
        <f t="shared" ref="Y35" si="31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6"/>
        <v>45457</v>
      </c>
      <c r="E36" s="1" t="s">
        <v>201</v>
      </c>
      <c r="O36" s="1" t="s">
        <v>89</v>
      </c>
      <c r="P36" s="1" t="s">
        <v>145</v>
      </c>
      <c r="Q36" s="1" t="s">
        <v>123</v>
      </c>
      <c r="Y36" s="1">
        <f t="shared" ref="Y36" si="32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6"/>
        <v>45302</v>
      </c>
      <c r="E37" s="1" t="s">
        <v>202</v>
      </c>
      <c r="O37" s="1" t="s">
        <v>89</v>
      </c>
      <c r="P37" s="1" t="s">
        <v>145</v>
      </c>
      <c r="Q37" s="1" t="s">
        <v>124</v>
      </c>
      <c r="Y37" s="1">
        <f t="shared" ref="Y37" si="33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6"/>
        <v>45312</v>
      </c>
      <c r="E38" s="1" t="s">
        <v>203</v>
      </c>
      <c r="O38" s="1" t="s">
        <v>89</v>
      </c>
      <c r="P38" s="1" t="s">
        <v>145</v>
      </c>
      <c r="Q38" s="1" t="s">
        <v>125</v>
      </c>
      <c r="Y38" s="1">
        <f t="shared" ref="Y38" si="34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6"/>
        <v>45322</v>
      </c>
      <c r="E39" s="1" t="s">
        <v>200</v>
      </c>
      <c r="O39" s="1" t="s">
        <v>89</v>
      </c>
      <c r="P39" s="1" t="s">
        <v>145</v>
      </c>
      <c r="Q39" s="1" t="s">
        <v>126</v>
      </c>
      <c r="Y39" s="1">
        <f t="shared" ref="Y39" si="35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6"/>
        <v>45332</v>
      </c>
      <c r="E40" s="1" t="s">
        <v>201</v>
      </c>
      <c r="O40" s="1" t="s">
        <v>89</v>
      </c>
      <c r="P40" s="1" t="s">
        <v>145</v>
      </c>
      <c r="Q40" s="1" t="s">
        <v>127</v>
      </c>
      <c r="Y40" s="1">
        <f t="shared" ref="Y40" si="36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6"/>
        <v>45342</v>
      </c>
      <c r="E41" s="1" t="s">
        <v>202</v>
      </c>
      <c r="O41" s="1" t="s">
        <v>89</v>
      </c>
      <c r="P41" s="1" t="s">
        <v>146</v>
      </c>
      <c r="Q41" s="1" t="s">
        <v>128</v>
      </c>
      <c r="Y41" s="1">
        <f t="shared" ref="Y41" si="37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6"/>
        <v>45352</v>
      </c>
      <c r="E42" s="1" t="s">
        <v>203</v>
      </c>
      <c r="O42" s="1" t="s">
        <v>89</v>
      </c>
      <c r="P42" s="1" t="s">
        <v>146</v>
      </c>
      <c r="Q42" s="1" t="s">
        <v>129</v>
      </c>
      <c r="Y42" s="1">
        <f t="shared" ref="Y42" si="38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6"/>
        <v>45362</v>
      </c>
      <c r="E43" s="1" t="s">
        <v>200</v>
      </c>
      <c r="O43" s="1" t="s">
        <v>89</v>
      </c>
      <c r="P43" s="1" t="s">
        <v>146</v>
      </c>
      <c r="Q43" s="1" t="s">
        <v>130</v>
      </c>
      <c r="Y43" s="1">
        <f t="shared" ref="Y43" si="39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6"/>
        <v>45372</v>
      </c>
      <c r="E44" s="1" t="s">
        <v>201</v>
      </c>
      <c r="O44" s="1" t="s">
        <v>89</v>
      </c>
      <c r="P44" s="1" t="s">
        <v>146</v>
      </c>
      <c r="Q44" s="1" t="s">
        <v>169</v>
      </c>
      <c r="Y44" s="1">
        <f t="shared" ref="Y44" si="40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6"/>
        <v>45382</v>
      </c>
      <c r="E45" s="1" t="s">
        <v>202</v>
      </c>
      <c r="O45" s="1" t="s">
        <v>89</v>
      </c>
      <c r="P45" s="1" t="s">
        <v>146</v>
      </c>
      <c r="Q45" s="1" t="s">
        <v>170</v>
      </c>
      <c r="Y45" s="1">
        <f t="shared" ref="Y45" si="41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6"/>
        <v>45392</v>
      </c>
      <c r="E46" s="1" t="s">
        <v>203</v>
      </c>
      <c r="O46" s="1" t="s">
        <v>89</v>
      </c>
      <c r="P46" s="1" t="s">
        <v>146</v>
      </c>
      <c r="Q46" s="1" t="s">
        <v>171</v>
      </c>
      <c r="Y46" s="1">
        <f t="shared" ref="Y46" si="42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6"/>
        <v>45402</v>
      </c>
      <c r="E47" s="1" t="s">
        <v>200</v>
      </c>
      <c r="O47" s="1" t="s">
        <v>89</v>
      </c>
      <c r="P47" s="1" t="s">
        <v>146</v>
      </c>
      <c r="Q47" s="1" t="s">
        <v>172</v>
      </c>
      <c r="Y47" s="1">
        <f t="shared" ref="Y47" si="43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6"/>
        <v>45412</v>
      </c>
      <c r="E48" s="1" t="s">
        <v>201</v>
      </c>
      <c r="O48" s="1" t="s">
        <v>89</v>
      </c>
      <c r="P48" s="1" t="s">
        <v>146</v>
      </c>
      <c r="Q48" s="1" t="s">
        <v>173</v>
      </c>
      <c r="Y48" s="1">
        <f t="shared" ref="Y48" si="44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6"/>
        <v>45422</v>
      </c>
      <c r="E49" s="1" t="s">
        <v>202</v>
      </c>
      <c r="O49" s="1" t="s">
        <v>89</v>
      </c>
      <c r="P49" s="1" t="s">
        <v>146</v>
      </c>
      <c r="Q49" s="1" t="s">
        <v>174</v>
      </c>
      <c r="Y49" s="1">
        <f t="shared" ref="Y49" si="45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6"/>
        <v>45432</v>
      </c>
      <c r="E50" s="1" t="s">
        <v>203</v>
      </c>
      <c r="O50" s="1" t="s">
        <v>89</v>
      </c>
      <c r="P50" s="1" t="s">
        <v>146</v>
      </c>
      <c r="Q50" s="1" t="s">
        <v>175</v>
      </c>
      <c r="Y50" s="1">
        <f t="shared" ref="Y50" si="46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6"/>
        <v>45442</v>
      </c>
      <c r="E51" s="1" t="s">
        <v>200</v>
      </c>
      <c r="O51" s="1" t="s">
        <v>89</v>
      </c>
      <c r="P51" s="1" t="s">
        <v>147</v>
      </c>
      <c r="Q51" s="1" t="s">
        <v>132</v>
      </c>
      <c r="Y51" s="1">
        <f t="shared" ref="Y51" si="47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6"/>
        <v>45452</v>
      </c>
      <c r="E52" s="1" t="s">
        <v>201</v>
      </c>
      <c r="O52" s="1" t="s">
        <v>89</v>
      </c>
      <c r="P52" s="1" t="s">
        <v>147</v>
      </c>
      <c r="Q52" s="1" t="s">
        <v>133</v>
      </c>
      <c r="Y52" s="1">
        <f t="shared" ref="Y52" si="48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6"/>
        <v>45462</v>
      </c>
      <c r="E53" s="1" t="s">
        <v>202</v>
      </c>
      <c r="O53" s="1" t="s">
        <v>89</v>
      </c>
      <c r="P53" s="1" t="s">
        <v>147</v>
      </c>
      <c r="Q53" s="1" t="s">
        <v>134</v>
      </c>
      <c r="Y53" s="1">
        <f t="shared" ref="Y53" si="49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6"/>
        <v>45307</v>
      </c>
      <c r="E54" s="1" t="s">
        <v>203</v>
      </c>
      <c r="O54" s="1" t="s">
        <v>89</v>
      </c>
      <c r="P54" s="1" t="s">
        <v>147</v>
      </c>
      <c r="Q54" s="1" t="s">
        <v>135</v>
      </c>
      <c r="Y54" s="1">
        <f t="shared" ref="Y54" si="50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6"/>
        <v>45317</v>
      </c>
      <c r="E55" s="1" t="s">
        <v>200</v>
      </c>
      <c r="O55" s="1" t="s">
        <v>89</v>
      </c>
      <c r="P55" s="1" t="s">
        <v>147</v>
      </c>
      <c r="Q55" s="1" t="s">
        <v>136</v>
      </c>
      <c r="Y55" s="1">
        <f t="shared" ref="Y55" si="51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6"/>
        <v>45327</v>
      </c>
      <c r="E56" s="1" t="s">
        <v>201</v>
      </c>
      <c r="O56" s="1" t="s">
        <v>89</v>
      </c>
      <c r="P56" s="1" t="s">
        <v>147</v>
      </c>
      <c r="Q56" s="1" t="s">
        <v>137</v>
      </c>
      <c r="Y56" s="1">
        <f t="shared" ref="Y56" si="52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6"/>
        <v>45337</v>
      </c>
      <c r="E57" s="1" t="s">
        <v>202</v>
      </c>
      <c r="O57" s="1" t="s">
        <v>89</v>
      </c>
      <c r="P57" s="1" t="s">
        <v>147</v>
      </c>
      <c r="Q57" s="1" t="s">
        <v>138</v>
      </c>
      <c r="Y57" s="1">
        <f t="shared" ref="Y57" si="53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6"/>
        <v>45347</v>
      </c>
      <c r="E58" s="1" t="s">
        <v>203</v>
      </c>
      <c r="O58" s="1" t="s">
        <v>89</v>
      </c>
      <c r="P58" s="1" t="s">
        <v>147</v>
      </c>
      <c r="Q58" s="1" t="s">
        <v>139</v>
      </c>
      <c r="Y58" s="1">
        <f t="shared" ref="Y58" si="54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6"/>
        <v>45357</v>
      </c>
      <c r="E59" s="1" t="s">
        <v>200</v>
      </c>
      <c r="O59" s="1" t="s">
        <v>89</v>
      </c>
      <c r="P59" s="1" t="s">
        <v>147</v>
      </c>
      <c r="Q59" s="1" t="s">
        <v>140</v>
      </c>
      <c r="Y59" s="1">
        <f t="shared" ref="Y59" si="55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201</v>
      </c>
      <c r="O60" s="1" t="s">
        <v>89</v>
      </c>
      <c r="P60" s="1" t="s">
        <v>147</v>
      </c>
      <c r="Q60" s="1" t="s">
        <v>141</v>
      </c>
      <c r="Y60" s="1">
        <f t="shared" ref="Y60" si="56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202</v>
      </c>
      <c r="O61" s="1" t="s">
        <v>85</v>
      </c>
      <c r="P61" s="1" t="s">
        <v>88</v>
      </c>
      <c r="Q61" s="1" t="s">
        <v>66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7">D4</f>
        <v>45302</v>
      </c>
      <c r="E62" s="1" t="s">
        <v>203</v>
      </c>
      <c r="O62" s="1" t="s">
        <v>85</v>
      </c>
      <c r="P62" s="1" t="s">
        <v>88</v>
      </c>
      <c r="Q62" s="1" t="s">
        <v>67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7"/>
        <v>45312</v>
      </c>
      <c r="E63" s="1" t="s">
        <v>200</v>
      </c>
      <c r="O63" s="1" t="s">
        <v>85</v>
      </c>
      <c r="P63" s="1" t="s">
        <v>88</v>
      </c>
      <c r="Q63" s="1" t="s">
        <v>68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7"/>
        <v>45322</v>
      </c>
      <c r="E64" s="1" t="s">
        <v>201</v>
      </c>
      <c r="O64" s="1" t="s">
        <v>85</v>
      </c>
      <c r="P64" s="1" t="s">
        <v>88</v>
      </c>
      <c r="Q64" s="1" t="s">
        <v>77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7"/>
        <v>45332</v>
      </c>
      <c r="E65" s="1" t="s">
        <v>202</v>
      </c>
      <c r="O65" s="1" t="s">
        <v>85</v>
      </c>
      <c r="P65" s="1" t="s">
        <v>88</v>
      </c>
      <c r="Q65" s="1" t="s">
        <v>78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7"/>
        <v>45342</v>
      </c>
      <c r="E66" s="1" t="s">
        <v>203</v>
      </c>
      <c r="O66" s="1" t="s">
        <v>85</v>
      </c>
      <c r="P66" s="1" t="s">
        <v>88</v>
      </c>
      <c r="Q66" s="1" t="s">
        <v>79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7"/>
        <v>45352</v>
      </c>
      <c r="E67" s="1" t="s">
        <v>200</v>
      </c>
      <c r="O67" s="1" t="s">
        <v>85</v>
      </c>
      <c r="P67" s="1" t="s">
        <v>88</v>
      </c>
      <c r="Q67" s="1" t="s">
        <v>80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7"/>
        <v>45362</v>
      </c>
      <c r="E68" s="1" t="s">
        <v>201</v>
      </c>
      <c r="O68" s="1" t="s">
        <v>85</v>
      </c>
      <c r="P68" s="1" t="s">
        <v>88</v>
      </c>
      <c r="Q68" s="1" t="s">
        <v>165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7"/>
        <v>45372</v>
      </c>
      <c r="E69" s="1" t="s">
        <v>202</v>
      </c>
      <c r="O69" s="1" t="s">
        <v>85</v>
      </c>
      <c r="P69" s="1" t="s">
        <v>88</v>
      </c>
      <c r="Q69" s="1" t="s">
        <v>166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7"/>
        <v>45382</v>
      </c>
      <c r="E70" s="1" t="s">
        <v>203</v>
      </c>
      <c r="O70" s="1" t="s">
        <v>85</v>
      </c>
      <c r="P70" s="1" t="s">
        <v>88</v>
      </c>
      <c r="Q70" s="1" t="s">
        <v>167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7"/>
        <v>45392</v>
      </c>
      <c r="E71" s="1" t="s">
        <v>200</v>
      </c>
      <c r="O71" s="1" t="s">
        <v>85</v>
      </c>
      <c r="P71" s="1" t="s">
        <v>88</v>
      </c>
      <c r="Q71" s="1" t="s">
        <v>168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7"/>
        <v>45402</v>
      </c>
      <c r="E72" s="1" t="s">
        <v>201</v>
      </c>
      <c r="O72" s="1" t="s">
        <v>85</v>
      </c>
      <c r="P72" s="1" t="s">
        <v>92</v>
      </c>
      <c r="Q72" s="1" t="s">
        <v>70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7"/>
        <v>45412</v>
      </c>
      <c r="E73" s="1" t="s">
        <v>202</v>
      </c>
      <c r="O73" s="1" t="s">
        <v>85</v>
      </c>
      <c r="P73" s="1" t="s">
        <v>92</v>
      </c>
      <c r="Q73" s="1" t="s">
        <v>71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7"/>
        <v>45422</v>
      </c>
      <c r="E74" s="1" t="s">
        <v>203</v>
      </c>
      <c r="O74" s="1" t="s">
        <v>85</v>
      </c>
      <c r="P74" s="1" t="s">
        <v>92</v>
      </c>
      <c r="Q74" s="1" t="s">
        <v>72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7"/>
        <v>45432</v>
      </c>
      <c r="E75" s="1" t="s">
        <v>200</v>
      </c>
      <c r="O75" s="1" t="s">
        <v>85</v>
      </c>
      <c r="P75" s="1" t="s">
        <v>92</v>
      </c>
      <c r="Q75" s="1" t="s">
        <v>73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7"/>
        <v>45442</v>
      </c>
      <c r="E76" s="1" t="s">
        <v>201</v>
      </c>
      <c r="O76" s="1" t="s">
        <v>85</v>
      </c>
      <c r="P76" s="1" t="s">
        <v>92</v>
      </c>
      <c r="Q76" s="1" t="s">
        <v>74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7"/>
        <v>45452</v>
      </c>
      <c r="E77" s="1" t="s">
        <v>202</v>
      </c>
      <c r="O77" s="1" t="s">
        <v>85</v>
      </c>
      <c r="P77" s="1" t="s">
        <v>92</v>
      </c>
      <c r="Q77" s="1" t="s">
        <v>75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7"/>
        <v>45297</v>
      </c>
      <c r="E78" s="1" t="s">
        <v>203</v>
      </c>
      <c r="O78" s="1" t="s">
        <v>85</v>
      </c>
      <c r="P78" s="1" t="s">
        <v>92</v>
      </c>
      <c r="Q78" s="1" t="s">
        <v>76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7"/>
        <v>45307</v>
      </c>
      <c r="E79" s="1" t="s">
        <v>200</v>
      </c>
      <c r="O79" s="1" t="s">
        <v>85</v>
      </c>
      <c r="P79" s="1" t="s">
        <v>92</v>
      </c>
      <c r="Q79" s="1" t="s">
        <v>81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7"/>
        <v>45317</v>
      </c>
      <c r="E80" s="1" t="s">
        <v>201</v>
      </c>
      <c r="O80" s="1" t="s">
        <v>85</v>
      </c>
      <c r="P80" s="1" t="s">
        <v>92</v>
      </c>
      <c r="Q80" s="1" t="s">
        <v>82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7"/>
        <v>45327</v>
      </c>
      <c r="E81" s="1" t="s">
        <v>202</v>
      </c>
      <c r="O81" s="1" t="s">
        <v>85</v>
      </c>
      <c r="P81" s="1" t="s">
        <v>92</v>
      </c>
      <c r="Q81" s="1" t="s">
        <v>83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7"/>
        <v>45337</v>
      </c>
      <c r="E82" s="1" t="s">
        <v>203</v>
      </c>
      <c r="O82" s="1" t="s">
        <v>85</v>
      </c>
      <c r="P82" s="1" t="s">
        <v>142</v>
      </c>
      <c r="Q82" s="1" t="s">
        <v>110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7"/>
        <v>45347</v>
      </c>
      <c r="E83" s="1" t="s">
        <v>200</v>
      </c>
      <c r="O83" s="1" t="s">
        <v>85</v>
      </c>
      <c r="P83" s="1" t="s">
        <v>142</v>
      </c>
      <c r="Q83" s="1" t="s">
        <v>111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7"/>
        <v>45357</v>
      </c>
      <c r="E84" s="1" t="s">
        <v>201</v>
      </c>
      <c r="O84" s="1" t="s">
        <v>85</v>
      </c>
      <c r="P84" s="1" t="s">
        <v>142</v>
      </c>
      <c r="Q84" s="1" t="s">
        <v>112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7"/>
        <v>45367</v>
      </c>
      <c r="E85" s="1" t="s">
        <v>202</v>
      </c>
      <c r="O85" s="1" t="s">
        <v>85</v>
      </c>
      <c r="P85" s="1" t="s">
        <v>142</v>
      </c>
      <c r="Q85" s="1" t="s">
        <v>113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7"/>
        <v>45377</v>
      </c>
      <c r="E86" s="1" t="s">
        <v>203</v>
      </c>
      <c r="O86" s="1" t="s">
        <v>85</v>
      </c>
      <c r="P86" s="1" t="s">
        <v>142</v>
      </c>
      <c r="Q86" s="1" t="s">
        <v>114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7"/>
        <v>45387</v>
      </c>
      <c r="E87" s="1" t="s">
        <v>200</v>
      </c>
      <c r="O87" s="1" t="s">
        <v>85</v>
      </c>
      <c r="P87" s="1" t="s">
        <v>142</v>
      </c>
      <c r="Q87" s="1" t="s">
        <v>115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7"/>
        <v>45397</v>
      </c>
      <c r="E88" s="1" t="s">
        <v>201</v>
      </c>
      <c r="O88" s="1" t="s">
        <v>85</v>
      </c>
      <c r="P88" s="1" t="s">
        <v>142</v>
      </c>
      <c r="Q88" s="1" t="s">
        <v>116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7"/>
        <v>45407</v>
      </c>
      <c r="E89" s="1" t="s">
        <v>202</v>
      </c>
      <c r="O89" s="1" t="s">
        <v>85</v>
      </c>
      <c r="P89" s="1" t="s">
        <v>142</v>
      </c>
      <c r="Q89" s="1" t="s">
        <v>117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7"/>
        <v>45417</v>
      </c>
      <c r="E90" s="1" t="s">
        <v>203</v>
      </c>
      <c r="O90" s="1" t="s">
        <v>85</v>
      </c>
      <c r="P90" s="1" t="s">
        <v>142</v>
      </c>
      <c r="Q90" s="1" t="s">
        <v>118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7"/>
        <v>45427</v>
      </c>
      <c r="E91" s="1" t="s">
        <v>200</v>
      </c>
      <c r="O91" s="1" t="s">
        <v>85</v>
      </c>
      <c r="P91" s="1" t="s">
        <v>142</v>
      </c>
      <c r="Q91" s="1" t="s">
        <v>119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7"/>
        <v>45437</v>
      </c>
      <c r="E92" s="1" t="s">
        <v>201</v>
      </c>
      <c r="O92" s="1" t="s">
        <v>85</v>
      </c>
      <c r="P92" s="1" t="s">
        <v>142</v>
      </c>
      <c r="Q92" s="1" t="s">
        <v>121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7"/>
        <v>45447</v>
      </c>
      <c r="E93" s="1" t="s">
        <v>202</v>
      </c>
      <c r="O93" s="1" t="s">
        <v>85</v>
      </c>
      <c r="P93" s="1" t="s">
        <v>142</v>
      </c>
      <c r="Q93" s="1" t="s">
        <v>122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7"/>
        <v>45457</v>
      </c>
      <c r="E94" s="1" t="s">
        <v>203</v>
      </c>
      <c r="O94" s="1" t="s">
        <v>85</v>
      </c>
      <c r="P94" s="1" t="s">
        <v>142</v>
      </c>
      <c r="Q94" s="1" t="s">
        <v>123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7"/>
        <v>45302</v>
      </c>
      <c r="E95" s="1" t="s">
        <v>200</v>
      </c>
      <c r="O95" s="1" t="s">
        <v>85</v>
      </c>
      <c r="P95" s="1" t="s">
        <v>142</v>
      </c>
      <c r="Q95" s="1" t="s">
        <v>124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7"/>
        <v>45312</v>
      </c>
      <c r="E96" s="1" t="s">
        <v>201</v>
      </c>
      <c r="O96" s="1" t="s">
        <v>85</v>
      </c>
      <c r="P96" s="1" t="s">
        <v>142</v>
      </c>
      <c r="Q96" s="1" t="s">
        <v>125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7"/>
        <v>45322</v>
      </c>
      <c r="E97" s="1" t="s">
        <v>202</v>
      </c>
      <c r="O97" s="1" t="s">
        <v>85</v>
      </c>
      <c r="P97" s="1" t="s">
        <v>142</v>
      </c>
      <c r="Q97" s="1" t="s">
        <v>126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7"/>
        <v>45332</v>
      </c>
      <c r="E98" s="1" t="s">
        <v>203</v>
      </c>
      <c r="O98" s="1" t="s">
        <v>85</v>
      </c>
      <c r="P98" s="1" t="s">
        <v>142</v>
      </c>
      <c r="Q98" s="1" t="s">
        <v>127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7"/>
        <v>45342</v>
      </c>
      <c r="E99" s="1" t="s">
        <v>200</v>
      </c>
      <c r="O99" s="1" t="s">
        <v>85</v>
      </c>
      <c r="P99" s="1" t="s">
        <v>143</v>
      </c>
      <c r="Q99" s="1" t="s">
        <v>128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7"/>
        <v>45352</v>
      </c>
      <c r="E100" s="1" t="s">
        <v>201</v>
      </c>
      <c r="O100" s="1" t="s">
        <v>85</v>
      </c>
      <c r="P100" s="1" t="s">
        <v>143</v>
      </c>
      <c r="Q100" s="1" t="s">
        <v>129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7"/>
        <v>45362</v>
      </c>
      <c r="E101" s="1" t="s">
        <v>202</v>
      </c>
      <c r="O101" s="1" t="s">
        <v>85</v>
      </c>
      <c r="P101" s="1" t="s">
        <v>143</v>
      </c>
      <c r="Q101" s="1" t="s">
        <v>130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7"/>
        <v>45372</v>
      </c>
      <c r="E102" s="1" t="s">
        <v>203</v>
      </c>
      <c r="O102" s="1" t="s">
        <v>85</v>
      </c>
      <c r="P102" s="1" t="s">
        <v>143</v>
      </c>
      <c r="Q102" s="1" t="s">
        <v>169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7"/>
        <v>45382</v>
      </c>
      <c r="E103" s="1" t="s">
        <v>200</v>
      </c>
      <c r="O103" s="1" t="s">
        <v>85</v>
      </c>
      <c r="P103" s="1" t="s">
        <v>143</v>
      </c>
      <c r="Q103" s="1" t="s">
        <v>170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7"/>
        <v>45392</v>
      </c>
      <c r="E104" s="1" t="s">
        <v>201</v>
      </c>
      <c r="O104" s="1" t="s">
        <v>85</v>
      </c>
      <c r="P104" s="1" t="s">
        <v>143</v>
      </c>
      <c r="Q104" s="1" t="s">
        <v>171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7"/>
        <v>45402</v>
      </c>
      <c r="E105" s="1" t="s">
        <v>202</v>
      </c>
      <c r="O105" s="1" t="s">
        <v>85</v>
      </c>
      <c r="P105" s="1" t="s">
        <v>143</v>
      </c>
      <c r="Q105" s="1" t="s">
        <v>172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7"/>
        <v>45412</v>
      </c>
      <c r="E106" s="1" t="s">
        <v>203</v>
      </c>
      <c r="O106" s="1" t="s">
        <v>85</v>
      </c>
      <c r="P106" s="1" t="s">
        <v>143</v>
      </c>
      <c r="Q106" s="1" t="s">
        <v>173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7"/>
        <v>45422</v>
      </c>
      <c r="E107" s="1" t="s">
        <v>200</v>
      </c>
      <c r="O107" s="1" t="s">
        <v>85</v>
      </c>
      <c r="P107" s="1" t="s">
        <v>143</v>
      </c>
      <c r="Q107" s="1" t="s">
        <v>174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7"/>
        <v>45432</v>
      </c>
      <c r="E108" s="1" t="s">
        <v>201</v>
      </c>
      <c r="O108" s="1" t="s">
        <v>85</v>
      </c>
      <c r="P108" s="1" t="s">
        <v>143</v>
      </c>
      <c r="Q108" s="1" t="s">
        <v>175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7"/>
        <v>45442</v>
      </c>
      <c r="E109" s="1" t="s">
        <v>202</v>
      </c>
      <c r="O109" s="1" t="s">
        <v>85</v>
      </c>
      <c r="P109" s="1" t="s">
        <v>144</v>
      </c>
      <c r="Q109" s="1" t="s">
        <v>132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7"/>
        <v>45452</v>
      </c>
      <c r="E110" s="1" t="s">
        <v>203</v>
      </c>
      <c r="O110" s="1" t="s">
        <v>85</v>
      </c>
      <c r="P110" s="1" t="s">
        <v>144</v>
      </c>
      <c r="Q110" s="1" t="s">
        <v>133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7"/>
        <v>45462</v>
      </c>
      <c r="E111" s="1" t="s">
        <v>200</v>
      </c>
      <c r="O111" s="1" t="s">
        <v>85</v>
      </c>
      <c r="P111" s="1" t="s">
        <v>144</v>
      </c>
      <c r="Q111" s="1" t="s">
        <v>134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7"/>
        <v>45307</v>
      </c>
      <c r="E112" s="1" t="s">
        <v>201</v>
      </c>
      <c r="O112" s="1" t="s">
        <v>85</v>
      </c>
      <c r="P112" s="1" t="s">
        <v>144</v>
      </c>
      <c r="Q112" s="1" t="s">
        <v>135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7"/>
        <v>45317</v>
      </c>
      <c r="E113" s="1" t="s">
        <v>202</v>
      </c>
      <c r="O113" s="1" t="s">
        <v>85</v>
      </c>
      <c r="P113" s="1" t="s">
        <v>144</v>
      </c>
      <c r="Q113" s="1" t="s">
        <v>136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7"/>
        <v>45327</v>
      </c>
      <c r="E114" s="1" t="s">
        <v>203</v>
      </c>
      <c r="O114" s="1" t="s">
        <v>85</v>
      </c>
      <c r="P114" s="1" t="s">
        <v>144</v>
      </c>
      <c r="Q114" s="1" t="s">
        <v>137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7"/>
        <v>45337</v>
      </c>
      <c r="E115" s="1" t="s">
        <v>200</v>
      </c>
      <c r="O115" s="1" t="s">
        <v>85</v>
      </c>
      <c r="P115" s="1" t="s">
        <v>144</v>
      </c>
      <c r="Q115" s="1" t="s">
        <v>138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7"/>
        <v>45347</v>
      </c>
      <c r="E116" s="1" t="s">
        <v>201</v>
      </c>
      <c r="O116" s="1" t="s">
        <v>85</v>
      </c>
      <c r="P116" s="1" t="s">
        <v>144</v>
      </c>
      <c r="Q116" s="1" t="s">
        <v>139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7"/>
        <v>45357</v>
      </c>
      <c r="E117" s="1" t="s">
        <v>202</v>
      </c>
      <c r="O117" s="1" t="s">
        <v>85</v>
      </c>
      <c r="P117" s="1" t="s">
        <v>144</v>
      </c>
      <c r="Q117" s="1" t="s">
        <v>140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7"/>
        <v>45367</v>
      </c>
      <c r="E118" s="1" t="s">
        <v>203</v>
      </c>
      <c r="O118" s="1" t="s">
        <v>85</v>
      </c>
      <c r="P118" s="1" t="s">
        <v>144</v>
      </c>
      <c r="Q118" s="1" t="s">
        <v>141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200</v>
      </c>
      <c r="O119" s="1" t="s">
        <v>85</v>
      </c>
      <c r="P119" s="1" t="s">
        <v>88</v>
      </c>
      <c r="Q119" s="1" t="s">
        <v>66</v>
      </c>
      <c r="AA119" s="1">
        <f t="shared" ref="AA119:AA150" si="58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201</v>
      </c>
      <c r="O120" s="1" t="s">
        <v>85</v>
      </c>
      <c r="P120" s="1" t="s">
        <v>88</v>
      </c>
      <c r="Q120" s="1" t="s">
        <v>67</v>
      </c>
      <c r="AA120" s="1">
        <f t="shared" si="58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59">D63+35</f>
        <v>45347</v>
      </c>
      <c r="E121" s="1" t="s">
        <v>202</v>
      </c>
      <c r="O121" s="1" t="s">
        <v>85</v>
      </c>
      <c r="P121" s="1" t="s">
        <v>88</v>
      </c>
      <c r="Q121" s="1" t="s">
        <v>68</v>
      </c>
      <c r="AA121" s="1">
        <f t="shared" si="58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0">D64+65</f>
        <v>45387</v>
      </c>
      <c r="E122" s="1" t="s">
        <v>203</v>
      </c>
      <c r="O122" s="1" t="s">
        <v>85</v>
      </c>
      <c r="P122" s="1" t="s">
        <v>88</v>
      </c>
      <c r="Q122" s="1" t="s">
        <v>77</v>
      </c>
      <c r="AA122" s="1">
        <f t="shared" si="58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1">D65+35</f>
        <v>45367</v>
      </c>
      <c r="E123" s="1" t="s">
        <v>200</v>
      </c>
      <c r="O123" s="1" t="s">
        <v>85</v>
      </c>
      <c r="P123" s="1" t="s">
        <v>88</v>
      </c>
      <c r="Q123" s="1" t="s">
        <v>78</v>
      </c>
      <c r="AA123" s="1">
        <f t="shared" si="58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2">D66+65</f>
        <v>45407</v>
      </c>
      <c r="E124" s="1" t="s">
        <v>201</v>
      </c>
      <c r="O124" s="1" t="s">
        <v>85</v>
      </c>
      <c r="P124" s="1" t="s">
        <v>88</v>
      </c>
      <c r="Q124" s="1" t="s">
        <v>79</v>
      </c>
      <c r="AA124" s="1">
        <f t="shared" si="58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3">D67+35</f>
        <v>45387</v>
      </c>
      <c r="E125" s="1" t="s">
        <v>202</v>
      </c>
      <c r="O125" s="1" t="s">
        <v>85</v>
      </c>
      <c r="P125" s="1" t="s">
        <v>88</v>
      </c>
      <c r="Q125" s="1" t="s">
        <v>80</v>
      </c>
      <c r="AA125" s="1">
        <f t="shared" si="58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4">D68+65</f>
        <v>45427</v>
      </c>
      <c r="E126" s="1" t="s">
        <v>203</v>
      </c>
      <c r="O126" s="1" t="s">
        <v>85</v>
      </c>
      <c r="P126" s="1" t="s">
        <v>88</v>
      </c>
      <c r="Q126" s="1" t="s">
        <v>165</v>
      </c>
      <c r="AA126" s="1">
        <f t="shared" si="58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5">D69+35</f>
        <v>45407</v>
      </c>
      <c r="E127" s="1" t="s">
        <v>200</v>
      </c>
      <c r="O127" s="1" t="s">
        <v>85</v>
      </c>
      <c r="P127" s="1" t="s">
        <v>88</v>
      </c>
      <c r="Q127" s="1" t="s">
        <v>166</v>
      </c>
      <c r="AA127" s="1">
        <f t="shared" si="58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6">D70+65</f>
        <v>45447</v>
      </c>
      <c r="E128" s="1" t="s">
        <v>201</v>
      </c>
      <c r="O128" s="1" t="s">
        <v>85</v>
      </c>
      <c r="P128" s="1" t="s">
        <v>88</v>
      </c>
      <c r="Q128" s="1" t="s">
        <v>167</v>
      </c>
      <c r="AA128" s="1">
        <f t="shared" si="58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7">D71+35</f>
        <v>45427</v>
      </c>
      <c r="E129" s="1" t="s">
        <v>202</v>
      </c>
      <c r="O129" s="1" t="s">
        <v>85</v>
      </c>
      <c r="P129" s="1" t="s">
        <v>88</v>
      </c>
      <c r="Q129" s="1" t="s">
        <v>168</v>
      </c>
      <c r="AA129" s="1">
        <f t="shared" si="58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8">D72+65</f>
        <v>45467</v>
      </c>
      <c r="E130" s="1" t="s">
        <v>203</v>
      </c>
      <c r="O130" s="1" t="s">
        <v>85</v>
      </c>
      <c r="P130" s="1" t="s">
        <v>92</v>
      </c>
      <c r="Q130" s="1" t="s">
        <v>70</v>
      </c>
      <c r="AA130" s="1">
        <f t="shared" si="58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69">D73+35</f>
        <v>45447</v>
      </c>
      <c r="E131" s="1" t="s">
        <v>200</v>
      </c>
      <c r="O131" s="1" t="s">
        <v>85</v>
      </c>
      <c r="P131" s="1" t="s">
        <v>92</v>
      </c>
      <c r="Q131" s="1" t="s">
        <v>71</v>
      </c>
      <c r="AA131" s="1">
        <f t="shared" si="58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0">D74+65</f>
        <v>45487</v>
      </c>
      <c r="E132" s="1" t="s">
        <v>201</v>
      </c>
      <c r="O132" s="1" t="s">
        <v>85</v>
      </c>
      <c r="P132" s="1" t="s">
        <v>92</v>
      </c>
      <c r="Q132" s="1" t="s">
        <v>72</v>
      </c>
      <c r="AA132" s="1">
        <f t="shared" si="58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1">D75+35</f>
        <v>45467</v>
      </c>
      <c r="E133" s="1" t="s">
        <v>202</v>
      </c>
      <c r="O133" s="1" t="s">
        <v>85</v>
      </c>
      <c r="P133" s="1" t="s">
        <v>92</v>
      </c>
      <c r="Q133" s="1" t="s">
        <v>73</v>
      </c>
      <c r="AA133" s="1">
        <f t="shared" si="58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2">D76+65</f>
        <v>45507</v>
      </c>
      <c r="E134" s="1" t="s">
        <v>203</v>
      </c>
      <c r="O134" s="1" t="s">
        <v>85</v>
      </c>
      <c r="P134" s="1" t="s">
        <v>92</v>
      </c>
      <c r="Q134" s="1" t="s">
        <v>74</v>
      </c>
      <c r="AA134" s="1">
        <f t="shared" si="58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3">D77+35</f>
        <v>45487</v>
      </c>
      <c r="E135" s="1" t="s">
        <v>200</v>
      </c>
      <c r="O135" s="1" t="s">
        <v>85</v>
      </c>
      <c r="P135" s="1" t="s">
        <v>92</v>
      </c>
      <c r="Q135" s="1" t="s">
        <v>75</v>
      </c>
      <c r="AA135" s="1">
        <f t="shared" si="58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4">D78+65</f>
        <v>45362</v>
      </c>
      <c r="E136" s="1" t="s">
        <v>201</v>
      </c>
      <c r="O136" s="1" t="s">
        <v>85</v>
      </c>
      <c r="P136" s="1" t="s">
        <v>92</v>
      </c>
      <c r="Q136" s="1" t="s">
        <v>76</v>
      </c>
      <c r="AA136" s="1">
        <f t="shared" si="58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5">D79+35</f>
        <v>45342</v>
      </c>
      <c r="E137" s="1" t="s">
        <v>202</v>
      </c>
      <c r="O137" s="1" t="s">
        <v>85</v>
      </c>
      <c r="P137" s="1" t="s">
        <v>92</v>
      </c>
      <c r="Q137" s="1" t="s">
        <v>81</v>
      </c>
      <c r="AA137" s="1">
        <f t="shared" si="58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6">D80+65</f>
        <v>45382</v>
      </c>
      <c r="E138" s="1" t="s">
        <v>203</v>
      </c>
      <c r="O138" s="1" t="s">
        <v>85</v>
      </c>
      <c r="P138" s="1" t="s">
        <v>92</v>
      </c>
      <c r="Q138" s="1" t="s">
        <v>82</v>
      </c>
      <c r="AA138" s="1">
        <f t="shared" si="58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7">D81+35</f>
        <v>45362</v>
      </c>
      <c r="E139" s="1" t="s">
        <v>200</v>
      </c>
      <c r="O139" s="1" t="s">
        <v>85</v>
      </c>
      <c r="P139" s="1" t="s">
        <v>92</v>
      </c>
      <c r="Q139" s="1" t="s">
        <v>83</v>
      </c>
      <c r="AA139" s="1">
        <f t="shared" si="58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8">D82+65</f>
        <v>45402</v>
      </c>
      <c r="E140" s="1" t="s">
        <v>201</v>
      </c>
      <c r="O140" s="1" t="s">
        <v>85</v>
      </c>
      <c r="P140" s="1" t="s">
        <v>142</v>
      </c>
      <c r="Q140" s="1" t="s">
        <v>110</v>
      </c>
      <c r="AA140" s="1">
        <f t="shared" si="58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79">D83+35</f>
        <v>45382</v>
      </c>
      <c r="E141" s="1" t="s">
        <v>202</v>
      </c>
      <c r="O141" s="1" t="s">
        <v>85</v>
      </c>
      <c r="P141" s="1" t="s">
        <v>142</v>
      </c>
      <c r="Q141" s="1" t="s">
        <v>111</v>
      </c>
      <c r="AA141" s="1">
        <f t="shared" si="58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0">D84+65</f>
        <v>45422</v>
      </c>
      <c r="E142" s="1" t="s">
        <v>203</v>
      </c>
      <c r="O142" s="1" t="s">
        <v>85</v>
      </c>
      <c r="P142" s="1" t="s">
        <v>142</v>
      </c>
      <c r="Q142" s="1" t="s">
        <v>112</v>
      </c>
      <c r="AA142" s="1">
        <f t="shared" si="58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1">D85+35</f>
        <v>45402</v>
      </c>
      <c r="E143" s="1" t="s">
        <v>200</v>
      </c>
      <c r="O143" s="1" t="s">
        <v>85</v>
      </c>
      <c r="P143" s="1" t="s">
        <v>142</v>
      </c>
      <c r="Q143" s="1" t="s">
        <v>113</v>
      </c>
      <c r="AA143" s="1">
        <f t="shared" si="58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2">D86+65</f>
        <v>45442</v>
      </c>
      <c r="E144" s="1" t="s">
        <v>201</v>
      </c>
      <c r="O144" s="1" t="s">
        <v>85</v>
      </c>
      <c r="P144" s="1" t="s">
        <v>142</v>
      </c>
      <c r="Q144" s="1" t="s">
        <v>114</v>
      </c>
      <c r="AA144" s="1">
        <f t="shared" si="58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3">D87+35</f>
        <v>45422</v>
      </c>
      <c r="E145" s="1" t="s">
        <v>202</v>
      </c>
      <c r="O145" s="1" t="s">
        <v>85</v>
      </c>
      <c r="P145" s="1" t="s">
        <v>142</v>
      </c>
      <c r="Q145" s="1" t="s">
        <v>115</v>
      </c>
      <c r="AA145" s="1">
        <f t="shared" si="58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4">D88+65</f>
        <v>45462</v>
      </c>
      <c r="E146" s="1" t="s">
        <v>203</v>
      </c>
      <c r="O146" s="1" t="s">
        <v>85</v>
      </c>
      <c r="P146" s="1" t="s">
        <v>142</v>
      </c>
      <c r="Q146" s="1" t="s">
        <v>116</v>
      </c>
      <c r="AA146" s="1">
        <f t="shared" si="58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5">D89+35</f>
        <v>45442</v>
      </c>
      <c r="E147" s="1" t="s">
        <v>200</v>
      </c>
      <c r="O147" s="1" t="s">
        <v>85</v>
      </c>
      <c r="P147" s="1" t="s">
        <v>142</v>
      </c>
      <c r="Q147" s="1" t="s">
        <v>117</v>
      </c>
      <c r="AA147" s="1">
        <f t="shared" si="58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6">D90+65</f>
        <v>45482</v>
      </c>
      <c r="E148" s="1" t="s">
        <v>201</v>
      </c>
      <c r="O148" s="1" t="s">
        <v>85</v>
      </c>
      <c r="P148" s="1" t="s">
        <v>142</v>
      </c>
      <c r="Q148" s="1" t="s">
        <v>118</v>
      </c>
      <c r="AA148" s="1">
        <f t="shared" si="58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7">D91+35</f>
        <v>45462</v>
      </c>
      <c r="E149" s="1" t="s">
        <v>202</v>
      </c>
      <c r="O149" s="1" t="s">
        <v>85</v>
      </c>
      <c r="P149" s="1" t="s">
        <v>142</v>
      </c>
      <c r="Q149" s="1" t="s">
        <v>119</v>
      </c>
      <c r="AA149" s="1">
        <f t="shared" si="58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8">D92+65</f>
        <v>45502</v>
      </c>
      <c r="E150" s="1" t="s">
        <v>203</v>
      </c>
      <c r="O150" s="1" t="s">
        <v>85</v>
      </c>
      <c r="P150" s="1" t="s">
        <v>142</v>
      </c>
      <c r="Q150" s="1" t="s">
        <v>121</v>
      </c>
      <c r="AA150" s="1">
        <f t="shared" si="58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89">D93+35</f>
        <v>45482</v>
      </c>
      <c r="E151" s="1" t="s">
        <v>200</v>
      </c>
      <c r="O151" s="1" t="s">
        <v>85</v>
      </c>
      <c r="P151" s="1" t="s">
        <v>142</v>
      </c>
      <c r="Q151" s="1" t="s">
        <v>122</v>
      </c>
      <c r="AA151" s="1">
        <f t="shared" ref="AA151:AA176" si="90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1">D94+65</f>
        <v>45522</v>
      </c>
      <c r="E152" s="1" t="s">
        <v>201</v>
      </c>
      <c r="O152" s="1" t="s">
        <v>85</v>
      </c>
      <c r="P152" s="1" t="s">
        <v>142</v>
      </c>
      <c r="Q152" s="1" t="s">
        <v>123</v>
      </c>
      <c r="AA152" s="1">
        <f t="shared" si="90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2">D95+35</f>
        <v>45337</v>
      </c>
      <c r="E153" s="1" t="s">
        <v>202</v>
      </c>
      <c r="O153" s="1" t="s">
        <v>85</v>
      </c>
      <c r="P153" s="1" t="s">
        <v>142</v>
      </c>
      <c r="Q153" s="1" t="s">
        <v>124</v>
      </c>
      <c r="AA153" s="1">
        <f t="shared" si="90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3">D96+65</f>
        <v>45377</v>
      </c>
      <c r="E154" s="1" t="s">
        <v>203</v>
      </c>
      <c r="O154" s="1" t="s">
        <v>85</v>
      </c>
      <c r="P154" s="1" t="s">
        <v>142</v>
      </c>
      <c r="Q154" s="1" t="s">
        <v>125</v>
      </c>
      <c r="AA154" s="1">
        <f t="shared" si="90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4">D97+35</f>
        <v>45357</v>
      </c>
      <c r="E155" s="1" t="s">
        <v>200</v>
      </c>
      <c r="O155" s="1" t="s">
        <v>85</v>
      </c>
      <c r="P155" s="1" t="s">
        <v>142</v>
      </c>
      <c r="Q155" s="1" t="s">
        <v>126</v>
      </c>
      <c r="AA155" s="1">
        <f t="shared" si="90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5">D98+65</f>
        <v>45397</v>
      </c>
      <c r="E156" s="1" t="s">
        <v>201</v>
      </c>
      <c r="O156" s="1" t="s">
        <v>85</v>
      </c>
      <c r="P156" s="1" t="s">
        <v>142</v>
      </c>
      <c r="Q156" s="1" t="s">
        <v>127</v>
      </c>
      <c r="AA156" s="1">
        <f t="shared" si="90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6">D99+35</f>
        <v>45377</v>
      </c>
      <c r="E157" s="1" t="s">
        <v>202</v>
      </c>
      <c r="O157" s="1" t="s">
        <v>85</v>
      </c>
      <c r="P157" s="1" t="s">
        <v>143</v>
      </c>
      <c r="Q157" s="1" t="s">
        <v>128</v>
      </c>
      <c r="AA157" s="1">
        <f t="shared" si="90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7">D100+65</f>
        <v>45417</v>
      </c>
      <c r="E158" s="1" t="s">
        <v>203</v>
      </c>
      <c r="O158" s="1" t="s">
        <v>85</v>
      </c>
      <c r="P158" s="1" t="s">
        <v>143</v>
      </c>
      <c r="Q158" s="1" t="s">
        <v>129</v>
      </c>
      <c r="AA158" s="1">
        <f t="shared" si="90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8">D101+35</f>
        <v>45397</v>
      </c>
      <c r="E159" s="1" t="s">
        <v>200</v>
      </c>
      <c r="O159" s="1" t="s">
        <v>85</v>
      </c>
      <c r="P159" s="1" t="s">
        <v>143</v>
      </c>
      <c r="Q159" s="1" t="s">
        <v>130</v>
      </c>
      <c r="AA159" s="1">
        <f t="shared" si="90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99">D102+65</f>
        <v>45437</v>
      </c>
      <c r="E160" s="1" t="s">
        <v>201</v>
      </c>
      <c r="O160" s="1" t="s">
        <v>85</v>
      </c>
      <c r="P160" s="1" t="s">
        <v>143</v>
      </c>
      <c r="Q160" s="1" t="s">
        <v>169</v>
      </c>
      <c r="AA160" s="1">
        <f t="shared" si="90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0">D103+35</f>
        <v>45417</v>
      </c>
      <c r="E161" s="1" t="s">
        <v>202</v>
      </c>
      <c r="O161" s="1" t="s">
        <v>85</v>
      </c>
      <c r="P161" s="1" t="s">
        <v>143</v>
      </c>
      <c r="Q161" s="1" t="s">
        <v>170</v>
      </c>
      <c r="AA161" s="1">
        <f t="shared" si="90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1">D104+65</f>
        <v>45457</v>
      </c>
      <c r="E162" s="1" t="s">
        <v>203</v>
      </c>
      <c r="O162" s="1" t="s">
        <v>85</v>
      </c>
      <c r="P162" s="1" t="s">
        <v>143</v>
      </c>
      <c r="Q162" s="1" t="s">
        <v>171</v>
      </c>
      <c r="AA162" s="1">
        <f t="shared" si="90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2">D105+35</f>
        <v>45437</v>
      </c>
      <c r="E163" s="1" t="s">
        <v>200</v>
      </c>
      <c r="O163" s="1" t="s">
        <v>85</v>
      </c>
      <c r="P163" s="1" t="s">
        <v>143</v>
      </c>
      <c r="Q163" s="1" t="s">
        <v>172</v>
      </c>
      <c r="AA163" s="1">
        <f t="shared" si="90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3">D106+65</f>
        <v>45477</v>
      </c>
      <c r="E164" s="1" t="s">
        <v>201</v>
      </c>
      <c r="O164" s="1" t="s">
        <v>85</v>
      </c>
      <c r="P164" s="1" t="s">
        <v>143</v>
      </c>
      <c r="Q164" s="1" t="s">
        <v>173</v>
      </c>
      <c r="AA164" s="1">
        <f t="shared" si="90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4">D107+35</f>
        <v>45457</v>
      </c>
      <c r="E165" s="1" t="s">
        <v>202</v>
      </c>
      <c r="O165" s="1" t="s">
        <v>85</v>
      </c>
      <c r="P165" s="1" t="s">
        <v>143</v>
      </c>
      <c r="Q165" s="1" t="s">
        <v>174</v>
      </c>
      <c r="AA165" s="1">
        <f t="shared" si="90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5">D108+65</f>
        <v>45497</v>
      </c>
      <c r="E166" s="1" t="s">
        <v>203</v>
      </c>
      <c r="O166" s="1" t="s">
        <v>85</v>
      </c>
      <c r="P166" s="1" t="s">
        <v>143</v>
      </c>
      <c r="Q166" s="1" t="s">
        <v>175</v>
      </c>
      <c r="AA166" s="1">
        <f t="shared" si="90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6">D109+35</f>
        <v>45477</v>
      </c>
      <c r="E167" s="1" t="s">
        <v>200</v>
      </c>
      <c r="O167" s="1" t="s">
        <v>85</v>
      </c>
      <c r="P167" s="1" t="s">
        <v>144</v>
      </c>
      <c r="Q167" s="1" t="s">
        <v>132</v>
      </c>
      <c r="AA167" s="1">
        <f t="shared" si="90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7">D110+65</f>
        <v>45517</v>
      </c>
      <c r="E168" s="1" t="s">
        <v>201</v>
      </c>
      <c r="O168" s="1" t="s">
        <v>85</v>
      </c>
      <c r="P168" s="1" t="s">
        <v>144</v>
      </c>
      <c r="Q168" s="1" t="s">
        <v>133</v>
      </c>
      <c r="AA168" s="1">
        <f t="shared" si="90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8">D111+35</f>
        <v>45497</v>
      </c>
      <c r="E169" s="1" t="s">
        <v>202</v>
      </c>
      <c r="O169" s="1" t="s">
        <v>85</v>
      </c>
      <c r="P169" s="1" t="s">
        <v>144</v>
      </c>
      <c r="Q169" s="1" t="s">
        <v>134</v>
      </c>
      <c r="AA169" s="1">
        <f t="shared" si="90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09">D112+65</f>
        <v>45372</v>
      </c>
      <c r="E170" s="1" t="s">
        <v>203</v>
      </c>
      <c r="O170" s="1" t="s">
        <v>85</v>
      </c>
      <c r="P170" s="1" t="s">
        <v>144</v>
      </c>
      <c r="Q170" s="1" t="s">
        <v>135</v>
      </c>
      <c r="AA170" s="1">
        <f t="shared" si="90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0">D113+35</f>
        <v>45352</v>
      </c>
      <c r="E171" s="1" t="s">
        <v>200</v>
      </c>
      <c r="O171" s="1" t="s">
        <v>85</v>
      </c>
      <c r="P171" s="1" t="s">
        <v>144</v>
      </c>
      <c r="Q171" s="1" t="s">
        <v>136</v>
      </c>
      <c r="AA171" s="1">
        <f t="shared" si="90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1">D114+65</f>
        <v>45392</v>
      </c>
      <c r="E172" s="1" t="s">
        <v>201</v>
      </c>
      <c r="O172" s="1" t="s">
        <v>85</v>
      </c>
      <c r="P172" s="1" t="s">
        <v>144</v>
      </c>
      <c r="Q172" s="1" t="s">
        <v>137</v>
      </c>
      <c r="AA172" s="1">
        <f t="shared" si="90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2">D115+35</f>
        <v>45372</v>
      </c>
      <c r="E173" s="1" t="s">
        <v>202</v>
      </c>
      <c r="O173" s="1" t="s">
        <v>85</v>
      </c>
      <c r="P173" s="1" t="s">
        <v>144</v>
      </c>
      <c r="Q173" s="1" t="s">
        <v>138</v>
      </c>
      <c r="AA173" s="1">
        <f t="shared" si="90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3">D116+65</f>
        <v>45412</v>
      </c>
      <c r="E174" s="1" t="s">
        <v>203</v>
      </c>
      <c r="O174" s="1" t="s">
        <v>85</v>
      </c>
      <c r="P174" s="1" t="s">
        <v>144</v>
      </c>
      <c r="Q174" s="1" t="s">
        <v>139</v>
      </c>
      <c r="AA174" s="1">
        <f t="shared" si="90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4">D117+35</f>
        <v>45392</v>
      </c>
      <c r="E175" s="1" t="s">
        <v>200</v>
      </c>
      <c r="O175" s="1" t="s">
        <v>85</v>
      </c>
      <c r="P175" s="1" t="s">
        <v>144</v>
      </c>
      <c r="Q175" s="1" t="s">
        <v>140</v>
      </c>
      <c r="AA175" s="1">
        <f t="shared" si="90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5">D118+65</f>
        <v>45432</v>
      </c>
      <c r="E176" s="1" t="s">
        <v>201</v>
      </c>
      <c r="O176" s="1" t="s">
        <v>85</v>
      </c>
      <c r="P176" s="1" t="s">
        <v>144</v>
      </c>
      <c r="Q176" s="1" t="s">
        <v>141</v>
      </c>
      <c r="AA176" s="1">
        <f t="shared" si="90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202</v>
      </c>
      <c r="O177" s="1" t="s">
        <v>94</v>
      </c>
      <c r="P177" s="1" t="s">
        <v>65</v>
      </c>
      <c r="Q177" s="1" t="s">
        <v>66</v>
      </c>
      <c r="AA177" s="1">
        <f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203</v>
      </c>
      <c r="O178" s="1" t="s">
        <v>94</v>
      </c>
      <c r="P178" s="1" t="s">
        <v>65</v>
      </c>
      <c r="Q178" s="1" t="s">
        <v>67</v>
      </c>
      <c r="AA178" s="1">
        <f>30%*Y4</f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6">D178</f>
        <v>45427</v>
      </c>
      <c r="E179" s="1" t="s">
        <v>200</v>
      </c>
      <c r="O179" s="1" t="s">
        <v>94</v>
      </c>
      <c r="P179" s="1" t="s">
        <v>65</v>
      </c>
      <c r="Q179" s="1" t="s">
        <v>68</v>
      </c>
      <c r="AA179" s="1">
        <f>30%*Y5</f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6"/>
        <v>45427</v>
      </c>
      <c r="E180" s="1" t="s">
        <v>201</v>
      </c>
      <c r="O180" s="1" t="s">
        <v>94</v>
      </c>
      <c r="P180" s="1" t="s">
        <v>65</v>
      </c>
      <c r="Q180" s="1" t="s">
        <v>77</v>
      </c>
      <c r="AA180" s="1">
        <f>30%*Y6</f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6"/>
        <v>45427</v>
      </c>
      <c r="E181" s="1" t="s">
        <v>202</v>
      </c>
      <c r="O181" s="1" t="s">
        <v>94</v>
      </c>
      <c r="P181" s="1" t="s">
        <v>65</v>
      </c>
      <c r="Q181" s="1" t="s">
        <v>78</v>
      </c>
      <c r="AA181" s="1">
        <f>30%*Y7</f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6"/>
        <v>45427</v>
      </c>
      <c r="E182" s="1" t="s">
        <v>203</v>
      </c>
      <c r="O182" s="1" t="s">
        <v>94</v>
      </c>
      <c r="P182" s="1" t="s">
        <v>65</v>
      </c>
      <c r="Q182" s="1" t="s">
        <v>79</v>
      </c>
      <c r="AA182" s="1">
        <f>30%*Y8</f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6"/>
        <v>45427</v>
      </c>
      <c r="E183" s="1" t="s">
        <v>200</v>
      </c>
      <c r="O183" s="1" t="s">
        <v>94</v>
      </c>
      <c r="P183" s="1" t="s">
        <v>65</v>
      </c>
      <c r="Q183" s="1" t="s">
        <v>80</v>
      </c>
      <c r="AA183" s="1">
        <f>30%*Y9</f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6"/>
        <v>45427</v>
      </c>
      <c r="E184" s="1" t="s">
        <v>201</v>
      </c>
      <c r="O184" s="1" t="s">
        <v>94</v>
      </c>
      <c r="P184" s="1" t="s">
        <v>65</v>
      </c>
      <c r="Q184" s="1" t="s">
        <v>165</v>
      </c>
      <c r="AA184" s="1">
        <f>30%*Y10</f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6"/>
        <v>45427</v>
      </c>
      <c r="E185" s="1" t="s">
        <v>202</v>
      </c>
      <c r="O185" s="1" t="s">
        <v>94</v>
      </c>
      <c r="P185" s="1" t="s">
        <v>65</v>
      </c>
      <c r="Q185" s="1" t="s">
        <v>166</v>
      </c>
      <c r="AA185" s="1">
        <f>30%*Y11</f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6"/>
        <v>45427</v>
      </c>
      <c r="E186" s="1" t="s">
        <v>203</v>
      </c>
      <c r="O186" s="1" t="s">
        <v>94</v>
      </c>
      <c r="P186" s="1" t="s">
        <v>65</v>
      </c>
      <c r="Q186" s="1" t="s">
        <v>167</v>
      </c>
      <c r="AA186" s="1">
        <f>30%*Y12</f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6"/>
        <v>45427</v>
      </c>
      <c r="E187" s="1" t="s">
        <v>200</v>
      </c>
      <c r="O187" s="1" t="s">
        <v>94</v>
      </c>
      <c r="P187" s="1" t="s">
        <v>65</v>
      </c>
      <c r="Q187" s="1" t="s">
        <v>168</v>
      </c>
      <c r="AA187" s="1">
        <f>30%*Y13</f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6"/>
        <v>45427</v>
      </c>
      <c r="E188" s="1" t="s">
        <v>201</v>
      </c>
      <c r="O188" s="1" t="s">
        <v>94</v>
      </c>
      <c r="P188" s="1" t="s">
        <v>69</v>
      </c>
      <c r="Q188" s="1" t="s">
        <v>70</v>
      </c>
      <c r="AA188" s="1">
        <f>30%*Y14</f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6"/>
        <v>45427</v>
      </c>
      <c r="E189" s="1" t="s">
        <v>202</v>
      </c>
      <c r="O189" s="1" t="s">
        <v>94</v>
      </c>
      <c r="P189" s="1" t="s">
        <v>69</v>
      </c>
      <c r="Q189" s="1" t="s">
        <v>71</v>
      </c>
      <c r="AA189" s="1">
        <f>30%*Y15</f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6"/>
        <v>45427</v>
      </c>
      <c r="E190" s="1" t="s">
        <v>203</v>
      </c>
      <c r="O190" s="1" t="s">
        <v>94</v>
      </c>
      <c r="P190" s="1" t="s">
        <v>69</v>
      </c>
      <c r="Q190" s="1" t="s">
        <v>72</v>
      </c>
      <c r="AA190" s="1">
        <f>30%*Y16</f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6"/>
        <v>45427</v>
      </c>
      <c r="E191" s="1" t="s">
        <v>200</v>
      </c>
      <c r="O191" s="1" t="s">
        <v>94</v>
      </c>
      <c r="P191" s="1" t="s">
        <v>69</v>
      </c>
      <c r="Q191" s="1" t="s">
        <v>73</v>
      </c>
      <c r="AA191" s="1">
        <f>30%*Y17</f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6"/>
        <v>45427</v>
      </c>
      <c r="E192" s="1" t="s">
        <v>201</v>
      </c>
      <c r="O192" s="1" t="s">
        <v>94</v>
      </c>
      <c r="P192" s="1" t="s">
        <v>69</v>
      </c>
      <c r="Q192" s="1" t="s">
        <v>74</v>
      </c>
      <c r="AA192" s="1">
        <f>30%*Y18</f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6"/>
        <v>45427</v>
      </c>
      <c r="E193" s="1" t="s">
        <v>202</v>
      </c>
      <c r="O193" s="1" t="s">
        <v>94</v>
      </c>
      <c r="P193" s="1" t="s">
        <v>69</v>
      </c>
      <c r="Q193" s="1" t="s">
        <v>75</v>
      </c>
      <c r="AA193" s="1">
        <f>30%*Y19</f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6"/>
        <v>45427</v>
      </c>
      <c r="E194" s="1" t="s">
        <v>203</v>
      </c>
      <c r="O194" s="1" t="s">
        <v>94</v>
      </c>
      <c r="P194" s="1" t="s">
        <v>69</v>
      </c>
      <c r="Q194" s="1" t="s">
        <v>76</v>
      </c>
      <c r="AA194" s="1">
        <f>30%*Y20</f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6"/>
        <v>45427</v>
      </c>
      <c r="E195" s="1" t="s">
        <v>200</v>
      </c>
      <c r="O195" s="1" t="s">
        <v>94</v>
      </c>
      <c r="P195" s="1" t="s">
        <v>69</v>
      </c>
      <c r="Q195" s="1" t="s">
        <v>81</v>
      </c>
      <c r="AA195" s="1">
        <f>30%*Y21</f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6"/>
        <v>45427</v>
      </c>
      <c r="E196" s="1" t="s">
        <v>201</v>
      </c>
      <c r="O196" s="1" t="s">
        <v>94</v>
      </c>
      <c r="P196" s="1" t="s">
        <v>69</v>
      </c>
      <c r="Q196" s="1" t="s">
        <v>82</v>
      </c>
      <c r="AA196" s="1">
        <f>30%*Y22</f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6"/>
        <v>45427</v>
      </c>
      <c r="E197" s="1" t="s">
        <v>202</v>
      </c>
      <c r="O197" s="1" t="s">
        <v>94</v>
      </c>
      <c r="P197" s="1" t="s">
        <v>69</v>
      </c>
      <c r="Q197" s="1" t="s">
        <v>83</v>
      </c>
      <c r="AA197" s="1">
        <f>30%*Y23</f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6"/>
        <v>45427</v>
      </c>
      <c r="E198" s="1" t="s">
        <v>203</v>
      </c>
      <c r="O198" s="1" t="s">
        <v>94</v>
      </c>
      <c r="P198" s="1" t="s">
        <v>109</v>
      </c>
      <c r="Q198" s="1" t="s">
        <v>110</v>
      </c>
      <c r="AA198" s="1">
        <f>30%*Y24</f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6"/>
        <v>45427</v>
      </c>
      <c r="E199" s="1" t="s">
        <v>200</v>
      </c>
      <c r="O199" s="1" t="s">
        <v>94</v>
      </c>
      <c r="P199" s="1" t="s">
        <v>109</v>
      </c>
      <c r="Q199" s="1" t="s">
        <v>111</v>
      </c>
      <c r="AA199" s="1">
        <f>30%*Y25</f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6"/>
        <v>45427</v>
      </c>
      <c r="E200" s="1" t="s">
        <v>201</v>
      </c>
      <c r="O200" s="1" t="s">
        <v>94</v>
      </c>
      <c r="P200" s="1" t="s">
        <v>109</v>
      </c>
      <c r="Q200" s="1" t="s">
        <v>112</v>
      </c>
      <c r="AA200" s="1">
        <f>30%*Y26</f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6"/>
        <v>45427</v>
      </c>
      <c r="E201" s="1" t="s">
        <v>202</v>
      </c>
      <c r="O201" s="1" t="s">
        <v>94</v>
      </c>
      <c r="P201" s="1" t="s">
        <v>109</v>
      </c>
      <c r="Q201" s="1" t="s">
        <v>113</v>
      </c>
      <c r="AA201" s="1">
        <f>30%*Y27</f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6"/>
        <v>45427</v>
      </c>
      <c r="E202" s="1" t="s">
        <v>203</v>
      </c>
      <c r="O202" s="1" t="s">
        <v>94</v>
      </c>
      <c r="P202" s="1" t="s">
        <v>109</v>
      </c>
      <c r="Q202" s="1" t="s">
        <v>114</v>
      </c>
      <c r="AA202" s="1">
        <f>30%*Y28</f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6"/>
        <v>45427</v>
      </c>
      <c r="E203" s="1" t="s">
        <v>200</v>
      </c>
      <c r="O203" s="1" t="s">
        <v>94</v>
      </c>
      <c r="P203" s="1" t="s">
        <v>109</v>
      </c>
      <c r="Q203" s="1" t="s">
        <v>115</v>
      </c>
      <c r="AA203" s="1">
        <f>30%*Y29</f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6"/>
        <v>45427</v>
      </c>
      <c r="E204" s="1" t="s">
        <v>201</v>
      </c>
      <c r="O204" s="1" t="s">
        <v>94</v>
      </c>
      <c r="P204" s="1" t="s">
        <v>109</v>
      </c>
      <c r="Q204" s="1" t="s">
        <v>116</v>
      </c>
      <c r="AA204" s="1">
        <f>30%*Y30</f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6"/>
        <v>45427</v>
      </c>
      <c r="E205" s="1" t="s">
        <v>202</v>
      </c>
      <c r="O205" s="1" t="s">
        <v>94</v>
      </c>
      <c r="P205" s="1" t="s">
        <v>109</v>
      </c>
      <c r="Q205" s="1" t="s">
        <v>117</v>
      </c>
      <c r="AA205" s="1">
        <f>30%*Y31</f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6"/>
        <v>45427</v>
      </c>
      <c r="E206" s="1" t="s">
        <v>203</v>
      </c>
      <c r="O206" s="1" t="s">
        <v>94</v>
      </c>
      <c r="P206" s="1" t="s">
        <v>109</v>
      </c>
      <c r="Q206" s="1" t="s">
        <v>118</v>
      </c>
      <c r="AA206" s="1">
        <f>30%*Y32</f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6"/>
        <v>45427</v>
      </c>
      <c r="E207" s="1" t="s">
        <v>200</v>
      </c>
      <c r="O207" s="1" t="s">
        <v>94</v>
      </c>
      <c r="P207" s="1" t="s">
        <v>109</v>
      </c>
      <c r="Q207" s="1" t="s">
        <v>119</v>
      </c>
      <c r="AA207" s="1">
        <f>30%*Y33</f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6"/>
        <v>45427</v>
      </c>
      <c r="E208" s="1" t="s">
        <v>201</v>
      </c>
      <c r="O208" s="1" t="s">
        <v>94</v>
      </c>
      <c r="P208" s="1" t="s">
        <v>109</v>
      </c>
      <c r="Q208" s="1" t="s">
        <v>121</v>
      </c>
      <c r="AA208" s="1">
        <f>30%*Y34</f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6"/>
        <v>45427</v>
      </c>
      <c r="E209" s="1" t="s">
        <v>202</v>
      </c>
      <c r="O209" s="1" t="s">
        <v>94</v>
      </c>
      <c r="P209" s="1" t="s">
        <v>109</v>
      </c>
      <c r="Q209" s="1" t="s">
        <v>122</v>
      </c>
      <c r="AA209" s="1">
        <f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6"/>
        <v>45427</v>
      </c>
      <c r="E210" s="1" t="s">
        <v>203</v>
      </c>
      <c r="O210" s="1" t="s">
        <v>94</v>
      </c>
      <c r="P210" s="1" t="s">
        <v>109</v>
      </c>
      <c r="Q210" s="1" t="s">
        <v>123</v>
      </c>
      <c r="AA210" s="1">
        <f>30%*Y36</f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6"/>
        <v>45427</v>
      </c>
      <c r="E211" s="1" t="s">
        <v>200</v>
      </c>
      <c r="O211" s="1" t="s">
        <v>94</v>
      </c>
      <c r="P211" s="1" t="s">
        <v>109</v>
      </c>
      <c r="Q211" s="1" t="s">
        <v>124</v>
      </c>
      <c r="AA211" s="1">
        <f>30%*Y37</f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6"/>
        <v>45427</v>
      </c>
      <c r="E212" s="1" t="s">
        <v>201</v>
      </c>
      <c r="O212" s="1" t="s">
        <v>94</v>
      </c>
      <c r="P212" s="1" t="s">
        <v>109</v>
      </c>
      <c r="Q212" s="1" t="s">
        <v>125</v>
      </c>
      <c r="AA212" s="1">
        <f>30%*Y38</f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6"/>
        <v>45427</v>
      </c>
      <c r="E213" s="1" t="s">
        <v>202</v>
      </c>
      <c r="O213" s="1" t="s">
        <v>94</v>
      </c>
      <c r="P213" s="1" t="s">
        <v>109</v>
      </c>
      <c r="Q213" s="1" t="s">
        <v>126</v>
      </c>
      <c r="AA213" s="1">
        <f>30%*Y39</f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6"/>
        <v>45427</v>
      </c>
      <c r="E214" s="1" t="s">
        <v>203</v>
      </c>
      <c r="O214" s="1" t="s">
        <v>94</v>
      </c>
      <c r="P214" s="1" t="s">
        <v>109</v>
      </c>
      <c r="Q214" s="1" t="s">
        <v>127</v>
      </c>
      <c r="AA214" s="1">
        <f>30%*Y40</f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6"/>
        <v>45427</v>
      </c>
      <c r="E215" s="1" t="s">
        <v>200</v>
      </c>
      <c r="O215" s="1" t="s">
        <v>94</v>
      </c>
      <c r="P215" s="1" t="s">
        <v>120</v>
      </c>
      <c r="Q215" s="1" t="s">
        <v>128</v>
      </c>
      <c r="AA215" s="1">
        <f>30%*Y41</f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6"/>
        <v>45427</v>
      </c>
      <c r="E216" s="1" t="s">
        <v>201</v>
      </c>
      <c r="O216" s="1" t="s">
        <v>94</v>
      </c>
      <c r="P216" s="1" t="s">
        <v>120</v>
      </c>
      <c r="Q216" s="1" t="s">
        <v>129</v>
      </c>
      <c r="AA216" s="1">
        <f>30%*Y42</f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6"/>
        <v>45427</v>
      </c>
      <c r="E217" s="1" t="s">
        <v>202</v>
      </c>
      <c r="O217" s="1" t="s">
        <v>94</v>
      </c>
      <c r="P217" s="1" t="s">
        <v>120</v>
      </c>
      <c r="Q217" s="1" t="s">
        <v>130</v>
      </c>
      <c r="AA217" s="1">
        <f>30%*Y43</f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6"/>
        <v>45427</v>
      </c>
      <c r="E218" s="1" t="s">
        <v>203</v>
      </c>
      <c r="O218" s="1" t="s">
        <v>94</v>
      </c>
      <c r="P218" s="1" t="s">
        <v>120</v>
      </c>
      <c r="Q218" s="1" t="s">
        <v>169</v>
      </c>
      <c r="AA218" s="1">
        <f>30%*Y44</f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6"/>
        <v>45427</v>
      </c>
      <c r="E219" s="1" t="s">
        <v>200</v>
      </c>
      <c r="O219" s="1" t="s">
        <v>94</v>
      </c>
      <c r="P219" s="1" t="s">
        <v>120</v>
      </c>
      <c r="Q219" s="1" t="s">
        <v>170</v>
      </c>
      <c r="AA219" s="1">
        <f>30%*Y45</f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6"/>
        <v>45427</v>
      </c>
      <c r="E220" s="1" t="s">
        <v>201</v>
      </c>
      <c r="O220" s="1" t="s">
        <v>94</v>
      </c>
      <c r="P220" s="1" t="s">
        <v>120</v>
      </c>
      <c r="Q220" s="1" t="s">
        <v>171</v>
      </c>
      <c r="AA220" s="1">
        <f>30%*Y46</f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6"/>
        <v>45427</v>
      </c>
      <c r="E221" s="1" t="s">
        <v>202</v>
      </c>
      <c r="O221" s="1" t="s">
        <v>94</v>
      </c>
      <c r="P221" s="1" t="s">
        <v>120</v>
      </c>
      <c r="Q221" s="1" t="s">
        <v>172</v>
      </c>
      <c r="AA221" s="1">
        <f>30%*Y47</f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6"/>
        <v>45427</v>
      </c>
      <c r="E222" s="1" t="s">
        <v>203</v>
      </c>
      <c r="O222" s="1" t="s">
        <v>94</v>
      </c>
      <c r="P222" s="1" t="s">
        <v>120</v>
      </c>
      <c r="Q222" s="1" t="s">
        <v>173</v>
      </c>
      <c r="AA222" s="1">
        <f>30%*Y48</f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6"/>
        <v>45427</v>
      </c>
      <c r="E223" s="1" t="s">
        <v>200</v>
      </c>
      <c r="O223" s="1" t="s">
        <v>94</v>
      </c>
      <c r="P223" s="1" t="s">
        <v>120</v>
      </c>
      <c r="Q223" s="1" t="s">
        <v>174</v>
      </c>
      <c r="AA223" s="1">
        <f>30%*Y49</f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6"/>
        <v>45427</v>
      </c>
      <c r="E224" s="1" t="s">
        <v>201</v>
      </c>
      <c r="O224" s="1" t="s">
        <v>94</v>
      </c>
      <c r="P224" s="1" t="s">
        <v>120</v>
      </c>
      <c r="Q224" s="1" t="s">
        <v>175</v>
      </c>
      <c r="AA224" s="1">
        <f>30%*Y50</f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6"/>
        <v>45427</v>
      </c>
      <c r="E225" s="1" t="s">
        <v>202</v>
      </c>
      <c r="O225" s="1" t="s">
        <v>94</v>
      </c>
      <c r="P225" s="1" t="s">
        <v>131</v>
      </c>
      <c r="Q225" s="1" t="s">
        <v>132</v>
      </c>
      <c r="AA225" s="1">
        <f>30%*Y51</f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6"/>
        <v>45427</v>
      </c>
      <c r="E226" s="1" t="s">
        <v>203</v>
      </c>
      <c r="O226" s="1" t="s">
        <v>94</v>
      </c>
      <c r="P226" s="1" t="s">
        <v>131</v>
      </c>
      <c r="Q226" s="1" t="s">
        <v>133</v>
      </c>
      <c r="AA226" s="1">
        <f>30%*Y52</f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6"/>
        <v>45427</v>
      </c>
      <c r="E227" s="1" t="s">
        <v>200</v>
      </c>
      <c r="O227" s="1" t="s">
        <v>94</v>
      </c>
      <c r="P227" s="1" t="s">
        <v>131</v>
      </c>
      <c r="Q227" s="1" t="s">
        <v>134</v>
      </c>
      <c r="AA227" s="1">
        <f>30%*Y53</f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6"/>
        <v>45427</v>
      </c>
      <c r="E228" s="1" t="s">
        <v>201</v>
      </c>
      <c r="O228" s="1" t="s">
        <v>94</v>
      </c>
      <c r="P228" s="1" t="s">
        <v>131</v>
      </c>
      <c r="Q228" s="1" t="s">
        <v>135</v>
      </c>
      <c r="AA228" s="1">
        <f>30%*Y54</f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6"/>
        <v>45427</v>
      </c>
      <c r="E229" s="1" t="s">
        <v>202</v>
      </c>
      <c r="O229" s="1" t="s">
        <v>94</v>
      </c>
      <c r="P229" s="1" t="s">
        <v>131</v>
      </c>
      <c r="Q229" s="1" t="s">
        <v>136</v>
      </c>
      <c r="AA229" s="1">
        <f>30%*Y55</f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6"/>
        <v>45427</v>
      </c>
      <c r="E230" s="1" t="s">
        <v>203</v>
      </c>
      <c r="O230" s="1" t="s">
        <v>94</v>
      </c>
      <c r="P230" s="1" t="s">
        <v>131</v>
      </c>
      <c r="Q230" s="1" t="s">
        <v>137</v>
      </c>
      <c r="AA230" s="1">
        <f>30%*Y56</f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6"/>
        <v>45427</v>
      </c>
      <c r="E231" s="1" t="s">
        <v>200</v>
      </c>
      <c r="O231" s="1" t="s">
        <v>94</v>
      </c>
      <c r="P231" s="1" t="s">
        <v>131</v>
      </c>
      <c r="Q231" s="1" t="s">
        <v>138</v>
      </c>
      <c r="AA231" s="1">
        <f>30%*Y57</f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6"/>
        <v>45427</v>
      </c>
      <c r="E232" s="1" t="s">
        <v>201</v>
      </c>
      <c r="O232" s="1" t="s">
        <v>94</v>
      </c>
      <c r="P232" s="1" t="s">
        <v>131</v>
      </c>
      <c r="Q232" s="1" t="s">
        <v>139</v>
      </c>
      <c r="AA232" s="1">
        <f>30%*Y58</f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6"/>
        <v>45427</v>
      </c>
      <c r="E233" s="1" t="s">
        <v>202</v>
      </c>
      <c r="O233" s="1" t="s">
        <v>94</v>
      </c>
      <c r="P233" s="1" t="s">
        <v>131</v>
      </c>
      <c r="Q233" s="1" t="s">
        <v>140</v>
      </c>
      <c r="AA233" s="1">
        <f>30%*Y59</f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6"/>
        <v>45427</v>
      </c>
      <c r="E234" s="1" t="s">
        <v>203</v>
      </c>
      <c r="O234" s="1" t="s">
        <v>94</v>
      </c>
      <c r="P234" s="1" t="s">
        <v>131</v>
      </c>
      <c r="Q234" s="1" t="s">
        <v>141</v>
      </c>
      <c r="AA234" s="1">
        <f>30%*Y60</f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6"/>
        <v>45427</v>
      </c>
      <c r="E235" s="1" t="s">
        <v>200</v>
      </c>
      <c r="O235" s="1" t="s">
        <v>59</v>
      </c>
      <c r="P235" s="1" t="s">
        <v>60</v>
      </c>
      <c r="Q235" s="1" t="s">
        <v>61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201</v>
      </c>
      <c r="O236" s="1" t="s">
        <v>84</v>
      </c>
      <c r="P236" s="1" t="s">
        <v>86</v>
      </c>
      <c r="Q236" s="1" t="s">
        <v>61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202</v>
      </c>
      <c r="O237" s="1" t="s">
        <v>84</v>
      </c>
      <c r="P237" s="1" t="s">
        <v>86</v>
      </c>
      <c r="Q237" s="1" t="s">
        <v>61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203</v>
      </c>
      <c r="O238" s="1" t="s">
        <v>84</v>
      </c>
      <c r="P238" s="1" t="s">
        <v>86</v>
      </c>
      <c r="Q238" s="1" t="s">
        <v>61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200</v>
      </c>
      <c r="O239" s="1" t="s">
        <v>84</v>
      </c>
      <c r="P239" s="1" t="s">
        <v>86</v>
      </c>
      <c r="Q239" s="1" t="s">
        <v>61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201</v>
      </c>
      <c r="O240" s="1" t="s">
        <v>94</v>
      </c>
      <c r="P240" s="1" t="s">
        <v>65</v>
      </c>
      <c r="Q240" s="1" t="s">
        <v>66</v>
      </c>
      <c r="AA240" s="1">
        <f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202</v>
      </c>
      <c r="O241" s="1" t="s">
        <v>94</v>
      </c>
      <c r="P241" s="1" t="s">
        <v>65</v>
      </c>
      <c r="Q241" s="1" t="s">
        <v>67</v>
      </c>
      <c r="AA241" s="1">
        <f>60%*Y4</f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17">D241</f>
        <v>45458</v>
      </c>
      <c r="E242" s="1" t="s">
        <v>203</v>
      </c>
      <c r="O242" s="1" t="s">
        <v>94</v>
      </c>
      <c r="P242" s="1" t="s">
        <v>65</v>
      </c>
      <c r="Q242" s="1" t="s">
        <v>68</v>
      </c>
      <c r="AA242" s="1">
        <f>60%*Y5</f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17"/>
        <v>45458</v>
      </c>
      <c r="E243" s="1" t="s">
        <v>200</v>
      </c>
      <c r="O243" s="1" t="s">
        <v>94</v>
      </c>
      <c r="P243" s="1" t="s">
        <v>65</v>
      </c>
      <c r="Q243" s="1" t="s">
        <v>77</v>
      </c>
      <c r="AA243" s="1">
        <f>60%*Y6</f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17"/>
        <v>45458</v>
      </c>
      <c r="E244" s="1" t="s">
        <v>201</v>
      </c>
      <c r="O244" s="1" t="s">
        <v>94</v>
      </c>
      <c r="P244" s="1" t="s">
        <v>65</v>
      </c>
      <c r="Q244" s="1" t="s">
        <v>78</v>
      </c>
      <c r="AA244" s="1">
        <f>60%*Y7</f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17"/>
        <v>45458</v>
      </c>
      <c r="E245" s="1" t="s">
        <v>202</v>
      </c>
      <c r="O245" s="1" t="s">
        <v>94</v>
      </c>
      <c r="P245" s="1" t="s">
        <v>65</v>
      </c>
      <c r="Q245" s="1" t="s">
        <v>79</v>
      </c>
      <c r="AA245" s="1">
        <f>60%*Y8</f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17"/>
        <v>45458</v>
      </c>
      <c r="E246" s="1" t="s">
        <v>203</v>
      </c>
      <c r="O246" s="1" t="s">
        <v>94</v>
      </c>
      <c r="P246" s="1" t="s">
        <v>65</v>
      </c>
      <c r="Q246" s="1" t="s">
        <v>80</v>
      </c>
      <c r="AA246" s="1">
        <f>60%*Y9</f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17"/>
        <v>45458</v>
      </c>
      <c r="E247" s="1" t="s">
        <v>200</v>
      </c>
      <c r="O247" s="1" t="s">
        <v>94</v>
      </c>
      <c r="P247" s="1" t="s">
        <v>65</v>
      </c>
      <c r="Q247" s="1" t="s">
        <v>165</v>
      </c>
      <c r="AA247" s="1">
        <f>60%*Y10</f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17"/>
        <v>45458</v>
      </c>
      <c r="E248" s="1" t="s">
        <v>201</v>
      </c>
      <c r="O248" s="1" t="s">
        <v>94</v>
      </c>
      <c r="P248" s="1" t="s">
        <v>65</v>
      </c>
      <c r="Q248" s="1" t="s">
        <v>166</v>
      </c>
      <c r="AA248" s="1">
        <f>60%*Y11</f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17"/>
        <v>45458</v>
      </c>
      <c r="E249" s="1" t="s">
        <v>202</v>
      </c>
      <c r="O249" s="1" t="s">
        <v>94</v>
      </c>
      <c r="P249" s="1" t="s">
        <v>65</v>
      </c>
      <c r="Q249" s="1" t="s">
        <v>167</v>
      </c>
      <c r="AA249" s="1">
        <f>60%*Y12</f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17"/>
        <v>45458</v>
      </c>
      <c r="E250" s="1" t="s">
        <v>203</v>
      </c>
      <c r="O250" s="1" t="s">
        <v>94</v>
      </c>
      <c r="P250" s="1" t="s">
        <v>65</v>
      </c>
      <c r="Q250" s="1" t="s">
        <v>168</v>
      </c>
      <c r="AA250" s="1">
        <f>60%*Y13</f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17"/>
        <v>45458</v>
      </c>
      <c r="E251" s="1" t="s">
        <v>200</v>
      </c>
      <c r="O251" s="1" t="s">
        <v>94</v>
      </c>
      <c r="P251" s="1" t="s">
        <v>69</v>
      </c>
      <c r="Q251" s="1" t="s">
        <v>70</v>
      </c>
      <c r="AA251" s="1">
        <f>60%*Y14</f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17"/>
        <v>45458</v>
      </c>
      <c r="E252" s="1" t="s">
        <v>201</v>
      </c>
      <c r="O252" s="1" t="s">
        <v>94</v>
      </c>
      <c r="P252" s="1" t="s">
        <v>69</v>
      </c>
      <c r="Q252" s="1" t="s">
        <v>71</v>
      </c>
      <c r="AA252" s="1">
        <f>60%*Y15</f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17"/>
        <v>45458</v>
      </c>
      <c r="E253" s="1" t="s">
        <v>202</v>
      </c>
      <c r="O253" s="1" t="s">
        <v>94</v>
      </c>
      <c r="P253" s="1" t="s">
        <v>69</v>
      </c>
      <c r="Q253" s="1" t="s">
        <v>72</v>
      </c>
      <c r="AA253" s="1">
        <f>60%*Y16</f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17"/>
        <v>45458</v>
      </c>
      <c r="E254" s="1" t="s">
        <v>203</v>
      </c>
      <c r="O254" s="1" t="s">
        <v>94</v>
      </c>
      <c r="P254" s="1" t="s">
        <v>69</v>
      </c>
      <c r="Q254" s="1" t="s">
        <v>73</v>
      </c>
      <c r="AA254" s="1">
        <f>60%*Y17</f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17"/>
        <v>45458</v>
      </c>
      <c r="E255" s="1" t="s">
        <v>200</v>
      </c>
      <c r="O255" s="1" t="s">
        <v>94</v>
      </c>
      <c r="P255" s="1" t="s">
        <v>69</v>
      </c>
      <c r="Q255" s="1" t="s">
        <v>74</v>
      </c>
      <c r="AA255" s="1">
        <f>60%*Y18</f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17"/>
        <v>45458</v>
      </c>
      <c r="E256" s="1" t="s">
        <v>201</v>
      </c>
      <c r="O256" s="1" t="s">
        <v>94</v>
      </c>
      <c r="P256" s="1" t="s">
        <v>69</v>
      </c>
      <c r="Q256" s="1" t="s">
        <v>75</v>
      </c>
      <c r="AA256" s="1">
        <f>60%*Y19</f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17"/>
        <v>45458</v>
      </c>
      <c r="E257" s="1" t="s">
        <v>202</v>
      </c>
      <c r="O257" s="1" t="s">
        <v>94</v>
      </c>
      <c r="P257" s="1" t="s">
        <v>69</v>
      </c>
      <c r="Q257" s="1" t="s">
        <v>76</v>
      </c>
      <c r="AA257" s="1">
        <f>60%*Y20</f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17"/>
        <v>45458</v>
      </c>
      <c r="E258" s="1" t="s">
        <v>203</v>
      </c>
      <c r="O258" s="1" t="s">
        <v>94</v>
      </c>
      <c r="P258" s="1" t="s">
        <v>69</v>
      </c>
      <c r="Q258" s="1" t="s">
        <v>81</v>
      </c>
      <c r="AA258" s="1">
        <f>60%*Y21</f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17"/>
        <v>45458</v>
      </c>
      <c r="E259" s="1" t="s">
        <v>200</v>
      </c>
      <c r="O259" s="1" t="s">
        <v>94</v>
      </c>
      <c r="P259" s="1" t="s">
        <v>69</v>
      </c>
      <c r="Q259" s="1" t="s">
        <v>82</v>
      </c>
      <c r="AA259" s="1">
        <f>60%*Y22</f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17"/>
        <v>45458</v>
      </c>
      <c r="E260" s="1" t="s">
        <v>201</v>
      </c>
      <c r="O260" s="1" t="s">
        <v>94</v>
      </c>
      <c r="P260" s="1" t="s">
        <v>69</v>
      </c>
      <c r="Q260" s="1" t="s">
        <v>83</v>
      </c>
      <c r="AA260" s="1">
        <f>60%*Y23</f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17"/>
        <v>45458</v>
      </c>
      <c r="E261" s="1" t="s">
        <v>202</v>
      </c>
      <c r="O261" s="1" t="s">
        <v>94</v>
      </c>
      <c r="P261" s="1" t="s">
        <v>109</v>
      </c>
      <c r="Q261" s="1" t="s">
        <v>110</v>
      </c>
      <c r="AA261" s="1">
        <f>60%*Y24</f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17"/>
        <v>45458</v>
      </c>
      <c r="E262" s="1" t="s">
        <v>203</v>
      </c>
      <c r="O262" s="1" t="s">
        <v>94</v>
      </c>
      <c r="P262" s="1" t="s">
        <v>109</v>
      </c>
      <c r="Q262" s="1" t="s">
        <v>111</v>
      </c>
      <c r="AA262" s="1">
        <f>60%*Y25</f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17"/>
        <v>45458</v>
      </c>
      <c r="E263" s="1" t="s">
        <v>200</v>
      </c>
      <c r="O263" s="1" t="s">
        <v>94</v>
      </c>
      <c r="P263" s="1" t="s">
        <v>109</v>
      </c>
      <c r="Q263" s="1" t="s">
        <v>112</v>
      </c>
      <c r="AA263" s="1">
        <f>60%*Y26</f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17"/>
        <v>45458</v>
      </c>
      <c r="E264" s="1" t="s">
        <v>201</v>
      </c>
      <c r="O264" s="1" t="s">
        <v>94</v>
      </c>
      <c r="P264" s="1" t="s">
        <v>109</v>
      </c>
      <c r="Q264" s="1" t="s">
        <v>113</v>
      </c>
      <c r="AA264" s="1">
        <f>60%*Y27</f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17"/>
        <v>45458</v>
      </c>
      <c r="E265" s="1" t="s">
        <v>202</v>
      </c>
      <c r="O265" s="1" t="s">
        <v>94</v>
      </c>
      <c r="P265" s="1" t="s">
        <v>109</v>
      </c>
      <c r="Q265" s="1" t="s">
        <v>114</v>
      </c>
      <c r="AA265" s="1">
        <f>60%*Y28</f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17"/>
        <v>45458</v>
      </c>
      <c r="E266" s="1" t="s">
        <v>203</v>
      </c>
      <c r="O266" s="1" t="s">
        <v>94</v>
      </c>
      <c r="P266" s="1" t="s">
        <v>109</v>
      </c>
      <c r="Q266" s="1" t="s">
        <v>115</v>
      </c>
      <c r="AA266" s="1">
        <f>60%*Y29</f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17"/>
        <v>45458</v>
      </c>
      <c r="E267" s="1" t="s">
        <v>200</v>
      </c>
      <c r="O267" s="1" t="s">
        <v>94</v>
      </c>
      <c r="P267" s="1" t="s">
        <v>109</v>
      </c>
      <c r="Q267" s="1" t="s">
        <v>116</v>
      </c>
      <c r="AA267" s="1">
        <f>60%*Y30</f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17"/>
        <v>45458</v>
      </c>
      <c r="E268" s="1" t="s">
        <v>201</v>
      </c>
      <c r="O268" s="1" t="s">
        <v>94</v>
      </c>
      <c r="P268" s="1" t="s">
        <v>109</v>
      </c>
      <c r="Q268" s="1" t="s">
        <v>117</v>
      </c>
      <c r="AA268" s="1">
        <f>60%*Y31</f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17"/>
        <v>45458</v>
      </c>
      <c r="E269" s="1" t="s">
        <v>202</v>
      </c>
      <c r="O269" s="1" t="s">
        <v>94</v>
      </c>
      <c r="P269" s="1" t="s">
        <v>109</v>
      </c>
      <c r="Q269" s="1" t="s">
        <v>118</v>
      </c>
      <c r="AA269" s="1">
        <f>60%*Y32</f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17"/>
        <v>45458</v>
      </c>
      <c r="E270" s="1" t="s">
        <v>203</v>
      </c>
      <c r="O270" s="1" t="s">
        <v>94</v>
      </c>
      <c r="P270" s="1" t="s">
        <v>109</v>
      </c>
      <c r="Q270" s="1" t="s">
        <v>119</v>
      </c>
      <c r="AA270" s="1">
        <f>60%*Y33</f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17"/>
        <v>45458</v>
      </c>
      <c r="E271" s="1" t="s">
        <v>200</v>
      </c>
      <c r="O271" s="1" t="s">
        <v>94</v>
      </c>
      <c r="P271" s="1" t="s">
        <v>109</v>
      </c>
      <c r="Q271" s="1" t="s">
        <v>121</v>
      </c>
      <c r="AA271" s="1">
        <f>60%*Y34</f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17"/>
        <v>45458</v>
      </c>
      <c r="E272" s="1" t="s">
        <v>201</v>
      </c>
      <c r="O272" s="1" t="s">
        <v>94</v>
      </c>
      <c r="P272" s="1" t="s">
        <v>109</v>
      </c>
      <c r="Q272" s="1" t="s">
        <v>122</v>
      </c>
      <c r="AA272" s="1">
        <f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17"/>
        <v>45458</v>
      </c>
      <c r="E273" s="1" t="s">
        <v>202</v>
      </c>
      <c r="O273" s="1" t="s">
        <v>94</v>
      </c>
      <c r="P273" s="1" t="s">
        <v>109</v>
      </c>
      <c r="Q273" s="1" t="s">
        <v>123</v>
      </c>
      <c r="AA273" s="1">
        <f>60%*Y36</f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17"/>
        <v>45458</v>
      </c>
      <c r="E274" s="1" t="s">
        <v>203</v>
      </c>
      <c r="O274" s="1" t="s">
        <v>94</v>
      </c>
      <c r="P274" s="1" t="s">
        <v>109</v>
      </c>
      <c r="Q274" s="1" t="s">
        <v>124</v>
      </c>
      <c r="AA274" s="1">
        <f>60%*Y37</f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17"/>
        <v>45458</v>
      </c>
      <c r="E275" s="1" t="s">
        <v>200</v>
      </c>
      <c r="O275" s="1" t="s">
        <v>94</v>
      </c>
      <c r="P275" s="1" t="s">
        <v>109</v>
      </c>
      <c r="Q275" s="1" t="s">
        <v>125</v>
      </c>
      <c r="AA275" s="1">
        <f>60%*Y38</f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17"/>
        <v>45458</v>
      </c>
      <c r="E276" s="1" t="s">
        <v>201</v>
      </c>
      <c r="O276" s="1" t="s">
        <v>94</v>
      </c>
      <c r="P276" s="1" t="s">
        <v>109</v>
      </c>
      <c r="Q276" s="1" t="s">
        <v>126</v>
      </c>
      <c r="AA276" s="1">
        <f>60%*Y39</f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17"/>
        <v>45458</v>
      </c>
      <c r="E277" s="1" t="s">
        <v>202</v>
      </c>
      <c r="O277" s="1" t="s">
        <v>94</v>
      </c>
      <c r="P277" s="1" t="s">
        <v>109</v>
      </c>
      <c r="Q277" s="1" t="s">
        <v>127</v>
      </c>
      <c r="AA277" s="1">
        <f>60%*Y40</f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17"/>
        <v>45458</v>
      </c>
      <c r="E278" s="1" t="s">
        <v>203</v>
      </c>
      <c r="O278" s="1" t="s">
        <v>94</v>
      </c>
      <c r="P278" s="1" t="s">
        <v>120</v>
      </c>
      <c r="Q278" s="1" t="s">
        <v>128</v>
      </c>
      <c r="AA278" s="1">
        <f>60%*Y41</f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17"/>
        <v>45458</v>
      </c>
      <c r="E279" s="1" t="s">
        <v>200</v>
      </c>
      <c r="O279" s="1" t="s">
        <v>94</v>
      </c>
      <c r="P279" s="1" t="s">
        <v>120</v>
      </c>
      <c r="Q279" s="1" t="s">
        <v>129</v>
      </c>
      <c r="AA279" s="1">
        <f>60%*Y42</f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17"/>
        <v>45458</v>
      </c>
      <c r="E280" s="1" t="s">
        <v>201</v>
      </c>
      <c r="O280" s="1" t="s">
        <v>94</v>
      </c>
      <c r="P280" s="1" t="s">
        <v>120</v>
      </c>
      <c r="Q280" s="1" t="s">
        <v>130</v>
      </c>
      <c r="AA280" s="1">
        <f>60%*Y43</f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17"/>
        <v>45458</v>
      </c>
      <c r="E281" s="1" t="s">
        <v>202</v>
      </c>
      <c r="O281" s="1" t="s">
        <v>94</v>
      </c>
      <c r="P281" s="1" t="s">
        <v>120</v>
      </c>
      <c r="Q281" s="1" t="s">
        <v>169</v>
      </c>
      <c r="AA281" s="1">
        <f>60%*Y44</f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17"/>
        <v>45458</v>
      </c>
      <c r="E282" s="1" t="s">
        <v>203</v>
      </c>
      <c r="O282" s="1" t="s">
        <v>94</v>
      </c>
      <c r="P282" s="1" t="s">
        <v>120</v>
      </c>
      <c r="Q282" s="1" t="s">
        <v>170</v>
      </c>
      <c r="AA282" s="1">
        <f>60%*Y45</f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17"/>
        <v>45458</v>
      </c>
      <c r="E283" s="1" t="s">
        <v>200</v>
      </c>
      <c r="O283" s="1" t="s">
        <v>94</v>
      </c>
      <c r="P283" s="1" t="s">
        <v>120</v>
      </c>
      <c r="Q283" s="1" t="s">
        <v>171</v>
      </c>
      <c r="AA283" s="1">
        <f>60%*Y46</f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17"/>
        <v>45458</v>
      </c>
      <c r="E284" s="1" t="s">
        <v>201</v>
      </c>
      <c r="O284" s="1" t="s">
        <v>94</v>
      </c>
      <c r="P284" s="1" t="s">
        <v>120</v>
      </c>
      <c r="Q284" s="1" t="s">
        <v>172</v>
      </c>
      <c r="AA284" s="1">
        <f>60%*Y47</f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17"/>
        <v>45458</v>
      </c>
      <c r="E285" s="1" t="s">
        <v>202</v>
      </c>
      <c r="O285" s="1" t="s">
        <v>94</v>
      </c>
      <c r="P285" s="1" t="s">
        <v>120</v>
      </c>
      <c r="Q285" s="1" t="s">
        <v>173</v>
      </c>
      <c r="AA285" s="1">
        <f>60%*Y48</f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17"/>
        <v>45458</v>
      </c>
      <c r="E286" s="1" t="s">
        <v>203</v>
      </c>
      <c r="O286" s="1" t="s">
        <v>94</v>
      </c>
      <c r="P286" s="1" t="s">
        <v>120</v>
      </c>
      <c r="Q286" s="1" t="s">
        <v>174</v>
      </c>
      <c r="AA286" s="1">
        <f>60%*Y49</f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17"/>
        <v>45458</v>
      </c>
      <c r="E287" s="1" t="s">
        <v>200</v>
      </c>
      <c r="O287" s="1" t="s">
        <v>94</v>
      </c>
      <c r="P287" s="1" t="s">
        <v>120</v>
      </c>
      <c r="Q287" s="1" t="s">
        <v>175</v>
      </c>
      <c r="AA287" s="1">
        <f>60%*Y50</f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17"/>
        <v>45458</v>
      </c>
      <c r="E288" s="1" t="s">
        <v>201</v>
      </c>
      <c r="O288" s="1" t="s">
        <v>94</v>
      </c>
      <c r="P288" s="1" t="s">
        <v>131</v>
      </c>
      <c r="Q288" s="1" t="s">
        <v>132</v>
      </c>
      <c r="AA288" s="1">
        <f>60%*Y51</f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17"/>
        <v>45458</v>
      </c>
      <c r="E289" s="1" t="s">
        <v>202</v>
      </c>
      <c r="O289" s="1" t="s">
        <v>94</v>
      </c>
      <c r="P289" s="1" t="s">
        <v>131</v>
      </c>
      <c r="Q289" s="1" t="s">
        <v>133</v>
      </c>
      <c r="AA289" s="1">
        <f>60%*Y52</f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17"/>
        <v>45458</v>
      </c>
      <c r="E290" s="1" t="s">
        <v>203</v>
      </c>
      <c r="O290" s="1" t="s">
        <v>94</v>
      </c>
      <c r="P290" s="1" t="s">
        <v>131</v>
      </c>
      <c r="Q290" s="1" t="s">
        <v>134</v>
      </c>
      <c r="AA290" s="1">
        <f>60%*Y53</f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17"/>
        <v>45458</v>
      </c>
      <c r="E291" s="1" t="s">
        <v>200</v>
      </c>
      <c r="O291" s="1" t="s">
        <v>94</v>
      </c>
      <c r="P291" s="1" t="s">
        <v>131</v>
      </c>
      <c r="Q291" s="1" t="s">
        <v>135</v>
      </c>
      <c r="AA291" s="1">
        <f>60%*Y54</f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17"/>
        <v>45458</v>
      </c>
      <c r="E292" s="1" t="s">
        <v>201</v>
      </c>
      <c r="O292" s="1" t="s">
        <v>94</v>
      </c>
      <c r="P292" s="1" t="s">
        <v>131</v>
      </c>
      <c r="Q292" s="1" t="s">
        <v>136</v>
      </c>
      <c r="AA292" s="1">
        <f>60%*Y55</f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17"/>
        <v>45458</v>
      </c>
      <c r="E293" s="1" t="s">
        <v>202</v>
      </c>
      <c r="O293" s="1" t="s">
        <v>94</v>
      </c>
      <c r="P293" s="1" t="s">
        <v>131</v>
      </c>
      <c r="Q293" s="1" t="s">
        <v>137</v>
      </c>
      <c r="AA293" s="1">
        <f>60%*Y56</f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17"/>
        <v>45458</v>
      </c>
      <c r="E294" s="1" t="s">
        <v>203</v>
      </c>
      <c r="O294" s="1" t="s">
        <v>94</v>
      </c>
      <c r="P294" s="1" t="s">
        <v>131</v>
      </c>
      <c r="Q294" s="1" t="s">
        <v>138</v>
      </c>
      <c r="AA294" s="1">
        <f>60%*Y57</f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17"/>
        <v>45458</v>
      </c>
      <c r="E295" s="1" t="s">
        <v>200</v>
      </c>
      <c r="O295" s="1" t="s">
        <v>94</v>
      </c>
      <c r="P295" s="1" t="s">
        <v>131</v>
      </c>
      <c r="Q295" s="1" t="s">
        <v>139</v>
      </c>
      <c r="AA295" s="1">
        <f>60%*Y58</f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17"/>
        <v>45458</v>
      </c>
      <c r="E296" s="1" t="s">
        <v>201</v>
      </c>
      <c r="O296" s="1" t="s">
        <v>94</v>
      </c>
      <c r="P296" s="1" t="s">
        <v>131</v>
      </c>
      <c r="Q296" s="1" t="s">
        <v>140</v>
      </c>
      <c r="AA296" s="1">
        <f>60%*Y59</f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17"/>
        <v>45458</v>
      </c>
      <c r="E297" s="1" t="s">
        <v>202</v>
      </c>
      <c r="O297" s="1" t="s">
        <v>94</v>
      </c>
      <c r="P297" s="1" t="s">
        <v>131</v>
      </c>
      <c r="Q297" s="1" t="s">
        <v>141</v>
      </c>
      <c r="AA297" s="1">
        <f>60%*Y60</f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17"/>
        <v>45458</v>
      </c>
      <c r="E298" s="1" t="s">
        <v>203</v>
      </c>
      <c r="O298" s="1" t="s">
        <v>59</v>
      </c>
      <c r="P298" s="1" t="s">
        <v>60</v>
      </c>
      <c r="Q298" s="1" t="s">
        <v>62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200</v>
      </c>
      <c r="O299" s="1" t="s">
        <v>84</v>
      </c>
      <c r="P299" s="1" t="s">
        <v>86</v>
      </c>
      <c r="Q299" s="1" t="s">
        <v>62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201</v>
      </c>
      <c r="O300" s="1" t="s">
        <v>84</v>
      </c>
      <c r="P300" s="1" t="s">
        <v>86</v>
      </c>
      <c r="Q300" s="1" t="s">
        <v>62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202</v>
      </c>
      <c r="O301" s="1" t="s">
        <v>84</v>
      </c>
      <c r="P301" s="1" t="s">
        <v>86</v>
      </c>
      <c r="Q301" s="1" t="s">
        <v>62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203</v>
      </c>
      <c r="O302" s="1" t="s">
        <v>84</v>
      </c>
      <c r="P302" s="1" t="s">
        <v>86</v>
      </c>
      <c r="Q302" s="1" t="s">
        <v>62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200</v>
      </c>
      <c r="O303" s="1" t="s">
        <v>207</v>
      </c>
      <c r="P303" s="1" t="s">
        <v>208</v>
      </c>
      <c r="Q303" s="1" t="s">
        <v>209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18">D4+12</f>
        <v>45314</v>
      </c>
      <c r="E304" s="1" t="s">
        <v>201</v>
      </c>
      <c r="O304" s="1" t="s">
        <v>207</v>
      </c>
      <c r="P304" s="1" t="s">
        <v>208</v>
      </c>
      <c r="Q304" s="1" t="s">
        <v>210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:29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18"/>
        <v>45324</v>
      </c>
      <c r="E305" s="1" t="s">
        <v>202</v>
      </c>
      <c r="O305" s="1" t="s">
        <v>207</v>
      </c>
      <c r="P305" s="1" t="s">
        <v>208</v>
      </c>
      <c r="Q305" s="1" t="s">
        <v>211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:29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18"/>
        <v>45334</v>
      </c>
      <c r="E306" s="1" t="s">
        <v>203</v>
      </c>
      <c r="O306" s="1" t="s">
        <v>207</v>
      </c>
      <c r="P306" s="1" t="s">
        <v>208</v>
      </c>
      <c r="Q306" s="1" t="s">
        <v>212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:29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18"/>
        <v>45344</v>
      </c>
      <c r="E307" s="1" t="s">
        <v>200</v>
      </c>
      <c r="O307" s="1" t="s">
        <v>207</v>
      </c>
      <c r="P307" s="1" t="s">
        <v>208</v>
      </c>
      <c r="Q307" s="1" t="s">
        <v>213</v>
      </c>
      <c r="AA307" s="1">
        <f t="shared" ref="AA307" si="119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:29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18"/>
        <v>45354</v>
      </c>
      <c r="E308" s="1" t="s">
        <v>201</v>
      </c>
      <c r="O308" s="1" t="s">
        <v>207</v>
      </c>
      <c r="P308" s="1" t="s">
        <v>208</v>
      </c>
      <c r="Q308" s="1" t="s">
        <v>214</v>
      </c>
      <c r="AA308" s="1">
        <f t="shared" ref="AA308" si="120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:29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18"/>
        <v>45364</v>
      </c>
      <c r="E309" s="1" t="s">
        <v>202</v>
      </c>
      <c r="O309" s="1" t="s">
        <v>207</v>
      </c>
      <c r="P309" s="1" t="s">
        <v>208</v>
      </c>
      <c r="Q309" s="1" t="s">
        <v>215</v>
      </c>
      <c r="AA309" s="1">
        <f t="shared" ref="AA309" si="121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:29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18"/>
        <v>45374</v>
      </c>
      <c r="E310" s="1" t="s">
        <v>203</v>
      </c>
      <c r="O310" s="1" t="s">
        <v>207</v>
      </c>
      <c r="P310" s="1" t="s">
        <v>208</v>
      </c>
      <c r="Q310" s="1" t="s">
        <v>216</v>
      </c>
      <c r="AA310" s="1">
        <f t="shared" ref="AA310" si="122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:29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18"/>
        <v>45384</v>
      </c>
      <c r="E311" s="1" t="s">
        <v>200</v>
      </c>
      <c r="O311" s="1" t="s">
        <v>207</v>
      </c>
      <c r="P311" s="1" t="s">
        <v>208</v>
      </c>
      <c r="Q311" s="1" t="s">
        <v>217</v>
      </c>
      <c r="AA311" s="1">
        <f t="shared" ref="AA311" si="123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:29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18"/>
        <v>45394</v>
      </c>
      <c r="E312" s="1" t="s">
        <v>201</v>
      </c>
      <c r="O312" s="1" t="s">
        <v>207</v>
      </c>
      <c r="P312" s="1" t="s">
        <v>208</v>
      </c>
      <c r="Q312" s="1" t="s">
        <v>218</v>
      </c>
      <c r="AA312" s="1">
        <f t="shared" ref="AA312" si="124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:29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18"/>
        <v>45404</v>
      </c>
      <c r="E313" s="1" t="s">
        <v>202</v>
      </c>
      <c r="O313" s="1" t="s">
        <v>207</v>
      </c>
      <c r="P313" s="1" t="s">
        <v>208</v>
      </c>
      <c r="Q313" s="1" t="s">
        <v>219</v>
      </c>
      <c r="AA313" s="1">
        <f t="shared" ref="AA313" si="125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:29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18"/>
        <v>45414</v>
      </c>
      <c r="E314" s="1" t="s">
        <v>203</v>
      </c>
      <c r="O314" s="1" t="s">
        <v>207</v>
      </c>
      <c r="P314" s="1" t="s">
        <v>220</v>
      </c>
      <c r="Q314" s="1" t="s">
        <v>221</v>
      </c>
      <c r="AA314" s="1">
        <f t="shared" ref="AA314" si="126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:29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18"/>
        <v>45424</v>
      </c>
      <c r="E315" s="1" t="s">
        <v>200</v>
      </c>
      <c r="O315" s="1" t="s">
        <v>207</v>
      </c>
      <c r="P315" s="1" t="s">
        <v>220</v>
      </c>
      <c r="Q315" s="1" t="s">
        <v>222</v>
      </c>
      <c r="AA315" s="1">
        <f t="shared" ref="AA315" si="127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:29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18"/>
        <v>45434</v>
      </c>
      <c r="E316" s="1" t="s">
        <v>201</v>
      </c>
      <c r="O316" s="1" t="s">
        <v>207</v>
      </c>
      <c r="P316" s="1" t="s">
        <v>220</v>
      </c>
      <c r="Q316" s="1" t="s">
        <v>223</v>
      </c>
      <c r="AA316" s="1">
        <f t="shared" ref="AA316" si="128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:29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18"/>
        <v>45444</v>
      </c>
      <c r="E317" s="1" t="s">
        <v>202</v>
      </c>
      <c r="O317" s="1" t="s">
        <v>207</v>
      </c>
      <c r="P317" s="1" t="s">
        <v>220</v>
      </c>
      <c r="Q317" s="1" t="s">
        <v>224</v>
      </c>
      <c r="AA317" s="1">
        <f t="shared" ref="AA317" si="129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:29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18"/>
        <v>45454</v>
      </c>
      <c r="E318" s="1" t="s">
        <v>203</v>
      </c>
      <c r="O318" s="1" t="s">
        <v>207</v>
      </c>
      <c r="P318" s="1" t="s">
        <v>220</v>
      </c>
      <c r="Q318" s="1" t="s">
        <v>225</v>
      </c>
      <c r="AA318" s="1">
        <f t="shared" ref="AA318" si="130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:29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18"/>
        <v>45464</v>
      </c>
      <c r="E319" s="1" t="s">
        <v>200</v>
      </c>
      <c r="O319" s="1" t="s">
        <v>207</v>
      </c>
      <c r="P319" s="1" t="s">
        <v>220</v>
      </c>
      <c r="Q319" s="1" t="s">
        <v>226</v>
      </c>
      <c r="AA319" s="1">
        <f t="shared" ref="AA319" si="131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:29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18"/>
        <v>45309</v>
      </c>
      <c r="E320" s="1" t="s">
        <v>201</v>
      </c>
      <c r="O320" s="1" t="s">
        <v>207</v>
      </c>
      <c r="P320" s="1" t="s">
        <v>220</v>
      </c>
      <c r="Q320" s="1" t="s">
        <v>227</v>
      </c>
      <c r="AA320" s="1">
        <f t="shared" ref="AA320" si="132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:29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18"/>
        <v>45319</v>
      </c>
      <c r="E321" s="1" t="s">
        <v>202</v>
      </c>
      <c r="O321" s="1" t="s">
        <v>207</v>
      </c>
      <c r="P321" s="1" t="s">
        <v>220</v>
      </c>
      <c r="Q321" s="1" t="s">
        <v>228</v>
      </c>
      <c r="AA321" s="1">
        <f t="shared" ref="AA321" si="133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:29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18"/>
        <v>45329</v>
      </c>
      <c r="E322" s="1" t="s">
        <v>203</v>
      </c>
      <c r="O322" s="1" t="s">
        <v>207</v>
      </c>
      <c r="P322" s="1" t="s">
        <v>220</v>
      </c>
      <c r="Q322" s="1" t="s">
        <v>229</v>
      </c>
      <c r="AA322" s="1">
        <f t="shared" ref="AA322" si="134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:29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18"/>
        <v>45339</v>
      </c>
      <c r="E323" s="1" t="s">
        <v>200</v>
      </c>
      <c r="O323" s="1" t="s">
        <v>207</v>
      </c>
      <c r="P323" s="1" t="s">
        <v>220</v>
      </c>
      <c r="Q323" s="1" t="s">
        <v>230</v>
      </c>
      <c r="AA323" s="1">
        <f t="shared" ref="AA323" si="135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:29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18"/>
        <v>45349</v>
      </c>
      <c r="E324" s="1" t="s">
        <v>201</v>
      </c>
      <c r="O324" s="1" t="s">
        <v>207</v>
      </c>
      <c r="P324" s="1" t="s">
        <v>231</v>
      </c>
      <c r="Q324" s="1" t="s">
        <v>232</v>
      </c>
      <c r="AA324" s="1">
        <f t="shared" ref="AA324" si="136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:29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18"/>
        <v>45359</v>
      </c>
      <c r="E325" s="1" t="s">
        <v>202</v>
      </c>
      <c r="O325" s="1" t="s">
        <v>207</v>
      </c>
      <c r="P325" s="1" t="s">
        <v>231</v>
      </c>
      <c r="Q325" s="1" t="s">
        <v>233</v>
      </c>
      <c r="AA325" s="1">
        <f t="shared" ref="AA325" si="137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:29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18"/>
        <v>45369</v>
      </c>
      <c r="E326" s="1" t="s">
        <v>203</v>
      </c>
      <c r="O326" s="1" t="s">
        <v>207</v>
      </c>
      <c r="P326" s="1" t="s">
        <v>231</v>
      </c>
      <c r="Q326" s="1" t="s">
        <v>234</v>
      </c>
      <c r="AA326" s="1">
        <f t="shared" ref="AA326" si="138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:29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18"/>
        <v>45379</v>
      </c>
      <c r="E327" s="1" t="s">
        <v>200</v>
      </c>
      <c r="O327" s="1" t="s">
        <v>207</v>
      </c>
      <c r="P327" s="1" t="s">
        <v>231</v>
      </c>
      <c r="Q327" s="1" t="s">
        <v>235</v>
      </c>
      <c r="AA327" s="1">
        <f t="shared" ref="AA327" si="139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:29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18"/>
        <v>45389</v>
      </c>
      <c r="E328" s="1" t="s">
        <v>201</v>
      </c>
      <c r="O328" s="1" t="s">
        <v>207</v>
      </c>
      <c r="P328" s="1" t="s">
        <v>231</v>
      </c>
      <c r="Q328" s="1" t="s">
        <v>236</v>
      </c>
      <c r="AA328" s="1">
        <f t="shared" ref="AA328" si="140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:29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18"/>
        <v>45399</v>
      </c>
      <c r="E329" s="1" t="s">
        <v>202</v>
      </c>
      <c r="O329" s="1" t="s">
        <v>207</v>
      </c>
      <c r="P329" s="1" t="s">
        <v>231</v>
      </c>
      <c r="Q329" s="1" t="s">
        <v>237</v>
      </c>
      <c r="AA329" s="1">
        <f t="shared" ref="AA329" si="141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:29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18"/>
        <v>45409</v>
      </c>
      <c r="E330" s="1" t="s">
        <v>203</v>
      </c>
      <c r="O330" s="1" t="s">
        <v>207</v>
      </c>
      <c r="P330" s="1" t="s">
        <v>231</v>
      </c>
      <c r="Q330" s="1" t="s">
        <v>238</v>
      </c>
      <c r="AA330" s="1">
        <f t="shared" ref="AA330" si="142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:29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18"/>
        <v>45419</v>
      </c>
      <c r="E331" s="1" t="s">
        <v>200</v>
      </c>
      <c r="O331" s="1" t="s">
        <v>207</v>
      </c>
      <c r="P331" s="1" t="s">
        <v>231</v>
      </c>
      <c r="Q331" s="1" t="s">
        <v>239</v>
      </c>
      <c r="AA331" s="1">
        <f t="shared" ref="AA331" si="143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:29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18"/>
        <v>45429</v>
      </c>
      <c r="E332" s="1" t="s">
        <v>201</v>
      </c>
      <c r="O332" s="1" t="s">
        <v>207</v>
      </c>
      <c r="P332" s="1" t="s">
        <v>231</v>
      </c>
      <c r="Q332" s="1" t="s">
        <v>240</v>
      </c>
      <c r="AA332" s="1">
        <f t="shared" ref="AA332" si="144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:29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18"/>
        <v>45439</v>
      </c>
      <c r="E333" s="1" t="s">
        <v>202</v>
      </c>
      <c r="O333" s="1" t="s">
        <v>207</v>
      </c>
      <c r="P333" s="1" t="s">
        <v>231</v>
      </c>
      <c r="Q333" s="1" t="s">
        <v>241</v>
      </c>
      <c r="AA333" s="1">
        <f t="shared" ref="AA333" si="145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:29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18"/>
        <v>45449</v>
      </c>
      <c r="E334" s="1" t="s">
        <v>203</v>
      </c>
      <c r="O334" s="1" t="s">
        <v>207</v>
      </c>
      <c r="P334" s="1" t="s">
        <v>231</v>
      </c>
      <c r="Q334" s="1" t="s">
        <v>242</v>
      </c>
      <c r="AA334" s="1">
        <f t="shared" ref="AA334" si="146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:29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18"/>
        <v>45459</v>
      </c>
      <c r="E335" s="1" t="s">
        <v>200</v>
      </c>
      <c r="O335" s="1" t="s">
        <v>207</v>
      </c>
      <c r="P335" s="1" t="s">
        <v>231</v>
      </c>
      <c r="Q335" s="1" t="s">
        <v>243</v>
      </c>
      <c r="AA335" s="1">
        <f t="shared" ref="AA335" si="147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:29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18"/>
        <v>45469</v>
      </c>
      <c r="E336" s="1" t="s">
        <v>201</v>
      </c>
      <c r="O336" s="1" t="s">
        <v>207</v>
      </c>
      <c r="P336" s="1" t="s">
        <v>231</v>
      </c>
      <c r="Q336" s="1" t="s">
        <v>244</v>
      </c>
      <c r="AA336" s="1">
        <f t="shared" ref="AA336" si="148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:29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18"/>
        <v>45314</v>
      </c>
      <c r="E337" s="1" t="s">
        <v>202</v>
      </c>
      <c r="O337" s="1" t="s">
        <v>207</v>
      </c>
      <c r="P337" s="1" t="s">
        <v>231</v>
      </c>
      <c r="Q337" s="1" t="s">
        <v>245</v>
      </c>
      <c r="AA337" s="1">
        <f t="shared" ref="AA337" si="149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:29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18"/>
        <v>45324</v>
      </c>
      <c r="E338" s="1" t="s">
        <v>203</v>
      </c>
      <c r="O338" s="1" t="s">
        <v>207</v>
      </c>
      <c r="P338" s="1" t="s">
        <v>231</v>
      </c>
      <c r="Q338" s="1" t="s">
        <v>246</v>
      </c>
      <c r="AA338" s="1">
        <f t="shared" ref="AA338" si="150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:29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18"/>
        <v>45334</v>
      </c>
      <c r="E339" s="1" t="s">
        <v>200</v>
      </c>
      <c r="O339" s="1" t="s">
        <v>207</v>
      </c>
      <c r="P339" s="1" t="s">
        <v>231</v>
      </c>
      <c r="Q339" s="1" t="s">
        <v>247</v>
      </c>
      <c r="AA339" s="1">
        <f t="shared" ref="AA339" si="151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:29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18"/>
        <v>45344</v>
      </c>
      <c r="E340" s="1" t="s">
        <v>201</v>
      </c>
      <c r="O340" s="1" t="s">
        <v>207</v>
      </c>
      <c r="P340" s="1" t="s">
        <v>231</v>
      </c>
      <c r="Q340" s="1" t="s">
        <v>248</v>
      </c>
      <c r="AA340" s="1">
        <f t="shared" ref="AA340" si="152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:29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18"/>
        <v>45354</v>
      </c>
      <c r="E341" s="1" t="s">
        <v>202</v>
      </c>
      <c r="O341" s="1" t="s">
        <v>207</v>
      </c>
      <c r="P341" s="1" t="s">
        <v>249</v>
      </c>
      <c r="Q341" s="1" t="s">
        <v>250</v>
      </c>
      <c r="AA341" s="1">
        <f t="shared" ref="AA341" si="153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:29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18"/>
        <v>45364</v>
      </c>
      <c r="E342" s="1" t="s">
        <v>203</v>
      </c>
      <c r="O342" s="1" t="s">
        <v>207</v>
      </c>
      <c r="P342" s="1" t="s">
        <v>249</v>
      </c>
      <c r="Q342" s="1" t="s">
        <v>251</v>
      </c>
      <c r="AA342" s="1">
        <f t="shared" ref="AA342" si="154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:29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18"/>
        <v>45374</v>
      </c>
      <c r="E343" s="1" t="s">
        <v>200</v>
      </c>
      <c r="O343" s="1" t="s">
        <v>207</v>
      </c>
      <c r="P343" s="1" t="s">
        <v>249</v>
      </c>
      <c r="Q343" s="1" t="s">
        <v>252</v>
      </c>
      <c r="AA343" s="1">
        <f t="shared" ref="AA343" si="155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:29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18"/>
        <v>45384</v>
      </c>
      <c r="E344" s="1" t="s">
        <v>201</v>
      </c>
      <c r="O344" s="1" t="s">
        <v>207</v>
      </c>
      <c r="P344" s="1" t="s">
        <v>249</v>
      </c>
      <c r="Q344" s="1" t="s">
        <v>253</v>
      </c>
      <c r="AA344" s="1">
        <f t="shared" ref="AA344" si="156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:29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18"/>
        <v>45394</v>
      </c>
      <c r="E345" s="1" t="s">
        <v>202</v>
      </c>
      <c r="O345" s="1" t="s">
        <v>207</v>
      </c>
      <c r="P345" s="1" t="s">
        <v>249</v>
      </c>
      <c r="Q345" s="1" t="s">
        <v>254</v>
      </c>
      <c r="AA345" s="1">
        <f t="shared" ref="AA345" si="157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:29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18"/>
        <v>45404</v>
      </c>
      <c r="E346" s="1" t="s">
        <v>203</v>
      </c>
      <c r="O346" s="1" t="s">
        <v>207</v>
      </c>
      <c r="P346" s="1" t="s">
        <v>249</v>
      </c>
      <c r="Q346" s="1" t="s">
        <v>255</v>
      </c>
      <c r="AA346" s="1">
        <f t="shared" ref="AA346" si="158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:29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18"/>
        <v>45414</v>
      </c>
      <c r="E347" s="1" t="s">
        <v>200</v>
      </c>
      <c r="O347" s="1" t="s">
        <v>207</v>
      </c>
      <c r="P347" s="1" t="s">
        <v>249</v>
      </c>
      <c r="Q347" s="1" t="s">
        <v>256</v>
      </c>
      <c r="AA347" s="1">
        <f t="shared" ref="AA347" si="159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:29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18"/>
        <v>45424</v>
      </c>
      <c r="E348" s="1" t="s">
        <v>201</v>
      </c>
      <c r="O348" s="1" t="s">
        <v>207</v>
      </c>
      <c r="P348" s="1" t="s">
        <v>249</v>
      </c>
      <c r="Q348" s="1" t="s">
        <v>257</v>
      </c>
      <c r="AA348" s="1">
        <f t="shared" ref="AA348" si="160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:29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18"/>
        <v>45434</v>
      </c>
      <c r="E349" s="1" t="s">
        <v>202</v>
      </c>
      <c r="O349" s="1" t="s">
        <v>207</v>
      </c>
      <c r="P349" s="1" t="s">
        <v>249</v>
      </c>
      <c r="Q349" s="1" t="s">
        <v>258</v>
      </c>
      <c r="AA349" s="1">
        <f t="shared" ref="AA349" si="161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:29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18"/>
        <v>45444</v>
      </c>
      <c r="E350" s="1" t="s">
        <v>203</v>
      </c>
      <c r="O350" s="1" t="s">
        <v>207</v>
      </c>
      <c r="P350" s="1" t="s">
        <v>249</v>
      </c>
      <c r="Q350" s="1" t="s">
        <v>259</v>
      </c>
      <c r="AA350" s="1">
        <f t="shared" ref="AA350" si="162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:29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18"/>
        <v>45454</v>
      </c>
      <c r="E351" s="1" t="s">
        <v>200</v>
      </c>
      <c r="O351" s="1" t="s">
        <v>207</v>
      </c>
      <c r="P351" s="1" t="s">
        <v>260</v>
      </c>
      <c r="Q351" s="1" t="s">
        <v>261</v>
      </c>
      <c r="AA351" s="1">
        <f t="shared" ref="AA351" si="163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:29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18"/>
        <v>45464</v>
      </c>
      <c r="E352" s="1" t="s">
        <v>201</v>
      </c>
      <c r="O352" s="1" t="s">
        <v>207</v>
      </c>
      <c r="P352" s="1" t="s">
        <v>260</v>
      </c>
      <c r="Q352" s="1" t="s">
        <v>262</v>
      </c>
      <c r="AA352" s="1">
        <f t="shared" ref="AA352" si="164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:29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18"/>
        <v>45474</v>
      </c>
      <c r="E353" s="1" t="s">
        <v>202</v>
      </c>
      <c r="O353" s="1" t="s">
        <v>207</v>
      </c>
      <c r="P353" s="1" t="s">
        <v>260</v>
      </c>
      <c r="Q353" s="1" t="s">
        <v>263</v>
      </c>
      <c r="AA353" s="1">
        <f t="shared" ref="AA353" si="165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:29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18"/>
        <v>45319</v>
      </c>
      <c r="E354" s="1" t="s">
        <v>203</v>
      </c>
      <c r="O354" s="1" t="s">
        <v>207</v>
      </c>
      <c r="P354" s="1" t="s">
        <v>260</v>
      </c>
      <c r="Q354" s="1" t="s">
        <v>264</v>
      </c>
      <c r="AA354" s="1">
        <f t="shared" ref="AA354" si="166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:29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18"/>
        <v>45329</v>
      </c>
      <c r="E355" s="1" t="s">
        <v>200</v>
      </c>
      <c r="O355" s="1" t="s">
        <v>207</v>
      </c>
      <c r="P355" s="1" t="s">
        <v>260</v>
      </c>
      <c r="Q355" s="1" t="s">
        <v>265</v>
      </c>
      <c r="AA355" s="1">
        <f t="shared" ref="AA355" si="167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:29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18"/>
        <v>45339</v>
      </c>
      <c r="E356" s="1" t="s">
        <v>201</v>
      </c>
      <c r="O356" s="1" t="s">
        <v>207</v>
      </c>
      <c r="P356" s="1" t="s">
        <v>260</v>
      </c>
      <c r="Q356" s="1" t="s">
        <v>266</v>
      </c>
      <c r="AA356" s="1">
        <f t="shared" ref="AA356" si="168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:29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18"/>
        <v>45349</v>
      </c>
      <c r="E357" s="1" t="s">
        <v>202</v>
      </c>
      <c r="O357" s="1" t="s">
        <v>207</v>
      </c>
      <c r="P357" s="1" t="s">
        <v>260</v>
      </c>
      <c r="Q357" s="1" t="s">
        <v>267</v>
      </c>
      <c r="AA357" s="1">
        <f t="shared" ref="AA357" si="169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:29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18"/>
        <v>45359</v>
      </c>
      <c r="E358" s="1" t="s">
        <v>203</v>
      </c>
      <c r="O358" s="1" t="s">
        <v>207</v>
      </c>
      <c r="P358" s="1" t="s">
        <v>260</v>
      </c>
      <c r="Q358" s="1" t="s">
        <v>268</v>
      </c>
      <c r="AA358" s="1">
        <f t="shared" ref="AA358" si="170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:29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18"/>
        <v>45369</v>
      </c>
      <c r="E359" s="1" t="s">
        <v>200</v>
      </c>
      <c r="O359" s="1" t="s">
        <v>207</v>
      </c>
      <c r="P359" s="1" t="s">
        <v>260</v>
      </c>
      <c r="Q359" s="1" t="s">
        <v>269</v>
      </c>
      <c r="AA359" s="1">
        <f t="shared" ref="AA359" si="171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:29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18"/>
        <v>45379</v>
      </c>
      <c r="E360" s="1" t="s">
        <v>201</v>
      </c>
      <c r="O360" s="1" t="s">
        <v>207</v>
      </c>
      <c r="P360" s="1" t="s">
        <v>260</v>
      </c>
      <c r="Q360" s="1" t="s">
        <v>270</v>
      </c>
      <c r="AA360" s="1">
        <f t="shared" ref="AA360" si="172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:29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200</v>
      </c>
      <c r="O361" s="1" t="s">
        <v>272</v>
      </c>
      <c r="P361" s="1" t="s">
        <v>273</v>
      </c>
      <c r="Q361" s="1" t="s">
        <v>209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:29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201</v>
      </c>
      <c r="O362" s="1" t="s">
        <v>272</v>
      </c>
      <c r="P362" s="1" t="s">
        <v>273</v>
      </c>
      <c r="Q362" s="1" t="s">
        <v>210</v>
      </c>
      <c r="AA362" s="1">
        <f t="shared" ref="AA362:AA418" si="173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:29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202</v>
      </c>
      <c r="O363" s="1" t="s">
        <v>272</v>
      </c>
      <c r="P363" s="1" t="s">
        <v>273</v>
      </c>
      <c r="Q363" s="1" t="s">
        <v>211</v>
      </c>
      <c r="AA363" s="1">
        <f t="shared" si="173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:29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203</v>
      </c>
      <c r="O364" s="1" t="s">
        <v>272</v>
      </c>
      <c r="P364" s="1" t="s">
        <v>273</v>
      </c>
      <c r="Q364" s="1" t="s">
        <v>212</v>
      </c>
      <c r="AA364" s="1">
        <f t="shared" si="173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:29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4">D307+15</f>
        <v>45359</v>
      </c>
      <c r="E365" s="1" t="s">
        <v>200</v>
      </c>
      <c r="O365" s="1" t="s">
        <v>272</v>
      </c>
      <c r="P365" s="1" t="s">
        <v>273</v>
      </c>
      <c r="Q365" s="1" t="s">
        <v>213</v>
      </c>
      <c r="AA365" s="1">
        <f t="shared" si="173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:29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75">D308</f>
        <v>45354</v>
      </c>
      <c r="E366" s="1" t="s">
        <v>201</v>
      </c>
      <c r="O366" s="1" t="s">
        <v>272</v>
      </c>
      <c r="P366" s="1" t="s">
        <v>273</v>
      </c>
      <c r="Q366" s="1" t="s">
        <v>214</v>
      </c>
      <c r="AA366" s="1">
        <f t="shared" si="173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:29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76">D309+30</f>
        <v>45394</v>
      </c>
      <c r="E367" s="1" t="s">
        <v>202</v>
      </c>
      <c r="O367" s="1" t="s">
        <v>272</v>
      </c>
      <c r="P367" s="1" t="s">
        <v>273</v>
      </c>
      <c r="Q367" s="1" t="s">
        <v>215</v>
      </c>
      <c r="AA367" s="1">
        <f t="shared" si="173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:29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77">D310+45</f>
        <v>45419</v>
      </c>
      <c r="E368" s="1" t="s">
        <v>203</v>
      </c>
      <c r="O368" s="1" t="s">
        <v>272</v>
      </c>
      <c r="P368" s="1" t="s">
        <v>273</v>
      </c>
      <c r="Q368" s="1" t="s">
        <v>216</v>
      </c>
      <c r="AA368" s="1">
        <f t="shared" si="173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:29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78">D311+15</f>
        <v>45399</v>
      </c>
      <c r="E369" s="1" t="s">
        <v>200</v>
      </c>
      <c r="O369" s="1" t="s">
        <v>272</v>
      </c>
      <c r="P369" s="1" t="s">
        <v>273</v>
      </c>
      <c r="Q369" s="1" t="s">
        <v>217</v>
      </c>
      <c r="AA369" s="1">
        <f t="shared" si="173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:29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79">D312</f>
        <v>45394</v>
      </c>
      <c r="E370" s="1" t="s">
        <v>201</v>
      </c>
      <c r="O370" s="1" t="s">
        <v>272</v>
      </c>
      <c r="P370" s="1" t="s">
        <v>273</v>
      </c>
      <c r="Q370" s="1" t="s">
        <v>218</v>
      </c>
      <c r="AA370" s="1">
        <f t="shared" si="173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:29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0">D313+30</f>
        <v>45434</v>
      </c>
      <c r="E371" s="1" t="s">
        <v>202</v>
      </c>
      <c r="O371" s="1" t="s">
        <v>272</v>
      </c>
      <c r="P371" s="1" t="s">
        <v>273</v>
      </c>
      <c r="Q371" s="1" t="s">
        <v>219</v>
      </c>
      <c r="AA371" s="1">
        <f t="shared" si="173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:29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1">D314+45</f>
        <v>45459</v>
      </c>
      <c r="E372" s="1" t="s">
        <v>203</v>
      </c>
      <c r="O372" s="1" t="s">
        <v>272</v>
      </c>
      <c r="P372" s="1" t="s">
        <v>274</v>
      </c>
      <c r="Q372" s="1" t="s">
        <v>221</v>
      </c>
      <c r="AA372" s="1">
        <f t="shared" si="173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:29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2">D315+15</f>
        <v>45439</v>
      </c>
      <c r="E373" s="1" t="s">
        <v>200</v>
      </c>
      <c r="O373" s="1" t="s">
        <v>272</v>
      </c>
      <c r="P373" s="1" t="s">
        <v>274</v>
      </c>
      <c r="Q373" s="1" t="s">
        <v>222</v>
      </c>
      <c r="AA373" s="1">
        <f t="shared" si="173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:29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3">D316</f>
        <v>45434</v>
      </c>
      <c r="E374" s="1" t="s">
        <v>201</v>
      </c>
      <c r="O374" s="1" t="s">
        <v>272</v>
      </c>
      <c r="P374" s="1" t="s">
        <v>274</v>
      </c>
      <c r="Q374" s="1" t="s">
        <v>223</v>
      </c>
      <c r="AA374" s="1">
        <f t="shared" si="173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:29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4">D317+30</f>
        <v>45474</v>
      </c>
      <c r="E375" s="1" t="s">
        <v>202</v>
      </c>
      <c r="O375" s="1" t="s">
        <v>272</v>
      </c>
      <c r="P375" s="1" t="s">
        <v>274</v>
      </c>
      <c r="Q375" s="1" t="s">
        <v>224</v>
      </c>
      <c r="AA375" s="1">
        <f t="shared" si="173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:29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85">D318+45</f>
        <v>45499</v>
      </c>
      <c r="E376" s="1" t="s">
        <v>203</v>
      </c>
      <c r="O376" s="1" t="s">
        <v>272</v>
      </c>
      <c r="P376" s="1" t="s">
        <v>274</v>
      </c>
      <c r="Q376" s="1" t="s">
        <v>225</v>
      </c>
      <c r="AA376" s="1">
        <f t="shared" si="173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:29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86">D319+15</f>
        <v>45479</v>
      </c>
      <c r="E377" s="1" t="s">
        <v>200</v>
      </c>
      <c r="O377" s="1" t="s">
        <v>272</v>
      </c>
      <c r="P377" s="1" t="s">
        <v>274</v>
      </c>
      <c r="Q377" s="1" t="s">
        <v>226</v>
      </c>
      <c r="AA377" s="1">
        <f t="shared" si="173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:29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87">D320</f>
        <v>45309</v>
      </c>
      <c r="E378" s="1" t="s">
        <v>201</v>
      </c>
      <c r="O378" s="1" t="s">
        <v>272</v>
      </c>
      <c r="P378" s="1" t="s">
        <v>274</v>
      </c>
      <c r="Q378" s="1" t="s">
        <v>227</v>
      </c>
      <c r="AA378" s="1">
        <f t="shared" si="173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:29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88">D321+30</f>
        <v>45349</v>
      </c>
      <c r="E379" s="1" t="s">
        <v>202</v>
      </c>
      <c r="O379" s="1" t="s">
        <v>272</v>
      </c>
      <c r="P379" s="1" t="s">
        <v>274</v>
      </c>
      <c r="Q379" s="1" t="s">
        <v>228</v>
      </c>
      <c r="AA379" s="1">
        <f t="shared" si="173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:29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89">D322+45</f>
        <v>45374</v>
      </c>
      <c r="E380" s="1" t="s">
        <v>203</v>
      </c>
      <c r="O380" s="1" t="s">
        <v>272</v>
      </c>
      <c r="P380" s="1" t="s">
        <v>274</v>
      </c>
      <c r="Q380" s="1" t="s">
        <v>229</v>
      </c>
      <c r="AA380" s="1">
        <f t="shared" si="173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:29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0">D323+15</f>
        <v>45354</v>
      </c>
      <c r="E381" s="1" t="s">
        <v>200</v>
      </c>
      <c r="O381" s="1" t="s">
        <v>272</v>
      </c>
      <c r="P381" s="1" t="s">
        <v>274</v>
      </c>
      <c r="Q381" s="1" t="s">
        <v>230</v>
      </c>
      <c r="AA381" s="1">
        <f t="shared" si="173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:29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1">D324</f>
        <v>45349</v>
      </c>
      <c r="E382" s="1" t="s">
        <v>201</v>
      </c>
      <c r="O382" s="1" t="s">
        <v>272</v>
      </c>
      <c r="P382" s="1" t="s">
        <v>275</v>
      </c>
      <c r="Q382" s="1" t="s">
        <v>232</v>
      </c>
      <c r="AA382" s="1">
        <f t="shared" si="173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:29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2">D325+30</f>
        <v>45389</v>
      </c>
      <c r="E383" s="1" t="s">
        <v>202</v>
      </c>
      <c r="O383" s="1" t="s">
        <v>272</v>
      </c>
      <c r="P383" s="1" t="s">
        <v>275</v>
      </c>
      <c r="Q383" s="1" t="s">
        <v>233</v>
      </c>
      <c r="AA383" s="1">
        <f t="shared" si="173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:29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3">D326+45</f>
        <v>45414</v>
      </c>
      <c r="E384" s="1" t="s">
        <v>203</v>
      </c>
      <c r="O384" s="1" t="s">
        <v>272</v>
      </c>
      <c r="P384" s="1" t="s">
        <v>275</v>
      </c>
      <c r="Q384" s="1" t="s">
        <v>234</v>
      </c>
      <c r="AA384" s="1">
        <f t="shared" si="173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:29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4">D327+15</f>
        <v>45394</v>
      </c>
      <c r="E385" s="1" t="s">
        <v>200</v>
      </c>
      <c r="O385" s="1" t="s">
        <v>272</v>
      </c>
      <c r="P385" s="1" t="s">
        <v>275</v>
      </c>
      <c r="Q385" s="1" t="s">
        <v>235</v>
      </c>
      <c r="AA385" s="1">
        <f t="shared" si="173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:29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195">D328</f>
        <v>45389</v>
      </c>
      <c r="E386" s="1" t="s">
        <v>201</v>
      </c>
      <c r="O386" s="1" t="s">
        <v>272</v>
      </c>
      <c r="P386" s="1" t="s">
        <v>275</v>
      </c>
      <c r="Q386" s="1" t="s">
        <v>236</v>
      </c>
      <c r="AA386" s="1">
        <f t="shared" si="173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:29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196">D329+30</f>
        <v>45429</v>
      </c>
      <c r="E387" s="1" t="s">
        <v>202</v>
      </c>
      <c r="O387" s="1" t="s">
        <v>272</v>
      </c>
      <c r="P387" s="1" t="s">
        <v>275</v>
      </c>
      <c r="Q387" s="1" t="s">
        <v>237</v>
      </c>
      <c r="AA387" s="1">
        <f t="shared" si="173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:29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197">D330+45</f>
        <v>45454</v>
      </c>
      <c r="E388" s="1" t="s">
        <v>203</v>
      </c>
      <c r="O388" s="1" t="s">
        <v>272</v>
      </c>
      <c r="P388" s="1" t="s">
        <v>275</v>
      </c>
      <c r="Q388" s="1" t="s">
        <v>238</v>
      </c>
      <c r="AA388" s="1">
        <f t="shared" si="173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:29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198">D331+15</f>
        <v>45434</v>
      </c>
      <c r="E389" s="1" t="s">
        <v>200</v>
      </c>
      <c r="O389" s="1" t="s">
        <v>272</v>
      </c>
      <c r="P389" s="1" t="s">
        <v>275</v>
      </c>
      <c r="Q389" s="1" t="s">
        <v>239</v>
      </c>
      <c r="AA389" s="1">
        <f t="shared" si="173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:29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199">D332</f>
        <v>45429</v>
      </c>
      <c r="E390" s="1" t="s">
        <v>201</v>
      </c>
      <c r="O390" s="1" t="s">
        <v>272</v>
      </c>
      <c r="P390" s="1" t="s">
        <v>275</v>
      </c>
      <c r="Q390" s="1" t="s">
        <v>240</v>
      </c>
      <c r="AA390" s="1">
        <f t="shared" si="173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:29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0">D333+30</f>
        <v>45469</v>
      </c>
      <c r="E391" s="1" t="s">
        <v>202</v>
      </c>
      <c r="O391" s="1" t="s">
        <v>272</v>
      </c>
      <c r="P391" s="1" t="s">
        <v>275</v>
      </c>
      <c r="Q391" s="1" t="s">
        <v>241</v>
      </c>
      <c r="AA391" s="1">
        <f t="shared" si="173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:29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1">D334+45</f>
        <v>45494</v>
      </c>
      <c r="E392" s="1" t="s">
        <v>203</v>
      </c>
      <c r="O392" s="1" t="s">
        <v>272</v>
      </c>
      <c r="P392" s="1" t="s">
        <v>275</v>
      </c>
      <c r="Q392" s="1" t="s">
        <v>242</v>
      </c>
      <c r="AA392" s="1">
        <f t="shared" si="173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:29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2">D335+15</f>
        <v>45474</v>
      </c>
      <c r="E393" s="1" t="s">
        <v>200</v>
      </c>
      <c r="O393" s="1" t="s">
        <v>272</v>
      </c>
      <c r="P393" s="1" t="s">
        <v>275</v>
      </c>
      <c r="Q393" s="1" t="s">
        <v>243</v>
      </c>
      <c r="AA393" s="1">
        <f t="shared" si="173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:29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3">D336</f>
        <v>45469</v>
      </c>
      <c r="E394" s="1" t="s">
        <v>201</v>
      </c>
      <c r="O394" s="1" t="s">
        <v>272</v>
      </c>
      <c r="P394" s="1" t="s">
        <v>275</v>
      </c>
      <c r="Q394" s="1" t="s">
        <v>244</v>
      </c>
      <c r="AA394" s="1">
        <f t="shared" si="173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:29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4">D337+30</f>
        <v>45344</v>
      </c>
      <c r="E395" s="1" t="s">
        <v>202</v>
      </c>
      <c r="O395" s="1" t="s">
        <v>272</v>
      </c>
      <c r="P395" s="1" t="s">
        <v>275</v>
      </c>
      <c r="Q395" s="1" t="s">
        <v>245</v>
      </c>
      <c r="AA395" s="1">
        <f t="shared" si="173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:29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05">D338+45</f>
        <v>45369</v>
      </c>
      <c r="E396" s="1" t="s">
        <v>203</v>
      </c>
      <c r="O396" s="1" t="s">
        <v>272</v>
      </c>
      <c r="P396" s="1" t="s">
        <v>275</v>
      </c>
      <c r="Q396" s="1" t="s">
        <v>246</v>
      </c>
      <c r="AA396" s="1">
        <f t="shared" si="173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:29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06">D339+15</f>
        <v>45349</v>
      </c>
      <c r="E397" s="1" t="s">
        <v>200</v>
      </c>
      <c r="O397" s="1" t="s">
        <v>272</v>
      </c>
      <c r="P397" s="1" t="s">
        <v>275</v>
      </c>
      <c r="Q397" s="1" t="s">
        <v>247</v>
      </c>
      <c r="AA397" s="1">
        <f t="shared" si="173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:29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07">D340</f>
        <v>45344</v>
      </c>
      <c r="E398" s="1" t="s">
        <v>201</v>
      </c>
      <c r="O398" s="1" t="s">
        <v>272</v>
      </c>
      <c r="P398" s="1" t="s">
        <v>275</v>
      </c>
      <c r="Q398" s="1" t="s">
        <v>248</v>
      </c>
      <c r="AA398" s="1">
        <f t="shared" si="173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:29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08">D341+30</f>
        <v>45384</v>
      </c>
      <c r="E399" s="1" t="s">
        <v>202</v>
      </c>
      <c r="O399" s="1" t="s">
        <v>272</v>
      </c>
      <c r="P399" s="1" t="s">
        <v>276</v>
      </c>
      <c r="Q399" s="1" t="s">
        <v>250</v>
      </c>
      <c r="AA399" s="1">
        <f t="shared" si="173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:29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09">D342+45</f>
        <v>45409</v>
      </c>
      <c r="E400" s="1" t="s">
        <v>203</v>
      </c>
      <c r="O400" s="1" t="s">
        <v>272</v>
      </c>
      <c r="P400" s="1" t="s">
        <v>276</v>
      </c>
      <c r="Q400" s="1" t="s">
        <v>251</v>
      </c>
      <c r="AA400" s="1">
        <f t="shared" si="173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:29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0">D343+15</f>
        <v>45389</v>
      </c>
      <c r="E401" s="1" t="s">
        <v>200</v>
      </c>
      <c r="O401" s="1" t="s">
        <v>272</v>
      </c>
      <c r="P401" s="1" t="s">
        <v>276</v>
      </c>
      <c r="Q401" s="1" t="s">
        <v>252</v>
      </c>
      <c r="AA401" s="1">
        <f t="shared" si="173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:29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1">D344</f>
        <v>45384</v>
      </c>
      <c r="E402" s="1" t="s">
        <v>201</v>
      </c>
      <c r="O402" s="1" t="s">
        <v>272</v>
      </c>
      <c r="P402" s="1" t="s">
        <v>276</v>
      </c>
      <c r="Q402" s="1" t="s">
        <v>253</v>
      </c>
      <c r="AA402" s="1">
        <f t="shared" si="173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:29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2">D345+30</f>
        <v>45424</v>
      </c>
      <c r="E403" s="1" t="s">
        <v>202</v>
      </c>
      <c r="O403" s="1" t="s">
        <v>272</v>
      </c>
      <c r="P403" s="1" t="s">
        <v>276</v>
      </c>
      <c r="Q403" s="1" t="s">
        <v>254</v>
      </c>
      <c r="AA403" s="1">
        <f t="shared" si="173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:29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3">D346+45</f>
        <v>45449</v>
      </c>
      <c r="E404" s="1" t="s">
        <v>203</v>
      </c>
      <c r="O404" s="1" t="s">
        <v>272</v>
      </c>
      <c r="P404" s="1" t="s">
        <v>276</v>
      </c>
      <c r="Q404" s="1" t="s">
        <v>255</v>
      </c>
      <c r="AA404" s="1">
        <f t="shared" si="173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:29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4">D347+15</f>
        <v>45429</v>
      </c>
      <c r="E405" s="1" t="s">
        <v>200</v>
      </c>
      <c r="O405" s="1" t="s">
        <v>272</v>
      </c>
      <c r="P405" s="1" t="s">
        <v>276</v>
      </c>
      <c r="Q405" s="1" t="s">
        <v>256</v>
      </c>
      <c r="AA405" s="1">
        <f t="shared" si="173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:29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15">D348</f>
        <v>45424</v>
      </c>
      <c r="E406" s="1" t="s">
        <v>201</v>
      </c>
      <c r="O406" s="1" t="s">
        <v>272</v>
      </c>
      <c r="P406" s="1" t="s">
        <v>276</v>
      </c>
      <c r="Q406" s="1" t="s">
        <v>257</v>
      </c>
      <c r="AA406" s="1">
        <f t="shared" si="173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:29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16">D349+30</f>
        <v>45464</v>
      </c>
      <c r="E407" s="1" t="s">
        <v>202</v>
      </c>
      <c r="O407" s="1" t="s">
        <v>272</v>
      </c>
      <c r="P407" s="1" t="s">
        <v>276</v>
      </c>
      <c r="Q407" s="1" t="s">
        <v>258</v>
      </c>
      <c r="AA407" s="1">
        <f t="shared" si="173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:29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17">D350+45</f>
        <v>45489</v>
      </c>
      <c r="E408" s="1" t="s">
        <v>203</v>
      </c>
      <c r="O408" s="1" t="s">
        <v>272</v>
      </c>
      <c r="P408" s="1" t="s">
        <v>276</v>
      </c>
      <c r="Q408" s="1" t="s">
        <v>259</v>
      </c>
      <c r="AA408" s="1">
        <f t="shared" si="173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:29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18">D351+15</f>
        <v>45469</v>
      </c>
      <c r="E409" s="1" t="s">
        <v>200</v>
      </c>
      <c r="O409" s="1" t="s">
        <v>272</v>
      </c>
      <c r="P409" s="1" t="s">
        <v>277</v>
      </c>
      <c r="Q409" s="1" t="s">
        <v>261</v>
      </c>
      <c r="AA409" s="1">
        <f t="shared" si="173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:29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19">D352</f>
        <v>45464</v>
      </c>
      <c r="E410" s="1" t="s">
        <v>201</v>
      </c>
      <c r="O410" s="1" t="s">
        <v>272</v>
      </c>
      <c r="P410" s="1" t="s">
        <v>277</v>
      </c>
      <c r="Q410" s="1" t="s">
        <v>262</v>
      </c>
      <c r="AA410" s="1">
        <f t="shared" si="173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:29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0">D353+30</f>
        <v>45504</v>
      </c>
      <c r="E411" s="1" t="s">
        <v>202</v>
      </c>
      <c r="O411" s="1" t="s">
        <v>272</v>
      </c>
      <c r="P411" s="1" t="s">
        <v>277</v>
      </c>
      <c r="Q411" s="1" t="s">
        <v>263</v>
      </c>
      <c r="AA411" s="1">
        <f t="shared" si="173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:29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1">D354+45</f>
        <v>45364</v>
      </c>
      <c r="E412" s="1" t="s">
        <v>203</v>
      </c>
      <c r="O412" s="1" t="s">
        <v>272</v>
      </c>
      <c r="P412" s="1" t="s">
        <v>277</v>
      </c>
      <c r="Q412" s="1" t="s">
        <v>264</v>
      </c>
      <c r="AA412" s="1">
        <f t="shared" si="173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:29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2">D355+15</f>
        <v>45344</v>
      </c>
      <c r="E413" s="1" t="s">
        <v>200</v>
      </c>
      <c r="O413" s="1" t="s">
        <v>272</v>
      </c>
      <c r="P413" s="1" t="s">
        <v>277</v>
      </c>
      <c r="Q413" s="1" t="s">
        <v>265</v>
      </c>
      <c r="AA413" s="1">
        <f t="shared" si="173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:29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3">D356</f>
        <v>45339</v>
      </c>
      <c r="E414" s="1" t="s">
        <v>201</v>
      </c>
      <c r="O414" s="1" t="s">
        <v>272</v>
      </c>
      <c r="P414" s="1" t="s">
        <v>277</v>
      </c>
      <c r="Q414" s="1" t="s">
        <v>266</v>
      </c>
      <c r="AA414" s="1">
        <f t="shared" si="173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:29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4">D357+30</f>
        <v>45379</v>
      </c>
      <c r="E415" s="1" t="s">
        <v>202</v>
      </c>
      <c r="O415" s="1" t="s">
        <v>272</v>
      </c>
      <c r="P415" s="1" t="s">
        <v>277</v>
      </c>
      <c r="Q415" s="1" t="s">
        <v>267</v>
      </c>
      <c r="AA415" s="1">
        <f t="shared" si="173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:29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25">D358+45</f>
        <v>45404</v>
      </c>
      <c r="E416" s="1" t="s">
        <v>203</v>
      </c>
      <c r="O416" s="1" t="s">
        <v>272</v>
      </c>
      <c r="P416" s="1" t="s">
        <v>277</v>
      </c>
      <c r="Q416" s="1" t="s">
        <v>268</v>
      </c>
      <c r="AA416" s="1">
        <f t="shared" si="173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:29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26">D359+15</f>
        <v>45384</v>
      </c>
      <c r="E417" s="1" t="s">
        <v>200</v>
      </c>
      <c r="O417" s="1" t="s">
        <v>272</v>
      </c>
      <c r="P417" s="1" t="s">
        <v>277</v>
      </c>
      <c r="Q417" s="1" t="s">
        <v>269</v>
      </c>
      <c r="AA417" s="1">
        <f t="shared" si="173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:29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27">D360</f>
        <v>45379</v>
      </c>
      <c r="E418" s="1" t="s">
        <v>201</v>
      </c>
      <c r="O418" s="1" t="s">
        <v>272</v>
      </c>
      <c r="P418" s="1" t="s">
        <v>277</v>
      </c>
      <c r="Q418" s="1" t="s">
        <v>270</v>
      </c>
      <c r="AA418" s="1">
        <f t="shared" si="173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</row>
    <row r="419" spans="2:29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202</v>
      </c>
      <c r="O419" s="1" t="s">
        <v>279</v>
      </c>
      <c r="P419" s="1" t="s">
        <v>280</v>
      </c>
      <c r="Q419" s="1" t="s">
        <v>283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</row>
    <row r="420" spans="2:29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203</v>
      </c>
      <c r="O420" s="1" t="s">
        <v>279</v>
      </c>
      <c r="P420" s="1" t="s">
        <v>280</v>
      </c>
      <c r="Q420" s="1" t="s">
        <v>285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</row>
    <row r="421" spans="2:29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28">D420+1</f>
        <v>45294</v>
      </c>
      <c r="E421" s="1" t="s">
        <v>200</v>
      </c>
      <c r="O421" s="1" t="s">
        <v>279</v>
      </c>
      <c r="P421" s="1" t="s">
        <v>280</v>
      </c>
      <c r="Q421" s="1" t="s">
        <v>286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</row>
    <row r="422" spans="2:29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28"/>
        <v>45295</v>
      </c>
      <c r="E422" s="1" t="s">
        <v>201</v>
      </c>
      <c r="O422" s="1" t="s">
        <v>279</v>
      </c>
      <c r="P422" s="1" t="s">
        <v>280</v>
      </c>
      <c r="Q422" s="1" t="s">
        <v>287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</row>
    <row r="423" spans="2:29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28"/>
        <v>45296</v>
      </c>
      <c r="E423" s="1" t="s">
        <v>202</v>
      </c>
      <c r="O423" s="1" t="s">
        <v>279</v>
      </c>
      <c r="P423" s="1" t="s">
        <v>280</v>
      </c>
      <c r="Q423" s="1" t="s">
        <v>288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</row>
    <row r="424" spans="2:29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28"/>
        <v>45297</v>
      </c>
      <c r="E424" s="1" t="s">
        <v>203</v>
      </c>
      <c r="O424" s="1" t="s">
        <v>279</v>
      </c>
      <c r="P424" s="1" t="s">
        <v>280</v>
      </c>
      <c r="Q424" s="1" t="s">
        <v>289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</row>
    <row r="425" spans="2:29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28"/>
        <v>45298</v>
      </c>
      <c r="E425" s="1" t="s">
        <v>200</v>
      </c>
      <c r="O425" s="1" t="s">
        <v>279</v>
      </c>
      <c r="P425" s="1" t="s">
        <v>280</v>
      </c>
      <c r="Q425" s="1" t="s">
        <v>290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</row>
    <row r="426" spans="2:29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28"/>
        <v>45299</v>
      </c>
      <c r="E426" s="1" t="s">
        <v>201</v>
      </c>
      <c r="O426" s="1" t="s">
        <v>279</v>
      </c>
      <c r="P426" s="1" t="s">
        <v>280</v>
      </c>
      <c r="Q426" s="1" t="s">
        <v>291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</row>
    <row r="427" spans="2:29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28"/>
        <v>45300</v>
      </c>
      <c r="E427" s="1" t="s">
        <v>202</v>
      </c>
      <c r="O427" s="1" t="s">
        <v>279</v>
      </c>
      <c r="P427" s="1" t="s">
        <v>280</v>
      </c>
      <c r="Q427" s="1" t="s">
        <v>292</v>
      </c>
      <c r="Y427" s="1">
        <f t="shared" ref="Y427" si="229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</row>
    <row r="428" spans="2:29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28"/>
        <v>45301</v>
      </c>
      <c r="E428" s="1" t="s">
        <v>203</v>
      </c>
      <c r="O428" s="1" t="s">
        <v>279</v>
      </c>
      <c r="P428" s="1" t="s">
        <v>280</v>
      </c>
      <c r="Q428" s="1" t="s">
        <v>293</v>
      </c>
      <c r="Y428" s="1">
        <f t="shared" ref="Y428" si="230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</row>
    <row r="429" spans="2:29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28"/>
        <v>45302</v>
      </c>
      <c r="E429" s="1" t="s">
        <v>200</v>
      </c>
      <c r="O429" s="1" t="s">
        <v>279</v>
      </c>
      <c r="P429" s="1" t="s">
        <v>280</v>
      </c>
      <c r="Q429" s="1" t="s">
        <v>294</v>
      </c>
      <c r="Y429" s="1">
        <f t="shared" ref="Y429" si="231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</row>
    <row r="430" spans="2:29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28"/>
        <v>45303</v>
      </c>
      <c r="E430" s="1" t="s">
        <v>201</v>
      </c>
      <c r="O430" s="1" t="s">
        <v>279</v>
      </c>
      <c r="P430" s="1" t="s">
        <v>281</v>
      </c>
      <c r="Q430" s="1" t="s">
        <v>295</v>
      </c>
      <c r="Y430" s="1">
        <f t="shared" ref="Y430" si="232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</row>
    <row r="431" spans="2:29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28"/>
        <v>45304</v>
      </c>
      <c r="E431" s="1" t="s">
        <v>202</v>
      </c>
      <c r="O431" s="1" t="s">
        <v>279</v>
      </c>
      <c r="P431" s="1" t="s">
        <v>281</v>
      </c>
      <c r="Q431" s="1" t="s">
        <v>284</v>
      </c>
      <c r="Y431" s="1">
        <f t="shared" ref="Y431" si="233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</row>
    <row r="432" spans="2:29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28"/>
        <v>45305</v>
      </c>
      <c r="E432" s="1" t="s">
        <v>203</v>
      </c>
      <c r="O432" s="1" t="s">
        <v>279</v>
      </c>
      <c r="P432" s="1" t="s">
        <v>281</v>
      </c>
      <c r="Q432" s="1" t="s">
        <v>297</v>
      </c>
      <c r="Y432" s="1">
        <f t="shared" ref="Y432" si="234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</row>
    <row r="433" spans="2:29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28"/>
        <v>45306</v>
      </c>
      <c r="E433" s="1" t="s">
        <v>200</v>
      </c>
      <c r="O433" s="1" t="s">
        <v>279</v>
      </c>
      <c r="P433" s="1" t="s">
        <v>281</v>
      </c>
      <c r="Q433" s="1" t="s">
        <v>298</v>
      </c>
      <c r="Y433" s="1">
        <f t="shared" ref="Y433" si="235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</row>
    <row r="434" spans="2:29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28"/>
        <v>45307</v>
      </c>
      <c r="E434" s="1" t="s">
        <v>201</v>
      </c>
      <c r="O434" s="1" t="s">
        <v>279</v>
      </c>
      <c r="P434" s="1" t="s">
        <v>281</v>
      </c>
      <c r="Q434" s="1" t="s">
        <v>299</v>
      </c>
      <c r="Y434" s="1">
        <f t="shared" ref="Y434" si="236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</row>
    <row r="435" spans="2:29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28"/>
        <v>45308</v>
      </c>
      <c r="E435" s="1" t="s">
        <v>202</v>
      </c>
      <c r="O435" s="1" t="s">
        <v>279</v>
      </c>
      <c r="P435" s="1" t="s">
        <v>281</v>
      </c>
      <c r="Q435" s="1" t="s">
        <v>300</v>
      </c>
      <c r="Y435" s="1">
        <f t="shared" ref="Y435" si="237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</row>
    <row r="436" spans="2:29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28"/>
        <v>45309</v>
      </c>
      <c r="E436" s="1" t="s">
        <v>203</v>
      </c>
      <c r="O436" s="1" t="s">
        <v>279</v>
      </c>
      <c r="P436" s="1" t="s">
        <v>281</v>
      </c>
      <c r="Q436" s="1" t="s">
        <v>301</v>
      </c>
      <c r="Y436" s="1">
        <f t="shared" ref="Y436" si="238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</row>
    <row r="437" spans="2:29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28"/>
        <v>45310</v>
      </c>
      <c r="E437" s="1" t="s">
        <v>200</v>
      </c>
      <c r="O437" s="1" t="s">
        <v>279</v>
      </c>
      <c r="P437" s="1" t="s">
        <v>281</v>
      </c>
      <c r="Q437" s="1" t="s">
        <v>302</v>
      </c>
      <c r="Y437" s="1">
        <f t="shared" ref="Y437" si="239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</row>
    <row r="438" spans="2:29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28"/>
        <v>45311</v>
      </c>
      <c r="E438" s="1" t="s">
        <v>201</v>
      </c>
      <c r="O438" s="1" t="s">
        <v>279</v>
      </c>
      <c r="P438" s="1" t="s">
        <v>281</v>
      </c>
      <c r="Q438" s="1" t="s">
        <v>303</v>
      </c>
      <c r="Y438" s="1">
        <f t="shared" ref="Y438" si="240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</row>
    <row r="439" spans="2:29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28"/>
        <v>45312</v>
      </c>
      <c r="E439" s="1" t="s">
        <v>202</v>
      </c>
      <c r="O439" s="1" t="s">
        <v>279</v>
      </c>
      <c r="P439" s="1" t="s">
        <v>281</v>
      </c>
      <c r="Q439" s="1" t="s">
        <v>304</v>
      </c>
      <c r="Y439" s="1">
        <f t="shared" ref="Y439" si="241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</row>
    <row r="440" spans="2:29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28"/>
        <v>45313</v>
      </c>
      <c r="E440" s="1" t="s">
        <v>203</v>
      </c>
      <c r="O440" s="1" t="s">
        <v>279</v>
      </c>
      <c r="P440" s="1" t="s">
        <v>282</v>
      </c>
      <c r="Q440" s="1" t="s">
        <v>296</v>
      </c>
      <c r="Y440" s="1">
        <f t="shared" ref="Y440" si="242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</row>
    <row r="441" spans="2:29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28"/>
        <v>45314</v>
      </c>
      <c r="E441" s="1" t="s">
        <v>200</v>
      </c>
      <c r="O441" s="1" t="s">
        <v>279</v>
      </c>
      <c r="P441" s="1" t="s">
        <v>282</v>
      </c>
      <c r="Q441" s="1" t="s">
        <v>305</v>
      </c>
      <c r="Y441" s="1">
        <f t="shared" ref="Y441" si="243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</row>
    <row r="442" spans="2:29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28"/>
        <v>45315</v>
      </c>
      <c r="E442" s="1" t="s">
        <v>201</v>
      </c>
      <c r="O442" s="1" t="s">
        <v>279</v>
      </c>
      <c r="P442" s="1" t="s">
        <v>282</v>
      </c>
      <c r="Q442" s="1" t="s">
        <v>306</v>
      </c>
      <c r="Y442" s="1">
        <f t="shared" ref="Y442" si="244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</row>
    <row r="443" spans="2:29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28"/>
        <v>45316</v>
      </c>
      <c r="E443" s="1" t="s">
        <v>202</v>
      </c>
      <c r="O443" s="1" t="s">
        <v>279</v>
      </c>
      <c r="P443" s="1" t="s">
        <v>282</v>
      </c>
      <c r="Q443" s="1" t="s">
        <v>307</v>
      </c>
      <c r="Y443" s="1">
        <f t="shared" ref="Y443" si="245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</row>
    <row r="444" spans="2:29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28"/>
        <v>45317</v>
      </c>
      <c r="E444" s="1" t="s">
        <v>203</v>
      </c>
      <c r="O444" s="1" t="s">
        <v>279</v>
      </c>
      <c r="P444" s="1" t="s">
        <v>282</v>
      </c>
      <c r="Q444" s="1" t="s">
        <v>308</v>
      </c>
      <c r="Y444" s="1">
        <f t="shared" ref="Y444" si="246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</row>
    <row r="445" spans="2:29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28"/>
        <v>45318</v>
      </c>
      <c r="E445" s="1" t="s">
        <v>200</v>
      </c>
      <c r="O445" s="1" t="s">
        <v>279</v>
      </c>
      <c r="P445" s="1" t="s">
        <v>282</v>
      </c>
      <c r="Q445" s="1" t="s">
        <v>309</v>
      </c>
      <c r="Y445" s="1">
        <f t="shared" ref="Y445" si="247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</row>
    <row r="446" spans="2:29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28"/>
        <v>45319</v>
      </c>
      <c r="E446" s="1" t="s">
        <v>201</v>
      </c>
      <c r="O446" s="1" t="s">
        <v>279</v>
      </c>
      <c r="P446" s="1" t="s">
        <v>282</v>
      </c>
      <c r="Q446" s="1" t="s">
        <v>310</v>
      </c>
      <c r="Y446" s="1">
        <f t="shared" ref="Y446" si="248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</row>
    <row r="447" spans="2:29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28"/>
        <v>45320</v>
      </c>
      <c r="E447" s="1" t="s">
        <v>202</v>
      </c>
      <c r="O447" s="1" t="s">
        <v>279</v>
      </c>
      <c r="P447" s="1" t="s">
        <v>282</v>
      </c>
      <c r="Q447" s="1" t="s">
        <v>311</v>
      </c>
      <c r="Y447" s="1">
        <f t="shared" ref="Y447" si="249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</row>
    <row r="448" spans="2:29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28"/>
        <v>45321</v>
      </c>
      <c r="E448" s="1" t="s">
        <v>203</v>
      </c>
      <c r="O448" s="1" t="s">
        <v>279</v>
      </c>
      <c r="P448" s="1" t="s">
        <v>282</v>
      </c>
      <c r="Q448" s="1" t="s">
        <v>312</v>
      </c>
      <c r="Y448" s="1">
        <f t="shared" ref="Y448" si="250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</row>
    <row r="449" spans="2:29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28"/>
        <v>45322</v>
      </c>
      <c r="E449" s="1" t="s">
        <v>200</v>
      </c>
      <c r="O449" s="1" t="s">
        <v>279</v>
      </c>
      <c r="P449" s="1" t="s">
        <v>282</v>
      </c>
      <c r="Q449" s="1" t="s">
        <v>313</v>
      </c>
      <c r="Y449" s="1">
        <f t="shared" ref="Y449" si="251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</row>
    <row r="450" spans="2:29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28"/>
        <v>45323</v>
      </c>
      <c r="E450" s="1" t="s">
        <v>201</v>
      </c>
      <c r="O450" s="1" t="s">
        <v>279</v>
      </c>
      <c r="P450" s="1" t="s">
        <v>282</v>
      </c>
      <c r="Q450" s="1" t="s">
        <v>314</v>
      </c>
      <c r="Y450" s="1">
        <f t="shared" ref="Y450" si="252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</row>
    <row r="451" spans="2:29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28"/>
        <v>45324</v>
      </c>
      <c r="E451" s="1" t="s">
        <v>202</v>
      </c>
      <c r="O451" s="1" t="s">
        <v>279</v>
      </c>
      <c r="P451" s="1" t="s">
        <v>282</v>
      </c>
      <c r="Q451" s="1" t="s">
        <v>315</v>
      </c>
      <c r="Y451" s="1">
        <f t="shared" ref="Y451" si="253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</row>
    <row r="452" spans="2:29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28"/>
        <v>45325</v>
      </c>
      <c r="E452" s="1" t="s">
        <v>203</v>
      </c>
      <c r="O452" s="1" t="s">
        <v>279</v>
      </c>
      <c r="P452" s="1" t="s">
        <v>282</v>
      </c>
      <c r="Q452" s="1" t="s">
        <v>316</v>
      </c>
      <c r="Y452" s="1">
        <f t="shared" ref="Y452" si="254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</row>
    <row r="453" spans="2:29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28"/>
        <v>45326</v>
      </c>
      <c r="E453" s="1" t="s">
        <v>200</v>
      </c>
      <c r="O453" s="1" t="s">
        <v>279</v>
      </c>
      <c r="P453" s="1" t="s">
        <v>282</v>
      </c>
      <c r="Q453" s="1" t="s">
        <v>317</v>
      </c>
      <c r="Y453" s="1">
        <f t="shared" ref="Y453" si="255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</row>
    <row r="454" spans="2:29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28"/>
        <v>45327</v>
      </c>
      <c r="E454" s="1" t="s">
        <v>201</v>
      </c>
      <c r="O454" s="1" t="s">
        <v>279</v>
      </c>
      <c r="P454" s="1" t="s">
        <v>282</v>
      </c>
      <c r="Q454" s="1" t="s">
        <v>318</v>
      </c>
      <c r="Y454" s="1">
        <f t="shared" ref="Y454" si="256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</row>
    <row r="455" spans="2:29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28"/>
        <v>45328</v>
      </c>
      <c r="E455" s="1" t="s">
        <v>202</v>
      </c>
      <c r="O455" s="1" t="s">
        <v>279</v>
      </c>
      <c r="P455" s="1" t="s">
        <v>282</v>
      </c>
      <c r="Q455" s="1" t="s">
        <v>319</v>
      </c>
      <c r="Y455" s="1">
        <f t="shared" ref="Y455" si="257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</row>
    <row r="456" spans="2:29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28"/>
        <v>45329</v>
      </c>
      <c r="E456" s="1" t="s">
        <v>203</v>
      </c>
      <c r="O456" s="1" t="s">
        <v>279</v>
      </c>
      <c r="P456" s="1" t="s">
        <v>282</v>
      </c>
      <c r="Q456" s="1" t="s">
        <v>320</v>
      </c>
      <c r="Y456" s="1">
        <f t="shared" ref="Y456" si="258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</row>
    <row r="457" spans="2:29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28"/>
        <v>45330</v>
      </c>
      <c r="E457" s="1" t="s">
        <v>202</v>
      </c>
      <c r="O457" s="1" t="s">
        <v>322</v>
      </c>
      <c r="P457" s="1" t="s">
        <v>280</v>
      </c>
      <c r="Q457" s="1" t="s">
        <v>283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</row>
    <row r="458" spans="2:29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203</v>
      </c>
      <c r="O458" s="1" t="s">
        <v>322</v>
      </c>
      <c r="P458" s="1" t="s">
        <v>280</v>
      </c>
      <c r="Q458" s="1" t="s">
        <v>285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</row>
    <row r="459" spans="2:29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200</v>
      </c>
      <c r="O459" s="1" t="s">
        <v>322</v>
      </c>
      <c r="P459" s="1" t="s">
        <v>280</v>
      </c>
      <c r="Q459" s="1" t="s">
        <v>286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</row>
    <row r="460" spans="2:29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201</v>
      </c>
      <c r="O460" s="1" t="s">
        <v>322</v>
      </c>
      <c r="P460" s="1" t="s">
        <v>280</v>
      </c>
      <c r="Q460" s="1" t="s">
        <v>287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</row>
    <row r="461" spans="2:29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202</v>
      </c>
      <c r="O461" s="1" t="s">
        <v>322</v>
      </c>
      <c r="P461" s="1" t="s">
        <v>280</v>
      </c>
      <c r="Q461" s="1" t="s">
        <v>288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</row>
    <row r="462" spans="2:29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203</v>
      </c>
      <c r="O462" s="1" t="s">
        <v>322</v>
      </c>
      <c r="P462" s="1" t="s">
        <v>280</v>
      </c>
      <c r="Q462" s="1" t="s">
        <v>289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</row>
    <row r="463" spans="2:29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200</v>
      </c>
      <c r="O463" s="1" t="s">
        <v>322</v>
      </c>
      <c r="P463" s="1" t="s">
        <v>280</v>
      </c>
      <c r="Q463" s="1" t="s">
        <v>290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</row>
    <row r="464" spans="2:29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201</v>
      </c>
      <c r="O464" s="1" t="s">
        <v>322</v>
      </c>
      <c r="P464" s="1" t="s">
        <v>280</v>
      </c>
      <c r="Q464" s="1" t="s">
        <v>291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</row>
    <row r="465" spans="2:29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202</v>
      </c>
      <c r="O465" s="1" t="s">
        <v>322</v>
      </c>
      <c r="P465" s="1" t="s">
        <v>280</v>
      </c>
      <c r="Q465" s="1" t="s">
        <v>292</v>
      </c>
      <c r="Y465" s="1">
        <f t="shared" ref="Y465" si="259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</row>
    <row r="466" spans="2:29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203</v>
      </c>
      <c r="O466" s="1" t="s">
        <v>322</v>
      </c>
      <c r="P466" s="1" t="s">
        <v>280</v>
      </c>
      <c r="Q466" s="1" t="s">
        <v>293</v>
      </c>
      <c r="Y466" s="1">
        <f t="shared" ref="Y466" si="260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</row>
    <row r="467" spans="2:29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200</v>
      </c>
      <c r="O467" s="1" t="s">
        <v>322</v>
      </c>
      <c r="P467" s="1" t="s">
        <v>280</v>
      </c>
      <c r="Q467" s="1" t="s">
        <v>294</v>
      </c>
      <c r="Y467" s="1">
        <f t="shared" ref="Y467" si="261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</row>
    <row r="468" spans="2:29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201</v>
      </c>
      <c r="O468" s="1" t="s">
        <v>322</v>
      </c>
      <c r="P468" s="1" t="s">
        <v>281</v>
      </c>
      <c r="Q468" s="1" t="s">
        <v>295</v>
      </c>
      <c r="Y468" s="1">
        <f t="shared" ref="Y468" si="262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</row>
    <row r="469" spans="2:29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202</v>
      </c>
      <c r="O469" s="1" t="s">
        <v>322</v>
      </c>
      <c r="P469" s="1" t="s">
        <v>281</v>
      </c>
      <c r="Q469" s="1" t="s">
        <v>284</v>
      </c>
      <c r="Y469" s="1">
        <f t="shared" ref="Y469" si="263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</row>
    <row r="470" spans="2:29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203</v>
      </c>
      <c r="O470" s="1" t="s">
        <v>322</v>
      </c>
      <c r="P470" s="1" t="s">
        <v>281</v>
      </c>
      <c r="Q470" s="1" t="s">
        <v>297</v>
      </c>
      <c r="Y470" s="1">
        <f t="shared" ref="Y470" si="264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</row>
    <row r="471" spans="2:29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200</v>
      </c>
      <c r="O471" s="1" t="s">
        <v>322</v>
      </c>
      <c r="P471" s="1" t="s">
        <v>281</v>
      </c>
      <c r="Q471" s="1" t="s">
        <v>298</v>
      </c>
      <c r="Y471" s="1">
        <f t="shared" ref="Y471" si="265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</row>
    <row r="472" spans="2:29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201</v>
      </c>
      <c r="O472" s="1" t="s">
        <v>322</v>
      </c>
      <c r="P472" s="1" t="s">
        <v>281</v>
      </c>
      <c r="Q472" s="1" t="s">
        <v>299</v>
      </c>
      <c r="Y472" s="1">
        <f t="shared" ref="Y472" si="266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</row>
    <row r="473" spans="2:29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202</v>
      </c>
      <c r="O473" s="1" t="s">
        <v>322</v>
      </c>
      <c r="P473" s="1" t="s">
        <v>281</v>
      </c>
      <c r="Q473" s="1" t="s">
        <v>300</v>
      </c>
      <c r="Y473" s="1">
        <f t="shared" ref="Y473" si="267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</row>
    <row r="474" spans="2:29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203</v>
      </c>
      <c r="O474" s="1" t="s">
        <v>322</v>
      </c>
      <c r="P474" s="1" t="s">
        <v>281</v>
      </c>
      <c r="Q474" s="1" t="s">
        <v>301</v>
      </c>
      <c r="Y474" s="1">
        <f t="shared" ref="Y474" si="268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</row>
    <row r="475" spans="2:29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200</v>
      </c>
      <c r="O475" s="1" t="s">
        <v>322</v>
      </c>
      <c r="P475" s="1" t="s">
        <v>281</v>
      </c>
      <c r="Q475" s="1" t="s">
        <v>302</v>
      </c>
      <c r="Y475" s="1">
        <f t="shared" ref="Y475" si="269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</row>
    <row r="476" spans="2:29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201</v>
      </c>
      <c r="O476" s="1" t="s">
        <v>322</v>
      </c>
      <c r="P476" s="1" t="s">
        <v>281</v>
      </c>
      <c r="Q476" s="1" t="s">
        <v>303</v>
      </c>
      <c r="Y476" s="1">
        <f t="shared" ref="Y476" si="270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</row>
    <row r="477" spans="2:29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202</v>
      </c>
      <c r="O477" s="1" t="s">
        <v>322</v>
      </c>
      <c r="P477" s="1" t="s">
        <v>281</v>
      </c>
      <c r="Q477" s="1" t="s">
        <v>304</v>
      </c>
      <c r="Y477" s="1">
        <f t="shared" ref="Y477" si="271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</row>
    <row r="478" spans="2:29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203</v>
      </c>
      <c r="O478" s="1" t="s">
        <v>322</v>
      </c>
      <c r="P478" s="1" t="s">
        <v>282</v>
      </c>
      <c r="Q478" s="1" t="s">
        <v>296</v>
      </c>
      <c r="Y478" s="1">
        <f t="shared" ref="Y478" si="272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</row>
    <row r="479" spans="2:29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200</v>
      </c>
      <c r="O479" s="1" t="s">
        <v>322</v>
      </c>
      <c r="P479" s="1" t="s">
        <v>282</v>
      </c>
      <c r="Q479" s="1" t="s">
        <v>305</v>
      </c>
      <c r="Y479" s="1">
        <f t="shared" ref="Y479" si="273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</row>
    <row r="480" spans="2:29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201</v>
      </c>
      <c r="O480" s="1" t="s">
        <v>322</v>
      </c>
      <c r="P480" s="1" t="s">
        <v>282</v>
      </c>
      <c r="Q480" s="1" t="s">
        <v>306</v>
      </c>
      <c r="Y480" s="1">
        <f t="shared" ref="Y480" si="274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</row>
    <row r="481" spans="2:29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202</v>
      </c>
      <c r="O481" s="1" t="s">
        <v>322</v>
      </c>
      <c r="P481" s="1" t="s">
        <v>282</v>
      </c>
      <c r="Q481" s="1" t="s">
        <v>307</v>
      </c>
      <c r="Y481" s="1">
        <f t="shared" ref="Y481" si="275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</row>
    <row r="482" spans="2:29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203</v>
      </c>
      <c r="O482" s="1" t="s">
        <v>322</v>
      </c>
      <c r="P482" s="1" t="s">
        <v>282</v>
      </c>
      <c r="Q482" s="1" t="s">
        <v>308</v>
      </c>
      <c r="Y482" s="1">
        <f t="shared" ref="Y482" si="276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</row>
    <row r="483" spans="2:29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200</v>
      </c>
      <c r="O483" s="1" t="s">
        <v>322</v>
      </c>
      <c r="P483" s="1" t="s">
        <v>282</v>
      </c>
      <c r="Q483" s="1" t="s">
        <v>309</v>
      </c>
      <c r="Y483" s="1">
        <f t="shared" ref="Y483" si="277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</row>
    <row r="484" spans="2:29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201</v>
      </c>
      <c r="O484" s="1" t="s">
        <v>322</v>
      </c>
      <c r="P484" s="1" t="s">
        <v>282</v>
      </c>
      <c r="Q484" s="1" t="s">
        <v>310</v>
      </c>
      <c r="Y484" s="1">
        <f t="shared" ref="Y484" si="278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</row>
    <row r="485" spans="2:29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202</v>
      </c>
      <c r="O485" s="1" t="s">
        <v>322</v>
      </c>
      <c r="P485" s="1" t="s">
        <v>282</v>
      </c>
      <c r="Q485" s="1" t="s">
        <v>311</v>
      </c>
      <c r="Y485" s="1">
        <f t="shared" ref="Y485" si="279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</row>
    <row r="486" spans="2:29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203</v>
      </c>
      <c r="O486" s="1" t="s">
        <v>322</v>
      </c>
      <c r="P486" s="1" t="s">
        <v>282</v>
      </c>
      <c r="Q486" s="1" t="s">
        <v>312</v>
      </c>
      <c r="Y486" s="1">
        <f t="shared" ref="Y486" si="280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</row>
    <row r="487" spans="2:29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200</v>
      </c>
      <c r="O487" s="1" t="s">
        <v>322</v>
      </c>
      <c r="P487" s="1" t="s">
        <v>282</v>
      </c>
      <c r="Q487" s="1" t="s">
        <v>313</v>
      </c>
      <c r="Y487" s="1">
        <f t="shared" ref="Y487" si="281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</row>
    <row r="488" spans="2:29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201</v>
      </c>
      <c r="O488" s="1" t="s">
        <v>322</v>
      </c>
      <c r="P488" s="1" t="s">
        <v>282</v>
      </c>
      <c r="Q488" s="1" t="s">
        <v>314</v>
      </c>
      <c r="Y488" s="1">
        <f t="shared" ref="Y488" si="282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</row>
    <row r="489" spans="2:29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202</v>
      </c>
      <c r="O489" s="1" t="s">
        <v>322</v>
      </c>
      <c r="P489" s="1" t="s">
        <v>282</v>
      </c>
      <c r="Q489" s="1" t="s">
        <v>315</v>
      </c>
      <c r="Y489" s="1">
        <f t="shared" ref="Y489" si="283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</row>
    <row r="490" spans="2:29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203</v>
      </c>
      <c r="O490" s="1" t="s">
        <v>322</v>
      </c>
      <c r="P490" s="1" t="s">
        <v>282</v>
      </c>
      <c r="Q490" s="1" t="s">
        <v>316</v>
      </c>
      <c r="Y490" s="1">
        <f t="shared" ref="Y490" si="284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</row>
    <row r="491" spans="2:29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200</v>
      </c>
      <c r="O491" s="1" t="s">
        <v>322</v>
      </c>
      <c r="P491" s="1" t="s">
        <v>282</v>
      </c>
      <c r="Q491" s="1" t="s">
        <v>317</v>
      </c>
      <c r="Y491" s="1">
        <f t="shared" ref="Y491" si="285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</row>
    <row r="492" spans="2:29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201</v>
      </c>
      <c r="O492" s="1" t="s">
        <v>322</v>
      </c>
      <c r="P492" s="1" t="s">
        <v>282</v>
      </c>
      <c r="Q492" s="1" t="s">
        <v>318</v>
      </c>
      <c r="Y492" s="1">
        <f t="shared" ref="Y492" si="286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</row>
    <row r="493" spans="2:29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202</v>
      </c>
      <c r="O493" s="1" t="s">
        <v>322</v>
      </c>
      <c r="P493" s="1" t="s">
        <v>282</v>
      </c>
      <c r="Q493" s="1" t="s">
        <v>319</v>
      </c>
      <c r="Y493" s="1">
        <f t="shared" ref="Y493" si="287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</row>
    <row r="494" spans="2:29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203</v>
      </c>
      <c r="O494" s="1" t="s">
        <v>322</v>
      </c>
      <c r="P494" s="1" t="s">
        <v>282</v>
      </c>
      <c r="Q494" s="1" t="s">
        <v>320</v>
      </c>
      <c r="Y494" s="1">
        <f t="shared" ref="Y494" si="288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</row>
    <row r="495" spans="2:29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202</v>
      </c>
      <c r="O495" s="1" t="s">
        <v>325</v>
      </c>
      <c r="P495" s="1" t="s">
        <v>280</v>
      </c>
      <c r="Q495" s="1" t="s">
        <v>283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</row>
    <row r="496" spans="2:29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89">D420+30</f>
        <v>45323</v>
      </c>
      <c r="E496" s="1" t="s">
        <v>203</v>
      </c>
      <c r="O496" s="1" t="s">
        <v>325</v>
      </c>
      <c r="P496" s="1" t="s">
        <v>280</v>
      </c>
      <c r="Q496" s="1" t="s">
        <v>285</v>
      </c>
      <c r="AA496" s="1">
        <f t="shared" ref="AA496:AA532" si="290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</row>
    <row r="497" spans="2:29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89"/>
        <v>45324</v>
      </c>
      <c r="E497" s="1" t="s">
        <v>200</v>
      </c>
      <c r="O497" s="1" t="s">
        <v>325</v>
      </c>
      <c r="P497" s="1" t="s">
        <v>280</v>
      </c>
      <c r="Q497" s="1" t="s">
        <v>286</v>
      </c>
      <c r="AA497" s="1">
        <f t="shared" si="290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</row>
    <row r="498" spans="2:29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89"/>
        <v>45325</v>
      </c>
      <c r="E498" s="1" t="s">
        <v>201</v>
      </c>
      <c r="O498" s="1" t="s">
        <v>325</v>
      </c>
      <c r="P498" s="1" t="s">
        <v>280</v>
      </c>
      <c r="Q498" s="1" t="s">
        <v>287</v>
      </c>
      <c r="AA498" s="1">
        <f t="shared" si="290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</row>
    <row r="499" spans="2:29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89"/>
        <v>45326</v>
      </c>
      <c r="E499" s="1" t="s">
        <v>202</v>
      </c>
      <c r="O499" s="1" t="s">
        <v>325</v>
      </c>
      <c r="P499" s="1" t="s">
        <v>280</v>
      </c>
      <c r="Q499" s="1" t="s">
        <v>288</v>
      </c>
      <c r="AA499" s="1">
        <f t="shared" si="290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</row>
    <row r="500" spans="2:29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89"/>
        <v>45327</v>
      </c>
      <c r="E500" s="1" t="s">
        <v>203</v>
      </c>
      <c r="O500" s="1" t="s">
        <v>325</v>
      </c>
      <c r="P500" s="1" t="s">
        <v>280</v>
      </c>
      <c r="Q500" s="1" t="s">
        <v>289</v>
      </c>
      <c r="AA500" s="1">
        <f t="shared" si="290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</row>
    <row r="501" spans="2:29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89"/>
        <v>45328</v>
      </c>
      <c r="E501" s="1" t="s">
        <v>200</v>
      </c>
      <c r="O501" s="1" t="s">
        <v>325</v>
      </c>
      <c r="P501" s="1" t="s">
        <v>280</v>
      </c>
      <c r="Q501" s="1" t="s">
        <v>290</v>
      </c>
      <c r="AA501" s="1">
        <f t="shared" si="290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</row>
    <row r="502" spans="2:29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89"/>
        <v>45329</v>
      </c>
      <c r="E502" s="1" t="s">
        <v>201</v>
      </c>
      <c r="O502" s="1" t="s">
        <v>325</v>
      </c>
      <c r="P502" s="1" t="s">
        <v>280</v>
      </c>
      <c r="Q502" s="1" t="s">
        <v>291</v>
      </c>
      <c r="AA502" s="1">
        <f t="shared" si="290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</row>
    <row r="503" spans="2:29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89"/>
        <v>45330</v>
      </c>
      <c r="E503" s="1" t="s">
        <v>202</v>
      </c>
      <c r="O503" s="1" t="s">
        <v>325</v>
      </c>
      <c r="P503" s="1" t="s">
        <v>280</v>
      </c>
      <c r="Q503" s="1" t="s">
        <v>292</v>
      </c>
      <c r="AA503" s="1">
        <f t="shared" si="290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</row>
    <row r="504" spans="2:29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89"/>
        <v>45331</v>
      </c>
      <c r="E504" s="1" t="s">
        <v>203</v>
      </c>
      <c r="O504" s="1" t="s">
        <v>325</v>
      </c>
      <c r="P504" s="1" t="s">
        <v>280</v>
      </c>
      <c r="Q504" s="1" t="s">
        <v>293</v>
      </c>
      <c r="AA504" s="1">
        <f t="shared" si="290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</row>
    <row r="505" spans="2:29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89"/>
        <v>45332</v>
      </c>
      <c r="E505" s="1" t="s">
        <v>200</v>
      </c>
      <c r="O505" s="1" t="s">
        <v>325</v>
      </c>
      <c r="P505" s="1" t="s">
        <v>280</v>
      </c>
      <c r="Q505" s="1" t="s">
        <v>294</v>
      </c>
      <c r="AA505" s="1">
        <f t="shared" si="290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</row>
    <row r="506" spans="2:29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89"/>
        <v>45333</v>
      </c>
      <c r="E506" s="1" t="s">
        <v>201</v>
      </c>
      <c r="O506" s="1" t="s">
        <v>325</v>
      </c>
      <c r="P506" s="1" t="s">
        <v>281</v>
      </c>
      <c r="Q506" s="1" t="s">
        <v>295</v>
      </c>
      <c r="AA506" s="1">
        <f t="shared" si="290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</row>
    <row r="507" spans="2:29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89"/>
        <v>45334</v>
      </c>
      <c r="E507" s="1" t="s">
        <v>202</v>
      </c>
      <c r="O507" s="1" t="s">
        <v>325</v>
      </c>
      <c r="P507" s="1" t="s">
        <v>281</v>
      </c>
      <c r="Q507" s="1" t="s">
        <v>284</v>
      </c>
      <c r="AA507" s="1">
        <f t="shared" si="290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</row>
    <row r="508" spans="2:29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89"/>
        <v>45335</v>
      </c>
      <c r="E508" s="1" t="s">
        <v>203</v>
      </c>
      <c r="O508" s="1" t="s">
        <v>325</v>
      </c>
      <c r="P508" s="1" t="s">
        <v>281</v>
      </c>
      <c r="Q508" s="1" t="s">
        <v>297</v>
      </c>
      <c r="AA508" s="1">
        <f t="shared" si="290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</row>
    <row r="509" spans="2:29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89"/>
        <v>45336</v>
      </c>
      <c r="E509" s="1" t="s">
        <v>200</v>
      </c>
      <c r="O509" s="1" t="s">
        <v>325</v>
      </c>
      <c r="P509" s="1" t="s">
        <v>281</v>
      </c>
      <c r="Q509" s="1" t="s">
        <v>298</v>
      </c>
      <c r="AA509" s="1">
        <f t="shared" si="290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</row>
    <row r="510" spans="2:29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89"/>
        <v>45337</v>
      </c>
      <c r="E510" s="1" t="s">
        <v>201</v>
      </c>
      <c r="O510" s="1" t="s">
        <v>325</v>
      </c>
      <c r="P510" s="1" t="s">
        <v>281</v>
      </c>
      <c r="Q510" s="1" t="s">
        <v>299</v>
      </c>
      <c r="AA510" s="1">
        <f t="shared" si="290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</row>
    <row r="511" spans="2:29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89"/>
        <v>45338</v>
      </c>
      <c r="E511" s="1" t="s">
        <v>202</v>
      </c>
      <c r="O511" s="1" t="s">
        <v>325</v>
      </c>
      <c r="P511" s="1" t="s">
        <v>281</v>
      </c>
      <c r="Q511" s="1" t="s">
        <v>300</v>
      </c>
      <c r="AA511" s="1">
        <f t="shared" si="290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</row>
    <row r="512" spans="2:29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89"/>
        <v>45339</v>
      </c>
      <c r="E512" s="1" t="s">
        <v>203</v>
      </c>
      <c r="O512" s="1" t="s">
        <v>325</v>
      </c>
      <c r="P512" s="1" t="s">
        <v>281</v>
      </c>
      <c r="Q512" s="1" t="s">
        <v>301</v>
      </c>
      <c r="AA512" s="1">
        <f t="shared" si="290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</row>
    <row r="513" spans="2:29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89"/>
        <v>45340</v>
      </c>
      <c r="E513" s="1" t="s">
        <v>200</v>
      </c>
      <c r="O513" s="1" t="s">
        <v>325</v>
      </c>
      <c r="P513" s="1" t="s">
        <v>281</v>
      </c>
      <c r="Q513" s="1" t="s">
        <v>302</v>
      </c>
      <c r="AA513" s="1">
        <f t="shared" si="290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</row>
    <row r="514" spans="2:29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89"/>
        <v>45341</v>
      </c>
      <c r="E514" s="1" t="s">
        <v>201</v>
      </c>
      <c r="O514" s="1" t="s">
        <v>325</v>
      </c>
      <c r="P514" s="1" t="s">
        <v>281</v>
      </c>
      <c r="Q514" s="1" t="s">
        <v>303</v>
      </c>
      <c r="AA514" s="1">
        <f t="shared" si="290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</row>
    <row r="515" spans="2:29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89"/>
        <v>45342</v>
      </c>
      <c r="E515" s="1" t="s">
        <v>202</v>
      </c>
      <c r="O515" s="1" t="s">
        <v>325</v>
      </c>
      <c r="P515" s="1" t="s">
        <v>281</v>
      </c>
      <c r="Q515" s="1" t="s">
        <v>304</v>
      </c>
      <c r="AA515" s="1">
        <f t="shared" si="290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</row>
    <row r="516" spans="2:29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89"/>
        <v>45343</v>
      </c>
      <c r="E516" s="1" t="s">
        <v>203</v>
      </c>
      <c r="O516" s="1" t="s">
        <v>325</v>
      </c>
      <c r="P516" s="1" t="s">
        <v>282</v>
      </c>
      <c r="Q516" s="1" t="s">
        <v>296</v>
      </c>
      <c r="AA516" s="1">
        <f t="shared" si="290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</row>
    <row r="517" spans="2:29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89"/>
        <v>45344</v>
      </c>
      <c r="E517" s="1" t="s">
        <v>200</v>
      </c>
      <c r="O517" s="1" t="s">
        <v>325</v>
      </c>
      <c r="P517" s="1" t="s">
        <v>282</v>
      </c>
      <c r="Q517" s="1" t="s">
        <v>305</v>
      </c>
      <c r="AA517" s="1">
        <f t="shared" si="290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</row>
    <row r="518" spans="2:29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89"/>
        <v>45345</v>
      </c>
      <c r="E518" s="1" t="s">
        <v>201</v>
      </c>
      <c r="O518" s="1" t="s">
        <v>325</v>
      </c>
      <c r="P518" s="1" t="s">
        <v>282</v>
      </c>
      <c r="Q518" s="1" t="s">
        <v>306</v>
      </c>
      <c r="AA518" s="1">
        <f t="shared" si="290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</row>
    <row r="519" spans="2:29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89"/>
        <v>45346</v>
      </c>
      <c r="E519" s="1" t="s">
        <v>202</v>
      </c>
      <c r="O519" s="1" t="s">
        <v>325</v>
      </c>
      <c r="P519" s="1" t="s">
        <v>282</v>
      </c>
      <c r="Q519" s="1" t="s">
        <v>307</v>
      </c>
      <c r="AA519" s="1">
        <f t="shared" si="290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</row>
    <row r="520" spans="2:29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89"/>
        <v>45347</v>
      </c>
      <c r="E520" s="1" t="s">
        <v>203</v>
      </c>
      <c r="O520" s="1" t="s">
        <v>325</v>
      </c>
      <c r="P520" s="1" t="s">
        <v>282</v>
      </c>
      <c r="Q520" s="1" t="s">
        <v>308</v>
      </c>
      <c r="AA520" s="1">
        <f t="shared" si="290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</row>
    <row r="521" spans="2:29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89"/>
        <v>45348</v>
      </c>
      <c r="E521" s="1" t="s">
        <v>200</v>
      </c>
      <c r="O521" s="1" t="s">
        <v>325</v>
      </c>
      <c r="P521" s="1" t="s">
        <v>282</v>
      </c>
      <c r="Q521" s="1" t="s">
        <v>309</v>
      </c>
      <c r="AA521" s="1">
        <f t="shared" si="290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</row>
    <row r="522" spans="2:29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89"/>
        <v>45349</v>
      </c>
      <c r="E522" s="1" t="s">
        <v>201</v>
      </c>
      <c r="O522" s="1" t="s">
        <v>325</v>
      </c>
      <c r="P522" s="1" t="s">
        <v>282</v>
      </c>
      <c r="Q522" s="1" t="s">
        <v>310</v>
      </c>
      <c r="AA522" s="1">
        <f t="shared" si="290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</row>
    <row r="523" spans="2:29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89"/>
        <v>45350</v>
      </c>
      <c r="E523" s="1" t="s">
        <v>202</v>
      </c>
      <c r="O523" s="1" t="s">
        <v>325</v>
      </c>
      <c r="P523" s="1" t="s">
        <v>282</v>
      </c>
      <c r="Q523" s="1" t="s">
        <v>311</v>
      </c>
      <c r="AA523" s="1">
        <f t="shared" si="290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</row>
    <row r="524" spans="2:29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89"/>
        <v>45351</v>
      </c>
      <c r="E524" s="1" t="s">
        <v>203</v>
      </c>
      <c r="O524" s="1" t="s">
        <v>325</v>
      </c>
      <c r="P524" s="1" t="s">
        <v>282</v>
      </c>
      <c r="Q524" s="1" t="s">
        <v>312</v>
      </c>
      <c r="AA524" s="1">
        <f t="shared" si="290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</row>
    <row r="525" spans="2:29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89"/>
        <v>45352</v>
      </c>
      <c r="E525" s="1" t="s">
        <v>200</v>
      </c>
      <c r="O525" s="1" t="s">
        <v>325</v>
      </c>
      <c r="P525" s="1" t="s">
        <v>282</v>
      </c>
      <c r="Q525" s="1" t="s">
        <v>313</v>
      </c>
      <c r="AA525" s="1">
        <f t="shared" si="290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</row>
    <row r="526" spans="2:29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89"/>
        <v>45353</v>
      </c>
      <c r="E526" s="1" t="s">
        <v>201</v>
      </c>
      <c r="O526" s="1" t="s">
        <v>325</v>
      </c>
      <c r="P526" s="1" t="s">
        <v>282</v>
      </c>
      <c r="Q526" s="1" t="s">
        <v>314</v>
      </c>
      <c r="AA526" s="1">
        <f t="shared" si="290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</row>
    <row r="527" spans="2:29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89"/>
        <v>45354</v>
      </c>
      <c r="E527" s="1" t="s">
        <v>202</v>
      </c>
      <c r="O527" s="1" t="s">
        <v>325</v>
      </c>
      <c r="P527" s="1" t="s">
        <v>282</v>
      </c>
      <c r="Q527" s="1" t="s">
        <v>315</v>
      </c>
      <c r="AA527" s="1">
        <f t="shared" si="290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</row>
    <row r="528" spans="2:29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89"/>
        <v>45355</v>
      </c>
      <c r="E528" s="1" t="s">
        <v>203</v>
      </c>
      <c r="O528" s="1" t="s">
        <v>325</v>
      </c>
      <c r="P528" s="1" t="s">
        <v>282</v>
      </c>
      <c r="Q528" s="1" t="s">
        <v>316</v>
      </c>
      <c r="AA528" s="1">
        <f t="shared" si="290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</row>
    <row r="529" spans="2:29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89"/>
        <v>45356</v>
      </c>
      <c r="E529" s="1" t="s">
        <v>200</v>
      </c>
      <c r="O529" s="1" t="s">
        <v>325</v>
      </c>
      <c r="P529" s="1" t="s">
        <v>282</v>
      </c>
      <c r="Q529" s="1" t="s">
        <v>317</v>
      </c>
      <c r="AA529" s="1">
        <f t="shared" si="290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</row>
    <row r="530" spans="2:29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89"/>
        <v>45357</v>
      </c>
      <c r="E530" s="1" t="s">
        <v>201</v>
      </c>
      <c r="O530" s="1" t="s">
        <v>325</v>
      </c>
      <c r="P530" s="1" t="s">
        <v>282</v>
      </c>
      <c r="Q530" s="1" t="s">
        <v>318</v>
      </c>
      <c r="AA530" s="1">
        <f t="shared" si="290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</row>
    <row r="531" spans="2:29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89"/>
        <v>45358</v>
      </c>
      <c r="E531" s="1" t="s">
        <v>202</v>
      </c>
      <c r="O531" s="1" t="s">
        <v>325</v>
      </c>
      <c r="P531" s="1" t="s">
        <v>282</v>
      </c>
      <c r="Q531" s="1" t="s">
        <v>319</v>
      </c>
      <c r="AA531" s="1">
        <f t="shared" si="290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</row>
    <row r="532" spans="2:29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89"/>
        <v>45359</v>
      </c>
      <c r="E532" s="1" t="s">
        <v>203</v>
      </c>
      <c r="O532" s="1" t="s">
        <v>325</v>
      </c>
      <c r="P532" s="1" t="s">
        <v>282</v>
      </c>
      <c r="Q532" s="1" t="s">
        <v>320</v>
      </c>
      <c r="AA532" s="1">
        <f t="shared" si="290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</row>
    <row r="533" spans="2:29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200</v>
      </c>
      <c r="O533" s="1" t="s">
        <v>329</v>
      </c>
      <c r="P533" s="1" t="s">
        <v>280</v>
      </c>
      <c r="Q533" s="1" t="s">
        <v>280</v>
      </c>
      <c r="AA533" s="1">
        <f>SUM($Y$457:$Y$467)/60</f>
        <v>327354.27104166668</v>
      </c>
      <c r="AC533" s="31" t="str">
        <f>IF(OR(RepP!$J$3="",RepP!$J$3=0,COUNTIF(Lists!$D:$D,RepP!$J$3)=0),Lists!$D$9,IF(RepP!$J$3=Lists!$D$9,Lists!$D$9,IF(RepP!$J$3=$E533,RepP!$J$3,"")))</f>
        <v>Все проекты</v>
      </c>
    </row>
    <row r="534" spans="2:29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200</v>
      </c>
      <c r="O534" s="1" t="s">
        <v>329</v>
      </c>
      <c r="P534" s="1" t="s">
        <v>280</v>
      </c>
      <c r="Q534" s="1" t="s">
        <v>280</v>
      </c>
      <c r="AA534" s="1">
        <f>SUM($Y$457:$Y$467)/60</f>
        <v>327354.27104166668</v>
      </c>
      <c r="AC534" s="31" t="str">
        <f>IF(OR(RepP!$J$3="",RepP!$J$3=0,COUNTIF(Lists!$D:$D,RepP!$J$3)=0),Lists!$D$9,IF(RepP!$J$3=Lists!$D$9,Lists!$D$9,IF(RepP!$J$3=$E534,RepP!$J$3,"")))</f>
        <v>Все проекты</v>
      </c>
    </row>
    <row r="535" spans="2:29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1">D534+30</f>
        <v>45419</v>
      </c>
      <c r="E535" s="1" t="s">
        <v>200</v>
      </c>
      <c r="O535" s="1" t="s">
        <v>329</v>
      </c>
      <c r="P535" s="1" t="s">
        <v>280</v>
      </c>
      <c r="Q535" s="1" t="s">
        <v>280</v>
      </c>
      <c r="AA535" s="1">
        <f t="shared" ref="AA535:AA592" si="292">SUM($Y$457:$Y$467)/60</f>
        <v>327354.27104166668</v>
      </c>
      <c r="AC535" s="31" t="str">
        <f>IF(OR(RepP!$J$3="",RepP!$J$3=0,COUNTIF(Lists!$D:$D,RepP!$J$3)=0),Lists!$D$9,IF(RepP!$J$3=Lists!$D$9,Lists!$D$9,IF(RepP!$J$3=$E535,RepP!$J$3,"")))</f>
        <v>Все проекты</v>
      </c>
    </row>
    <row r="536" spans="2:29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1"/>
        <v>45449</v>
      </c>
      <c r="E536" s="1" t="s">
        <v>200</v>
      </c>
      <c r="O536" s="1" t="s">
        <v>329</v>
      </c>
      <c r="P536" s="1" t="s">
        <v>280</v>
      </c>
      <c r="Q536" s="1" t="s">
        <v>280</v>
      </c>
      <c r="AA536" s="1">
        <f t="shared" si="292"/>
        <v>327354.27104166668</v>
      </c>
      <c r="AC536" s="31" t="str">
        <f>IF(OR(RepP!$J$3="",RepP!$J$3=0,COUNTIF(Lists!$D:$D,RepP!$J$3)=0),Lists!$D$9,IF(RepP!$J$3=Lists!$D$9,Lists!$D$9,IF(RepP!$J$3=$E536,RepP!$J$3,"")))</f>
        <v>Все проекты</v>
      </c>
    </row>
    <row r="537" spans="2:29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1"/>
        <v>45479</v>
      </c>
      <c r="E537" s="1" t="s">
        <v>200</v>
      </c>
      <c r="O537" s="1" t="s">
        <v>329</v>
      </c>
      <c r="P537" s="1" t="s">
        <v>280</v>
      </c>
      <c r="Q537" s="1" t="s">
        <v>280</v>
      </c>
      <c r="AA537" s="1">
        <f t="shared" si="292"/>
        <v>327354.27104166668</v>
      </c>
      <c r="AC537" s="31" t="str">
        <f>IF(OR(RepP!$J$3="",RepP!$J$3=0,COUNTIF(Lists!$D:$D,RepP!$J$3)=0),Lists!$D$9,IF(RepP!$J$3=Lists!$D$9,Lists!$D$9,IF(RepP!$J$3=$E537,RepP!$J$3,"")))</f>
        <v>Все проекты</v>
      </c>
    </row>
    <row r="538" spans="2:29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1"/>
        <v>45509</v>
      </c>
      <c r="E538" s="1" t="s">
        <v>200</v>
      </c>
      <c r="O538" s="1" t="s">
        <v>329</v>
      </c>
      <c r="P538" s="1" t="s">
        <v>280</v>
      </c>
      <c r="Q538" s="1" t="s">
        <v>280</v>
      </c>
      <c r="AA538" s="1">
        <f t="shared" si="292"/>
        <v>327354.27104166668</v>
      </c>
      <c r="AC538" s="31" t="str">
        <f>IF(OR(RepP!$J$3="",RepP!$J$3=0,COUNTIF(Lists!$D:$D,RepP!$J$3)=0),Lists!$D$9,IF(RepP!$J$3=Lists!$D$9,Lists!$D$9,IF(RepP!$J$3=$E538,RepP!$J$3,"")))</f>
        <v>Все проекты</v>
      </c>
    </row>
    <row r="539" spans="2:29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1"/>
        <v>45539</v>
      </c>
      <c r="E539" s="1" t="s">
        <v>200</v>
      </c>
      <c r="O539" s="1" t="s">
        <v>329</v>
      </c>
      <c r="P539" s="1" t="s">
        <v>280</v>
      </c>
      <c r="Q539" s="1" t="s">
        <v>280</v>
      </c>
      <c r="AA539" s="1">
        <f t="shared" si="292"/>
        <v>327354.27104166668</v>
      </c>
      <c r="AC539" s="31" t="str">
        <f>IF(OR(RepP!$J$3="",RepP!$J$3=0,COUNTIF(Lists!$D:$D,RepP!$J$3)=0),Lists!$D$9,IF(RepP!$J$3=Lists!$D$9,Lists!$D$9,IF(RepP!$J$3=$E539,RepP!$J$3,"")))</f>
        <v>Все проекты</v>
      </c>
    </row>
    <row r="540" spans="2:29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1"/>
        <v>45569</v>
      </c>
      <c r="E540" s="1" t="s">
        <v>200</v>
      </c>
      <c r="O540" s="1" t="s">
        <v>329</v>
      </c>
      <c r="P540" s="1" t="s">
        <v>280</v>
      </c>
      <c r="Q540" s="1" t="s">
        <v>280</v>
      </c>
      <c r="AA540" s="1">
        <f t="shared" si="292"/>
        <v>327354.27104166668</v>
      </c>
      <c r="AC540" s="31" t="str">
        <f>IF(OR(RepP!$J$3="",RepP!$J$3=0,COUNTIF(Lists!$D:$D,RepP!$J$3)=0),Lists!$D$9,IF(RepP!$J$3=Lists!$D$9,Lists!$D$9,IF(RepP!$J$3=$E540,RepP!$J$3,"")))</f>
        <v>Все проекты</v>
      </c>
    </row>
    <row r="541" spans="2:29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1"/>
        <v>45599</v>
      </c>
      <c r="E541" s="1" t="s">
        <v>200</v>
      </c>
      <c r="O541" s="1" t="s">
        <v>329</v>
      </c>
      <c r="P541" s="1" t="s">
        <v>280</v>
      </c>
      <c r="Q541" s="1" t="s">
        <v>280</v>
      </c>
      <c r="AA541" s="1">
        <f t="shared" si="292"/>
        <v>327354.27104166668</v>
      </c>
      <c r="AC541" s="31" t="str">
        <f>IF(OR(RepP!$J$3="",RepP!$J$3=0,COUNTIF(Lists!$D:$D,RepP!$J$3)=0),Lists!$D$9,IF(RepP!$J$3=Lists!$D$9,Lists!$D$9,IF(RepP!$J$3=$E541,RepP!$J$3,"")))</f>
        <v>Все проекты</v>
      </c>
    </row>
    <row r="542" spans="2:29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1"/>
        <v>45629</v>
      </c>
      <c r="E542" s="1" t="s">
        <v>200</v>
      </c>
      <c r="O542" s="1" t="s">
        <v>329</v>
      </c>
      <c r="P542" s="1" t="s">
        <v>280</v>
      </c>
      <c r="Q542" s="1" t="s">
        <v>280</v>
      </c>
      <c r="AA542" s="1">
        <f t="shared" si="292"/>
        <v>327354.27104166668</v>
      </c>
      <c r="AC542" s="31" t="str">
        <f>IF(OR(RepP!$J$3="",RepP!$J$3=0,COUNTIF(Lists!$D:$D,RepP!$J$3)=0),Lists!$D$9,IF(RepP!$J$3=Lists!$D$9,Lists!$D$9,IF(RepP!$J$3=$E542,RepP!$J$3,"")))</f>
        <v>Все проекты</v>
      </c>
    </row>
    <row r="543" spans="2:29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1"/>
        <v>45659</v>
      </c>
      <c r="E543" s="1" t="s">
        <v>200</v>
      </c>
      <c r="O543" s="1" t="s">
        <v>329</v>
      </c>
      <c r="P543" s="1" t="s">
        <v>280</v>
      </c>
      <c r="Q543" s="1" t="s">
        <v>280</v>
      </c>
      <c r="AA543" s="1">
        <f t="shared" si="292"/>
        <v>327354.27104166668</v>
      </c>
      <c r="AC543" s="31" t="str">
        <f>IF(OR(RepP!$J$3="",RepP!$J$3=0,COUNTIF(Lists!$D:$D,RepP!$J$3)=0),Lists!$D$9,IF(RepP!$J$3=Lists!$D$9,Lists!$D$9,IF(RepP!$J$3=$E543,RepP!$J$3,"")))</f>
        <v>Все проекты</v>
      </c>
    </row>
    <row r="544" spans="2:29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1"/>
        <v>45689</v>
      </c>
      <c r="E544" s="1" t="s">
        <v>200</v>
      </c>
      <c r="O544" s="1" t="s">
        <v>329</v>
      </c>
      <c r="P544" s="1" t="s">
        <v>280</v>
      </c>
      <c r="Q544" s="1" t="s">
        <v>280</v>
      </c>
      <c r="AA544" s="1">
        <f t="shared" si="292"/>
        <v>327354.27104166668</v>
      </c>
      <c r="AC544" s="31" t="str">
        <f>IF(OR(RepP!$J$3="",RepP!$J$3=0,COUNTIF(Lists!$D:$D,RepP!$J$3)=0),Lists!$D$9,IF(RepP!$J$3=Lists!$D$9,Lists!$D$9,IF(RepP!$J$3=$E544,RepP!$J$3,"")))</f>
        <v>Все проекты</v>
      </c>
    </row>
    <row r="545" spans="2:29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1"/>
        <v>45719</v>
      </c>
      <c r="E545" s="1" t="s">
        <v>200</v>
      </c>
      <c r="O545" s="1" t="s">
        <v>329</v>
      </c>
      <c r="P545" s="1" t="s">
        <v>280</v>
      </c>
      <c r="Q545" s="1" t="s">
        <v>280</v>
      </c>
      <c r="AA545" s="1">
        <f t="shared" si="292"/>
        <v>327354.27104166668</v>
      </c>
      <c r="AC545" s="31" t="str">
        <f>IF(OR(RepP!$J$3="",RepP!$J$3=0,COUNTIF(Lists!$D:$D,RepP!$J$3)=0),Lists!$D$9,IF(RepP!$J$3=Lists!$D$9,Lists!$D$9,IF(RepP!$J$3=$E545,RepP!$J$3,"")))</f>
        <v>Все проекты</v>
      </c>
    </row>
    <row r="546" spans="2:29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1"/>
        <v>45749</v>
      </c>
      <c r="E546" s="1" t="s">
        <v>200</v>
      </c>
      <c r="O546" s="1" t="s">
        <v>329</v>
      </c>
      <c r="P546" s="1" t="s">
        <v>280</v>
      </c>
      <c r="Q546" s="1" t="s">
        <v>280</v>
      </c>
      <c r="AA546" s="1">
        <f t="shared" si="292"/>
        <v>327354.27104166668</v>
      </c>
      <c r="AC546" s="31" t="str">
        <f>IF(OR(RepP!$J$3="",RepP!$J$3=0,COUNTIF(Lists!$D:$D,RepP!$J$3)=0),Lists!$D$9,IF(RepP!$J$3=Lists!$D$9,Lists!$D$9,IF(RepP!$J$3=$E546,RepP!$J$3,"")))</f>
        <v>Все проекты</v>
      </c>
    </row>
    <row r="547" spans="2:29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1"/>
        <v>45779</v>
      </c>
      <c r="E547" s="1" t="s">
        <v>200</v>
      </c>
      <c r="O547" s="1" t="s">
        <v>329</v>
      </c>
      <c r="P547" s="1" t="s">
        <v>280</v>
      </c>
      <c r="Q547" s="1" t="s">
        <v>280</v>
      </c>
      <c r="AA547" s="1">
        <f t="shared" si="292"/>
        <v>327354.27104166668</v>
      </c>
      <c r="AC547" s="31" t="str">
        <f>IF(OR(RepP!$J$3="",RepP!$J$3=0,COUNTIF(Lists!$D:$D,RepP!$J$3)=0),Lists!$D$9,IF(RepP!$J$3=Lists!$D$9,Lists!$D$9,IF(RepP!$J$3=$E547,RepP!$J$3,"")))</f>
        <v>Все проекты</v>
      </c>
    </row>
    <row r="548" spans="2:29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1"/>
        <v>45809</v>
      </c>
      <c r="E548" s="1" t="s">
        <v>200</v>
      </c>
      <c r="O548" s="1" t="s">
        <v>329</v>
      </c>
      <c r="P548" s="1" t="s">
        <v>280</v>
      </c>
      <c r="Q548" s="1" t="s">
        <v>280</v>
      </c>
      <c r="AA548" s="1">
        <f t="shared" si="292"/>
        <v>327354.27104166668</v>
      </c>
      <c r="AC548" s="31" t="str">
        <f>IF(OR(RepP!$J$3="",RepP!$J$3=0,COUNTIF(Lists!$D:$D,RepP!$J$3)=0),Lists!$D$9,IF(RepP!$J$3=Lists!$D$9,Lists!$D$9,IF(RepP!$J$3=$E548,RepP!$J$3,"")))</f>
        <v>Все проекты</v>
      </c>
    </row>
    <row r="549" spans="2:29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1"/>
        <v>45839</v>
      </c>
      <c r="E549" s="1" t="s">
        <v>200</v>
      </c>
      <c r="O549" s="1" t="s">
        <v>329</v>
      </c>
      <c r="P549" s="1" t="s">
        <v>280</v>
      </c>
      <c r="Q549" s="1" t="s">
        <v>280</v>
      </c>
      <c r="AA549" s="1">
        <f t="shared" si="292"/>
        <v>327354.27104166668</v>
      </c>
      <c r="AC549" s="31" t="str">
        <f>IF(OR(RepP!$J$3="",RepP!$J$3=0,COUNTIF(Lists!$D:$D,RepP!$J$3)=0),Lists!$D$9,IF(RepP!$J$3=Lists!$D$9,Lists!$D$9,IF(RepP!$J$3=$E549,RepP!$J$3,"")))</f>
        <v>Все проекты</v>
      </c>
    </row>
    <row r="550" spans="2:29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1"/>
        <v>45869</v>
      </c>
      <c r="E550" s="1" t="s">
        <v>200</v>
      </c>
      <c r="O550" s="1" t="s">
        <v>329</v>
      </c>
      <c r="P550" s="1" t="s">
        <v>280</v>
      </c>
      <c r="Q550" s="1" t="s">
        <v>280</v>
      </c>
      <c r="AA550" s="1">
        <f t="shared" si="292"/>
        <v>327354.27104166668</v>
      </c>
      <c r="AC550" s="31" t="str">
        <f>IF(OR(RepP!$J$3="",RepP!$J$3=0,COUNTIF(Lists!$D:$D,RepP!$J$3)=0),Lists!$D$9,IF(RepP!$J$3=Lists!$D$9,Lists!$D$9,IF(RepP!$J$3=$E550,RepP!$J$3,"")))</f>
        <v>Все проекты</v>
      </c>
    </row>
    <row r="551" spans="2:29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1"/>
        <v>45899</v>
      </c>
      <c r="E551" s="1" t="s">
        <v>200</v>
      </c>
      <c r="O551" s="1" t="s">
        <v>329</v>
      </c>
      <c r="P551" s="1" t="s">
        <v>280</v>
      </c>
      <c r="Q551" s="1" t="s">
        <v>280</v>
      </c>
      <c r="AA551" s="1">
        <f t="shared" si="292"/>
        <v>327354.27104166668</v>
      </c>
      <c r="AC551" s="31" t="str">
        <f>IF(OR(RepP!$J$3="",RepP!$J$3=0,COUNTIF(Lists!$D:$D,RepP!$J$3)=0),Lists!$D$9,IF(RepP!$J$3=Lists!$D$9,Lists!$D$9,IF(RepP!$J$3=$E551,RepP!$J$3,"")))</f>
        <v>Все проекты</v>
      </c>
    </row>
    <row r="552" spans="2:29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1"/>
        <v>45929</v>
      </c>
      <c r="E552" s="1" t="s">
        <v>200</v>
      </c>
      <c r="O552" s="1" t="s">
        <v>329</v>
      </c>
      <c r="P552" s="1" t="s">
        <v>280</v>
      </c>
      <c r="Q552" s="1" t="s">
        <v>280</v>
      </c>
      <c r="AA552" s="1">
        <f t="shared" si="292"/>
        <v>327354.27104166668</v>
      </c>
      <c r="AC552" s="31" t="str">
        <f>IF(OR(RepP!$J$3="",RepP!$J$3=0,COUNTIF(Lists!$D:$D,RepP!$J$3)=0),Lists!$D$9,IF(RepP!$J$3=Lists!$D$9,Lists!$D$9,IF(RepP!$J$3=$E552,RepP!$J$3,"")))</f>
        <v>Все проекты</v>
      </c>
    </row>
    <row r="553" spans="2:29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1"/>
        <v>45959</v>
      </c>
      <c r="E553" s="1" t="s">
        <v>200</v>
      </c>
      <c r="O553" s="1" t="s">
        <v>329</v>
      </c>
      <c r="P553" s="1" t="s">
        <v>280</v>
      </c>
      <c r="Q553" s="1" t="s">
        <v>280</v>
      </c>
      <c r="AA553" s="1">
        <f t="shared" si="292"/>
        <v>327354.27104166668</v>
      </c>
      <c r="AC553" s="31" t="str">
        <f>IF(OR(RepP!$J$3="",RepP!$J$3=0,COUNTIF(Lists!$D:$D,RepP!$J$3)=0),Lists!$D$9,IF(RepP!$J$3=Lists!$D$9,Lists!$D$9,IF(RepP!$J$3=$E553,RepP!$J$3,"")))</f>
        <v>Все проекты</v>
      </c>
    </row>
    <row r="554" spans="2:29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1"/>
        <v>45989</v>
      </c>
      <c r="E554" s="1" t="s">
        <v>200</v>
      </c>
      <c r="O554" s="1" t="s">
        <v>329</v>
      </c>
      <c r="P554" s="1" t="s">
        <v>280</v>
      </c>
      <c r="Q554" s="1" t="s">
        <v>280</v>
      </c>
      <c r="AA554" s="1">
        <f t="shared" si="292"/>
        <v>327354.27104166668</v>
      </c>
      <c r="AC554" s="31" t="str">
        <f>IF(OR(RepP!$J$3="",RepP!$J$3=0,COUNTIF(Lists!$D:$D,RepP!$J$3)=0),Lists!$D$9,IF(RepP!$J$3=Lists!$D$9,Lists!$D$9,IF(RepP!$J$3=$E554,RepP!$J$3,"")))</f>
        <v>Все проекты</v>
      </c>
    </row>
    <row r="555" spans="2:29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1"/>
        <v>46019</v>
      </c>
      <c r="E555" s="1" t="s">
        <v>200</v>
      </c>
      <c r="O555" s="1" t="s">
        <v>329</v>
      </c>
      <c r="P555" s="1" t="s">
        <v>280</v>
      </c>
      <c r="Q555" s="1" t="s">
        <v>280</v>
      </c>
      <c r="AA555" s="1">
        <f t="shared" si="292"/>
        <v>327354.27104166668</v>
      </c>
      <c r="AC555" s="31" t="str">
        <f>IF(OR(RepP!$J$3="",RepP!$J$3=0,COUNTIF(Lists!$D:$D,RepP!$J$3)=0),Lists!$D$9,IF(RepP!$J$3=Lists!$D$9,Lists!$D$9,IF(RepP!$J$3=$E555,RepP!$J$3,"")))</f>
        <v>Все проекты</v>
      </c>
    </row>
    <row r="556" spans="2:29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1"/>
        <v>46049</v>
      </c>
      <c r="E556" s="1" t="s">
        <v>200</v>
      </c>
      <c r="O556" s="1" t="s">
        <v>329</v>
      </c>
      <c r="P556" s="1" t="s">
        <v>280</v>
      </c>
      <c r="Q556" s="1" t="s">
        <v>280</v>
      </c>
      <c r="AA556" s="1">
        <f t="shared" si="292"/>
        <v>327354.27104166668</v>
      </c>
      <c r="AC556" s="31" t="str">
        <f>IF(OR(RepP!$J$3="",RepP!$J$3=0,COUNTIF(Lists!$D:$D,RepP!$J$3)=0),Lists!$D$9,IF(RepP!$J$3=Lists!$D$9,Lists!$D$9,IF(RepP!$J$3=$E556,RepP!$J$3,"")))</f>
        <v>Все проекты</v>
      </c>
    </row>
    <row r="557" spans="2:29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1"/>
        <v>46079</v>
      </c>
      <c r="E557" s="1" t="s">
        <v>200</v>
      </c>
      <c r="O557" s="1" t="s">
        <v>329</v>
      </c>
      <c r="P557" s="1" t="s">
        <v>280</v>
      </c>
      <c r="Q557" s="1" t="s">
        <v>280</v>
      </c>
      <c r="AA557" s="1">
        <f t="shared" si="292"/>
        <v>327354.27104166668</v>
      </c>
      <c r="AC557" s="31" t="str">
        <f>IF(OR(RepP!$J$3="",RepP!$J$3=0,COUNTIF(Lists!$D:$D,RepP!$J$3)=0),Lists!$D$9,IF(RepP!$J$3=Lists!$D$9,Lists!$D$9,IF(RepP!$J$3=$E557,RepP!$J$3,"")))</f>
        <v>Все проекты</v>
      </c>
    </row>
    <row r="558" spans="2:29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1"/>
        <v>46109</v>
      </c>
      <c r="E558" s="1" t="s">
        <v>200</v>
      </c>
      <c r="O558" s="1" t="s">
        <v>329</v>
      </c>
      <c r="P558" s="1" t="s">
        <v>280</v>
      </c>
      <c r="Q558" s="1" t="s">
        <v>280</v>
      </c>
      <c r="AA558" s="1">
        <f t="shared" si="292"/>
        <v>327354.27104166668</v>
      </c>
      <c r="AC558" s="31" t="str">
        <f>IF(OR(RepP!$J$3="",RepP!$J$3=0,COUNTIF(Lists!$D:$D,RepP!$J$3)=0),Lists!$D$9,IF(RepP!$J$3=Lists!$D$9,Lists!$D$9,IF(RepP!$J$3=$E558,RepP!$J$3,"")))</f>
        <v>Все проекты</v>
      </c>
    </row>
    <row r="559" spans="2:29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1"/>
        <v>46139</v>
      </c>
      <c r="E559" s="1" t="s">
        <v>200</v>
      </c>
      <c r="O559" s="1" t="s">
        <v>329</v>
      </c>
      <c r="P559" s="1" t="s">
        <v>280</v>
      </c>
      <c r="Q559" s="1" t="s">
        <v>280</v>
      </c>
      <c r="AA559" s="1">
        <f t="shared" si="292"/>
        <v>327354.27104166668</v>
      </c>
      <c r="AC559" s="31" t="str">
        <f>IF(OR(RepP!$J$3="",RepP!$J$3=0,COUNTIF(Lists!$D:$D,RepP!$J$3)=0),Lists!$D$9,IF(RepP!$J$3=Lists!$D$9,Lists!$D$9,IF(RepP!$J$3=$E559,RepP!$J$3,"")))</f>
        <v>Все проекты</v>
      </c>
    </row>
    <row r="560" spans="2:29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1"/>
        <v>46169</v>
      </c>
      <c r="E560" s="1" t="s">
        <v>200</v>
      </c>
      <c r="O560" s="1" t="s">
        <v>329</v>
      </c>
      <c r="P560" s="1" t="s">
        <v>280</v>
      </c>
      <c r="Q560" s="1" t="s">
        <v>280</v>
      </c>
      <c r="AA560" s="1">
        <f t="shared" si="292"/>
        <v>327354.27104166668</v>
      </c>
      <c r="AC560" s="31" t="str">
        <f>IF(OR(RepP!$J$3="",RepP!$J$3=0,COUNTIF(Lists!$D:$D,RepP!$J$3)=0),Lists!$D$9,IF(RepP!$J$3=Lists!$D$9,Lists!$D$9,IF(RepP!$J$3=$E560,RepP!$J$3,"")))</f>
        <v>Все проекты</v>
      </c>
    </row>
    <row r="561" spans="2:29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1"/>
        <v>46199</v>
      </c>
      <c r="E561" s="1" t="s">
        <v>200</v>
      </c>
      <c r="O561" s="1" t="s">
        <v>329</v>
      </c>
      <c r="P561" s="1" t="s">
        <v>280</v>
      </c>
      <c r="Q561" s="1" t="s">
        <v>280</v>
      </c>
      <c r="AA561" s="1">
        <f t="shared" si="292"/>
        <v>327354.27104166668</v>
      </c>
      <c r="AC561" s="31" t="str">
        <f>IF(OR(RepP!$J$3="",RepP!$J$3=0,COUNTIF(Lists!$D:$D,RepP!$J$3)=0),Lists!$D$9,IF(RepP!$J$3=Lists!$D$9,Lists!$D$9,IF(RepP!$J$3=$E561,RepP!$J$3,"")))</f>
        <v>Все проекты</v>
      </c>
    </row>
    <row r="562" spans="2:29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1"/>
        <v>46229</v>
      </c>
      <c r="E562" s="1" t="s">
        <v>200</v>
      </c>
      <c r="O562" s="1" t="s">
        <v>329</v>
      </c>
      <c r="P562" s="1" t="s">
        <v>280</v>
      </c>
      <c r="Q562" s="1" t="s">
        <v>280</v>
      </c>
      <c r="AA562" s="1">
        <f t="shared" si="292"/>
        <v>327354.27104166668</v>
      </c>
      <c r="AC562" s="31" t="str">
        <f>IF(OR(RepP!$J$3="",RepP!$J$3=0,COUNTIF(Lists!$D:$D,RepP!$J$3)=0),Lists!$D$9,IF(RepP!$J$3=Lists!$D$9,Lists!$D$9,IF(RepP!$J$3=$E562,RepP!$J$3,"")))</f>
        <v>Все проекты</v>
      </c>
    </row>
    <row r="563" spans="2:29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1"/>
        <v>46259</v>
      </c>
      <c r="E563" s="1" t="s">
        <v>200</v>
      </c>
      <c r="O563" s="1" t="s">
        <v>329</v>
      </c>
      <c r="P563" s="1" t="s">
        <v>280</v>
      </c>
      <c r="Q563" s="1" t="s">
        <v>280</v>
      </c>
      <c r="AA563" s="1">
        <f t="shared" si="292"/>
        <v>327354.27104166668</v>
      </c>
      <c r="AC563" s="31" t="str">
        <f>IF(OR(RepP!$J$3="",RepP!$J$3=0,COUNTIF(Lists!$D:$D,RepP!$J$3)=0),Lists!$D$9,IF(RepP!$J$3=Lists!$D$9,Lists!$D$9,IF(RepP!$J$3=$E563,RepP!$J$3,"")))</f>
        <v>Все проекты</v>
      </c>
    </row>
    <row r="564" spans="2:29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1"/>
        <v>46289</v>
      </c>
      <c r="E564" s="1" t="s">
        <v>200</v>
      </c>
      <c r="O564" s="1" t="s">
        <v>329</v>
      </c>
      <c r="P564" s="1" t="s">
        <v>280</v>
      </c>
      <c r="Q564" s="1" t="s">
        <v>280</v>
      </c>
      <c r="AA564" s="1">
        <f t="shared" si="292"/>
        <v>327354.27104166668</v>
      </c>
      <c r="AC564" s="31" t="str">
        <f>IF(OR(RepP!$J$3="",RepP!$J$3=0,COUNTIF(Lists!$D:$D,RepP!$J$3)=0),Lists!$D$9,IF(RepP!$J$3=Lists!$D$9,Lists!$D$9,IF(RepP!$J$3=$E564,RepP!$J$3,"")))</f>
        <v>Все проекты</v>
      </c>
    </row>
    <row r="565" spans="2:29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1"/>
        <v>46319</v>
      </c>
      <c r="E565" s="1" t="s">
        <v>200</v>
      </c>
      <c r="O565" s="1" t="s">
        <v>329</v>
      </c>
      <c r="P565" s="1" t="s">
        <v>280</v>
      </c>
      <c r="Q565" s="1" t="s">
        <v>280</v>
      </c>
      <c r="AA565" s="1">
        <f t="shared" si="292"/>
        <v>327354.27104166668</v>
      </c>
      <c r="AC565" s="31" t="str">
        <f>IF(OR(RepP!$J$3="",RepP!$J$3=0,COUNTIF(Lists!$D:$D,RepP!$J$3)=0),Lists!$D$9,IF(RepP!$J$3=Lists!$D$9,Lists!$D$9,IF(RepP!$J$3=$E565,RepP!$J$3,"")))</f>
        <v>Все проекты</v>
      </c>
    </row>
    <row r="566" spans="2:29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1"/>
        <v>46349</v>
      </c>
      <c r="E566" s="1" t="s">
        <v>200</v>
      </c>
      <c r="O566" s="1" t="s">
        <v>329</v>
      </c>
      <c r="P566" s="1" t="s">
        <v>280</v>
      </c>
      <c r="Q566" s="1" t="s">
        <v>280</v>
      </c>
      <c r="AA566" s="1">
        <f t="shared" si="292"/>
        <v>327354.27104166668</v>
      </c>
      <c r="AC566" s="31" t="str">
        <f>IF(OR(RepP!$J$3="",RepP!$J$3=0,COUNTIF(Lists!$D:$D,RepP!$J$3)=0),Lists!$D$9,IF(RepP!$J$3=Lists!$D$9,Lists!$D$9,IF(RepP!$J$3=$E566,RepP!$J$3,"")))</f>
        <v>Все проекты</v>
      </c>
    </row>
    <row r="567" spans="2:29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1"/>
        <v>46379</v>
      </c>
      <c r="E567" s="1" t="s">
        <v>200</v>
      </c>
      <c r="O567" s="1" t="s">
        <v>329</v>
      </c>
      <c r="P567" s="1" t="s">
        <v>280</v>
      </c>
      <c r="Q567" s="1" t="s">
        <v>280</v>
      </c>
      <c r="AA567" s="1">
        <f t="shared" si="292"/>
        <v>327354.27104166668</v>
      </c>
      <c r="AC567" s="31" t="str">
        <f>IF(OR(RepP!$J$3="",RepP!$J$3=0,COUNTIF(Lists!$D:$D,RepP!$J$3)=0),Lists!$D$9,IF(RepP!$J$3=Lists!$D$9,Lists!$D$9,IF(RepP!$J$3=$E567,RepP!$J$3,"")))</f>
        <v>Все проекты</v>
      </c>
    </row>
    <row r="568" spans="2:29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1"/>
        <v>46409</v>
      </c>
      <c r="E568" s="1" t="s">
        <v>200</v>
      </c>
      <c r="O568" s="1" t="s">
        <v>329</v>
      </c>
      <c r="P568" s="1" t="s">
        <v>280</v>
      </c>
      <c r="Q568" s="1" t="s">
        <v>280</v>
      </c>
      <c r="AA568" s="1">
        <f t="shared" si="292"/>
        <v>327354.27104166668</v>
      </c>
      <c r="AC568" s="31" t="str">
        <f>IF(OR(RepP!$J$3="",RepP!$J$3=0,COUNTIF(Lists!$D:$D,RepP!$J$3)=0),Lists!$D$9,IF(RepP!$J$3=Lists!$D$9,Lists!$D$9,IF(RepP!$J$3=$E568,RepP!$J$3,"")))</f>
        <v>Все проекты</v>
      </c>
    </row>
    <row r="569" spans="2:29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1"/>
        <v>46439</v>
      </c>
      <c r="E569" s="1" t="s">
        <v>200</v>
      </c>
      <c r="O569" s="1" t="s">
        <v>329</v>
      </c>
      <c r="P569" s="1" t="s">
        <v>280</v>
      </c>
      <c r="Q569" s="1" t="s">
        <v>280</v>
      </c>
      <c r="AA569" s="1">
        <f t="shared" si="292"/>
        <v>327354.27104166668</v>
      </c>
      <c r="AC569" s="31" t="str">
        <f>IF(OR(RepP!$J$3="",RepP!$J$3=0,COUNTIF(Lists!$D:$D,RepP!$J$3)=0),Lists!$D$9,IF(RepP!$J$3=Lists!$D$9,Lists!$D$9,IF(RepP!$J$3=$E569,RepP!$J$3,"")))</f>
        <v>Все проекты</v>
      </c>
    </row>
    <row r="570" spans="2:29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1"/>
        <v>46469</v>
      </c>
      <c r="E570" s="1" t="s">
        <v>200</v>
      </c>
      <c r="O570" s="1" t="s">
        <v>329</v>
      </c>
      <c r="P570" s="1" t="s">
        <v>280</v>
      </c>
      <c r="Q570" s="1" t="s">
        <v>280</v>
      </c>
      <c r="AA570" s="1">
        <f t="shared" si="292"/>
        <v>327354.27104166668</v>
      </c>
      <c r="AC570" s="31" t="str">
        <f>IF(OR(RepP!$J$3="",RepP!$J$3=0,COUNTIF(Lists!$D:$D,RepP!$J$3)=0),Lists!$D$9,IF(RepP!$J$3=Lists!$D$9,Lists!$D$9,IF(RepP!$J$3=$E570,RepP!$J$3,"")))</f>
        <v>Все проекты</v>
      </c>
    </row>
    <row r="571" spans="2:29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1"/>
        <v>46499</v>
      </c>
      <c r="E571" s="1" t="s">
        <v>200</v>
      </c>
      <c r="O571" s="1" t="s">
        <v>329</v>
      </c>
      <c r="P571" s="1" t="s">
        <v>280</v>
      </c>
      <c r="Q571" s="1" t="s">
        <v>280</v>
      </c>
      <c r="AA571" s="1">
        <f t="shared" si="292"/>
        <v>327354.27104166668</v>
      </c>
      <c r="AC571" s="31" t="str">
        <f>IF(OR(RepP!$J$3="",RepP!$J$3=0,COUNTIF(Lists!$D:$D,RepP!$J$3)=0),Lists!$D$9,IF(RepP!$J$3=Lists!$D$9,Lists!$D$9,IF(RepP!$J$3=$E571,RepP!$J$3,"")))</f>
        <v>Все проекты</v>
      </c>
    </row>
    <row r="572" spans="2:29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1"/>
        <v>46529</v>
      </c>
      <c r="E572" s="1" t="s">
        <v>200</v>
      </c>
      <c r="O572" s="1" t="s">
        <v>329</v>
      </c>
      <c r="P572" s="1" t="s">
        <v>280</v>
      </c>
      <c r="Q572" s="1" t="s">
        <v>280</v>
      </c>
      <c r="AA572" s="1">
        <f t="shared" si="292"/>
        <v>327354.27104166668</v>
      </c>
      <c r="AC572" s="31" t="str">
        <f>IF(OR(RepP!$J$3="",RepP!$J$3=0,COUNTIF(Lists!$D:$D,RepP!$J$3)=0),Lists!$D$9,IF(RepP!$J$3=Lists!$D$9,Lists!$D$9,IF(RepP!$J$3=$E572,RepP!$J$3,"")))</f>
        <v>Все проекты</v>
      </c>
    </row>
    <row r="573" spans="2:29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1"/>
        <v>46559</v>
      </c>
      <c r="E573" s="1" t="s">
        <v>200</v>
      </c>
      <c r="O573" s="1" t="s">
        <v>329</v>
      </c>
      <c r="P573" s="1" t="s">
        <v>280</v>
      </c>
      <c r="Q573" s="1" t="s">
        <v>280</v>
      </c>
      <c r="AA573" s="1">
        <f t="shared" si="292"/>
        <v>327354.27104166668</v>
      </c>
      <c r="AC573" s="31" t="str">
        <f>IF(OR(RepP!$J$3="",RepP!$J$3=0,COUNTIF(Lists!$D:$D,RepP!$J$3)=0),Lists!$D$9,IF(RepP!$J$3=Lists!$D$9,Lists!$D$9,IF(RepP!$J$3=$E573,RepP!$J$3,"")))</f>
        <v>Все проекты</v>
      </c>
    </row>
    <row r="574" spans="2:29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1"/>
        <v>46589</v>
      </c>
      <c r="E574" s="1" t="s">
        <v>200</v>
      </c>
      <c r="O574" s="1" t="s">
        <v>329</v>
      </c>
      <c r="P574" s="1" t="s">
        <v>280</v>
      </c>
      <c r="Q574" s="1" t="s">
        <v>280</v>
      </c>
      <c r="AA574" s="1">
        <f t="shared" si="292"/>
        <v>327354.27104166668</v>
      </c>
      <c r="AC574" s="31" t="str">
        <f>IF(OR(RepP!$J$3="",RepP!$J$3=0,COUNTIF(Lists!$D:$D,RepP!$J$3)=0),Lists!$D$9,IF(RepP!$J$3=Lists!$D$9,Lists!$D$9,IF(RepP!$J$3=$E574,RepP!$J$3,"")))</f>
        <v>Все проекты</v>
      </c>
    </row>
    <row r="575" spans="2:29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1"/>
        <v>46619</v>
      </c>
      <c r="E575" s="1" t="s">
        <v>200</v>
      </c>
      <c r="O575" s="1" t="s">
        <v>329</v>
      </c>
      <c r="P575" s="1" t="s">
        <v>280</v>
      </c>
      <c r="Q575" s="1" t="s">
        <v>280</v>
      </c>
      <c r="AA575" s="1">
        <f t="shared" si="292"/>
        <v>327354.27104166668</v>
      </c>
      <c r="AC575" s="31" t="str">
        <f>IF(OR(RepP!$J$3="",RepP!$J$3=0,COUNTIF(Lists!$D:$D,RepP!$J$3)=0),Lists!$D$9,IF(RepP!$J$3=Lists!$D$9,Lists!$D$9,IF(RepP!$J$3=$E575,RepP!$J$3,"")))</f>
        <v>Все проекты</v>
      </c>
    </row>
    <row r="576" spans="2:29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1"/>
        <v>46649</v>
      </c>
      <c r="E576" s="1" t="s">
        <v>200</v>
      </c>
      <c r="O576" s="1" t="s">
        <v>329</v>
      </c>
      <c r="P576" s="1" t="s">
        <v>280</v>
      </c>
      <c r="Q576" s="1" t="s">
        <v>280</v>
      </c>
      <c r="AA576" s="1">
        <f t="shared" si="292"/>
        <v>327354.27104166668</v>
      </c>
      <c r="AC576" s="31" t="str">
        <f>IF(OR(RepP!$J$3="",RepP!$J$3=0,COUNTIF(Lists!$D:$D,RepP!$J$3)=0),Lists!$D$9,IF(RepP!$J$3=Lists!$D$9,Lists!$D$9,IF(RepP!$J$3=$E576,RepP!$J$3,"")))</f>
        <v>Все проекты</v>
      </c>
    </row>
    <row r="577" spans="2:29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1"/>
        <v>46679</v>
      </c>
      <c r="E577" s="1" t="s">
        <v>200</v>
      </c>
      <c r="O577" s="1" t="s">
        <v>329</v>
      </c>
      <c r="P577" s="1" t="s">
        <v>280</v>
      </c>
      <c r="Q577" s="1" t="s">
        <v>280</v>
      </c>
      <c r="AA577" s="1">
        <f t="shared" si="292"/>
        <v>327354.27104166668</v>
      </c>
      <c r="AC577" s="31" t="str">
        <f>IF(OR(RepP!$J$3="",RepP!$J$3=0,COUNTIF(Lists!$D:$D,RepP!$J$3)=0),Lists!$D$9,IF(RepP!$J$3=Lists!$D$9,Lists!$D$9,IF(RepP!$J$3=$E577,RepP!$J$3,"")))</f>
        <v>Все проекты</v>
      </c>
    </row>
    <row r="578" spans="2:29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1"/>
        <v>46709</v>
      </c>
      <c r="E578" s="1" t="s">
        <v>200</v>
      </c>
      <c r="O578" s="1" t="s">
        <v>329</v>
      </c>
      <c r="P578" s="1" t="s">
        <v>280</v>
      </c>
      <c r="Q578" s="1" t="s">
        <v>280</v>
      </c>
      <c r="AA578" s="1">
        <f t="shared" si="292"/>
        <v>327354.27104166668</v>
      </c>
      <c r="AC578" s="31" t="str">
        <f>IF(OR(RepP!$J$3="",RepP!$J$3=0,COUNTIF(Lists!$D:$D,RepP!$J$3)=0),Lists!$D$9,IF(RepP!$J$3=Lists!$D$9,Lists!$D$9,IF(RepP!$J$3=$E578,RepP!$J$3,"")))</f>
        <v>Все проекты</v>
      </c>
    </row>
    <row r="579" spans="2:29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1"/>
        <v>46739</v>
      </c>
      <c r="E579" s="1" t="s">
        <v>200</v>
      </c>
      <c r="O579" s="1" t="s">
        <v>329</v>
      </c>
      <c r="P579" s="1" t="s">
        <v>280</v>
      </c>
      <c r="Q579" s="1" t="s">
        <v>280</v>
      </c>
      <c r="AA579" s="1">
        <f t="shared" si="292"/>
        <v>327354.27104166668</v>
      </c>
      <c r="AC579" s="31" t="str">
        <f>IF(OR(RepP!$J$3="",RepP!$J$3=0,COUNTIF(Lists!$D:$D,RepP!$J$3)=0),Lists!$D$9,IF(RepP!$J$3=Lists!$D$9,Lists!$D$9,IF(RepP!$J$3=$E579,RepP!$J$3,"")))</f>
        <v>Все проекты</v>
      </c>
    </row>
    <row r="580" spans="2:29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1"/>
        <v>46769</v>
      </c>
      <c r="E580" s="1" t="s">
        <v>200</v>
      </c>
      <c r="O580" s="1" t="s">
        <v>329</v>
      </c>
      <c r="P580" s="1" t="s">
        <v>280</v>
      </c>
      <c r="Q580" s="1" t="s">
        <v>280</v>
      </c>
      <c r="AA580" s="1">
        <f t="shared" si="292"/>
        <v>327354.27104166668</v>
      </c>
      <c r="AC580" s="31" t="str">
        <f>IF(OR(RepP!$J$3="",RepP!$J$3=0,COUNTIF(Lists!$D:$D,RepP!$J$3)=0),Lists!$D$9,IF(RepP!$J$3=Lists!$D$9,Lists!$D$9,IF(RepP!$J$3=$E580,RepP!$J$3,"")))</f>
        <v>Все проекты</v>
      </c>
    </row>
    <row r="581" spans="2:29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1"/>
        <v>46799</v>
      </c>
      <c r="E581" s="1" t="s">
        <v>200</v>
      </c>
      <c r="O581" s="1" t="s">
        <v>329</v>
      </c>
      <c r="P581" s="1" t="s">
        <v>280</v>
      </c>
      <c r="Q581" s="1" t="s">
        <v>280</v>
      </c>
      <c r="AA581" s="1">
        <f t="shared" si="292"/>
        <v>327354.27104166668</v>
      </c>
      <c r="AC581" s="31" t="str">
        <f>IF(OR(RepP!$J$3="",RepP!$J$3=0,COUNTIF(Lists!$D:$D,RepP!$J$3)=0),Lists!$D$9,IF(RepP!$J$3=Lists!$D$9,Lists!$D$9,IF(RepP!$J$3=$E581,RepP!$J$3,"")))</f>
        <v>Все проекты</v>
      </c>
    </row>
    <row r="582" spans="2:29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1"/>
        <v>46829</v>
      </c>
      <c r="E582" s="1" t="s">
        <v>200</v>
      </c>
      <c r="O582" s="1" t="s">
        <v>329</v>
      </c>
      <c r="P582" s="1" t="s">
        <v>280</v>
      </c>
      <c r="Q582" s="1" t="s">
        <v>280</v>
      </c>
      <c r="AA582" s="1">
        <f t="shared" si="292"/>
        <v>327354.27104166668</v>
      </c>
      <c r="AC582" s="31" t="str">
        <f>IF(OR(RepP!$J$3="",RepP!$J$3=0,COUNTIF(Lists!$D:$D,RepP!$J$3)=0),Lists!$D$9,IF(RepP!$J$3=Lists!$D$9,Lists!$D$9,IF(RepP!$J$3=$E582,RepP!$J$3,"")))</f>
        <v>Все проекты</v>
      </c>
    </row>
    <row r="583" spans="2:29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1"/>
        <v>46859</v>
      </c>
      <c r="E583" s="1" t="s">
        <v>200</v>
      </c>
      <c r="O583" s="1" t="s">
        <v>329</v>
      </c>
      <c r="P583" s="1" t="s">
        <v>280</v>
      </c>
      <c r="Q583" s="1" t="s">
        <v>280</v>
      </c>
      <c r="AA583" s="1">
        <f t="shared" si="292"/>
        <v>327354.27104166668</v>
      </c>
      <c r="AC583" s="31" t="str">
        <f>IF(OR(RepP!$J$3="",RepP!$J$3=0,COUNTIF(Lists!$D:$D,RepP!$J$3)=0),Lists!$D$9,IF(RepP!$J$3=Lists!$D$9,Lists!$D$9,IF(RepP!$J$3=$E583,RepP!$J$3,"")))</f>
        <v>Все проекты</v>
      </c>
    </row>
    <row r="584" spans="2:29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1"/>
        <v>46889</v>
      </c>
      <c r="E584" s="1" t="s">
        <v>200</v>
      </c>
      <c r="O584" s="1" t="s">
        <v>329</v>
      </c>
      <c r="P584" s="1" t="s">
        <v>280</v>
      </c>
      <c r="Q584" s="1" t="s">
        <v>280</v>
      </c>
      <c r="AA584" s="1">
        <f t="shared" si="292"/>
        <v>327354.27104166668</v>
      </c>
      <c r="AC584" s="31" t="str">
        <f>IF(OR(RepP!$J$3="",RepP!$J$3=0,COUNTIF(Lists!$D:$D,RepP!$J$3)=0),Lists!$D$9,IF(RepP!$J$3=Lists!$D$9,Lists!$D$9,IF(RepP!$J$3=$E584,RepP!$J$3,"")))</f>
        <v>Все проекты</v>
      </c>
    </row>
    <row r="585" spans="2:29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1"/>
        <v>46919</v>
      </c>
      <c r="E585" s="1" t="s">
        <v>200</v>
      </c>
      <c r="O585" s="1" t="s">
        <v>329</v>
      </c>
      <c r="P585" s="1" t="s">
        <v>280</v>
      </c>
      <c r="Q585" s="1" t="s">
        <v>280</v>
      </c>
      <c r="AA585" s="1">
        <f t="shared" si="292"/>
        <v>327354.27104166668</v>
      </c>
      <c r="AC585" s="31" t="str">
        <f>IF(OR(RepP!$J$3="",RepP!$J$3=0,COUNTIF(Lists!$D:$D,RepP!$J$3)=0),Lists!$D$9,IF(RepP!$J$3=Lists!$D$9,Lists!$D$9,IF(RepP!$J$3=$E585,RepP!$J$3,"")))</f>
        <v>Все проекты</v>
      </c>
    </row>
    <row r="586" spans="2:29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1"/>
        <v>46949</v>
      </c>
      <c r="E586" s="1" t="s">
        <v>200</v>
      </c>
      <c r="O586" s="1" t="s">
        <v>329</v>
      </c>
      <c r="P586" s="1" t="s">
        <v>280</v>
      </c>
      <c r="Q586" s="1" t="s">
        <v>280</v>
      </c>
      <c r="AA586" s="1">
        <f t="shared" si="292"/>
        <v>327354.27104166668</v>
      </c>
      <c r="AC586" s="31" t="str">
        <f>IF(OR(RepP!$J$3="",RepP!$J$3=0,COUNTIF(Lists!$D:$D,RepP!$J$3)=0),Lists!$D$9,IF(RepP!$J$3=Lists!$D$9,Lists!$D$9,IF(RepP!$J$3=$E586,RepP!$J$3,"")))</f>
        <v>Все проекты</v>
      </c>
    </row>
    <row r="587" spans="2:29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1"/>
        <v>46979</v>
      </c>
      <c r="E587" s="1" t="s">
        <v>200</v>
      </c>
      <c r="O587" s="1" t="s">
        <v>329</v>
      </c>
      <c r="P587" s="1" t="s">
        <v>280</v>
      </c>
      <c r="Q587" s="1" t="s">
        <v>280</v>
      </c>
      <c r="AA587" s="1">
        <f t="shared" si="292"/>
        <v>327354.27104166668</v>
      </c>
      <c r="AC587" s="31" t="str">
        <f>IF(OR(RepP!$J$3="",RepP!$J$3=0,COUNTIF(Lists!$D:$D,RepP!$J$3)=0),Lists!$D$9,IF(RepP!$J$3=Lists!$D$9,Lists!$D$9,IF(RepP!$J$3=$E587,RepP!$J$3,"")))</f>
        <v>Все проекты</v>
      </c>
    </row>
    <row r="588" spans="2:29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1"/>
        <v>47009</v>
      </c>
      <c r="E588" s="1" t="s">
        <v>200</v>
      </c>
      <c r="O588" s="1" t="s">
        <v>329</v>
      </c>
      <c r="P588" s="1" t="s">
        <v>280</v>
      </c>
      <c r="Q588" s="1" t="s">
        <v>280</v>
      </c>
      <c r="AA588" s="1">
        <f t="shared" si="292"/>
        <v>327354.27104166668</v>
      </c>
      <c r="AC588" s="31" t="str">
        <f>IF(OR(RepP!$J$3="",RepP!$J$3=0,COUNTIF(Lists!$D:$D,RepP!$J$3)=0),Lists!$D$9,IF(RepP!$J$3=Lists!$D$9,Lists!$D$9,IF(RepP!$J$3=$E588,RepP!$J$3,"")))</f>
        <v>Все проекты</v>
      </c>
    </row>
    <row r="589" spans="2:29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1"/>
        <v>47039</v>
      </c>
      <c r="E589" s="1" t="s">
        <v>200</v>
      </c>
      <c r="O589" s="1" t="s">
        <v>329</v>
      </c>
      <c r="P589" s="1" t="s">
        <v>280</v>
      </c>
      <c r="Q589" s="1" t="s">
        <v>280</v>
      </c>
      <c r="AA589" s="1">
        <f t="shared" si="292"/>
        <v>327354.27104166668</v>
      </c>
      <c r="AC589" s="31" t="str">
        <f>IF(OR(RepP!$J$3="",RepP!$J$3=0,COUNTIF(Lists!$D:$D,RepP!$J$3)=0),Lists!$D$9,IF(RepP!$J$3=Lists!$D$9,Lists!$D$9,IF(RepP!$J$3=$E589,RepP!$J$3,"")))</f>
        <v>Все проекты</v>
      </c>
    </row>
    <row r="590" spans="2:29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1"/>
        <v>47069</v>
      </c>
      <c r="E590" s="1" t="s">
        <v>200</v>
      </c>
      <c r="O590" s="1" t="s">
        <v>329</v>
      </c>
      <c r="P590" s="1" t="s">
        <v>280</v>
      </c>
      <c r="Q590" s="1" t="s">
        <v>280</v>
      </c>
      <c r="AA590" s="1">
        <f t="shared" si="292"/>
        <v>327354.27104166668</v>
      </c>
      <c r="AC590" s="31" t="str">
        <f>IF(OR(RepP!$J$3="",RepP!$J$3=0,COUNTIF(Lists!$D:$D,RepP!$J$3)=0),Lists!$D$9,IF(RepP!$J$3=Lists!$D$9,Lists!$D$9,IF(RepP!$J$3=$E590,RepP!$J$3,"")))</f>
        <v>Все проекты</v>
      </c>
    </row>
    <row r="591" spans="2:29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1"/>
        <v>47099</v>
      </c>
      <c r="E591" s="1" t="s">
        <v>200</v>
      </c>
      <c r="O591" s="1" t="s">
        <v>329</v>
      </c>
      <c r="P591" s="1" t="s">
        <v>280</v>
      </c>
      <c r="Q591" s="1" t="s">
        <v>280</v>
      </c>
      <c r="AA591" s="1">
        <f t="shared" si="292"/>
        <v>327354.27104166668</v>
      </c>
      <c r="AC591" s="31" t="str">
        <f>IF(OR(RepP!$J$3="",RepP!$J$3=0,COUNTIF(Lists!$D:$D,RepP!$J$3)=0),Lists!$D$9,IF(RepP!$J$3=Lists!$D$9,Lists!$D$9,IF(RepP!$J$3=$E591,RepP!$J$3,"")))</f>
        <v>Все проекты</v>
      </c>
    </row>
    <row r="592" spans="2:29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1"/>
        <v>47129</v>
      </c>
      <c r="E592" s="1" t="s">
        <v>200</v>
      </c>
      <c r="O592" s="1" t="s">
        <v>329</v>
      </c>
      <c r="P592" s="1" t="s">
        <v>280</v>
      </c>
      <c r="Q592" s="1" t="s">
        <v>280</v>
      </c>
      <c r="AA592" s="1">
        <f t="shared" si="292"/>
        <v>327354.27104166668</v>
      </c>
      <c r="AC592" s="31" t="str">
        <f>IF(OR(RepP!$J$3="",RepP!$J$3=0,COUNTIF(Lists!$D:$D,RepP!$J$3)=0),Lists!$D$9,IF(RepP!$J$3=Lists!$D$9,Lists!$D$9,IF(RepP!$J$3=$E592,RepP!$J$3,"")))</f>
        <v>Все проекты</v>
      </c>
    </row>
    <row r="593" spans="2:29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201</v>
      </c>
      <c r="O593" s="1" t="s">
        <v>329</v>
      </c>
      <c r="P593" s="1" t="s">
        <v>281</v>
      </c>
      <c r="Q593" s="1" t="s">
        <v>281</v>
      </c>
      <c r="AA593" s="1">
        <f>SUM($Y$468:$Y$477)/60</f>
        <v>202616.44625987083</v>
      </c>
      <c r="AC593" s="31" t="str">
        <f>IF(OR(RepP!$J$3="",RepP!$J$3=0,COUNTIF(Lists!$D:$D,RepP!$J$3)=0),Lists!$D$9,IF(RepP!$J$3=Lists!$D$9,Lists!$D$9,IF(RepP!$J$3=$E593,RepP!$J$3,"")))</f>
        <v>Все проекты</v>
      </c>
    </row>
    <row r="594" spans="2:29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201</v>
      </c>
      <c r="O594" s="1" t="s">
        <v>329</v>
      </c>
      <c r="P594" s="1" t="s">
        <v>281</v>
      </c>
      <c r="Q594" s="1" t="s">
        <v>281</v>
      </c>
      <c r="AA594" s="1">
        <f t="shared" ref="AA594:AA652" si="293">SUM($Y$468:$Y$477)/60</f>
        <v>202616.44625987083</v>
      </c>
      <c r="AC594" s="31" t="str">
        <f>IF(OR(RepP!$J$3="",RepP!$J$3=0,COUNTIF(Lists!$D:$D,RepP!$J$3)=0),Lists!$D$9,IF(RepP!$J$3=Lists!$D$9,Lists!$D$9,IF(RepP!$J$3=$E594,RepP!$J$3,"")))</f>
        <v>Все проекты</v>
      </c>
    </row>
    <row r="595" spans="2:29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294">D594+30</f>
        <v>45419</v>
      </c>
      <c r="E595" s="1" t="s">
        <v>201</v>
      </c>
      <c r="O595" s="1" t="s">
        <v>329</v>
      </c>
      <c r="P595" s="1" t="s">
        <v>281</v>
      </c>
      <c r="Q595" s="1" t="s">
        <v>281</v>
      </c>
      <c r="AA595" s="1">
        <f t="shared" si="293"/>
        <v>202616.44625987083</v>
      </c>
      <c r="AC595" s="31" t="str">
        <f>IF(OR(RepP!$J$3="",RepP!$J$3=0,COUNTIF(Lists!$D:$D,RepP!$J$3)=0),Lists!$D$9,IF(RepP!$J$3=Lists!$D$9,Lists!$D$9,IF(RepP!$J$3=$E595,RepP!$J$3,"")))</f>
        <v>Все проекты</v>
      </c>
    </row>
    <row r="596" spans="2:29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294"/>
        <v>45449</v>
      </c>
      <c r="E596" s="1" t="s">
        <v>201</v>
      </c>
      <c r="O596" s="1" t="s">
        <v>329</v>
      </c>
      <c r="P596" s="1" t="s">
        <v>281</v>
      </c>
      <c r="Q596" s="1" t="s">
        <v>281</v>
      </c>
      <c r="AA596" s="1">
        <f t="shared" si="293"/>
        <v>202616.44625987083</v>
      </c>
      <c r="AC596" s="31" t="str">
        <f>IF(OR(RepP!$J$3="",RepP!$J$3=0,COUNTIF(Lists!$D:$D,RepP!$J$3)=0),Lists!$D$9,IF(RepP!$J$3=Lists!$D$9,Lists!$D$9,IF(RepP!$J$3=$E596,RepP!$J$3,"")))</f>
        <v>Все проекты</v>
      </c>
    </row>
    <row r="597" spans="2:29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294"/>
        <v>45479</v>
      </c>
      <c r="E597" s="1" t="s">
        <v>201</v>
      </c>
      <c r="O597" s="1" t="s">
        <v>329</v>
      </c>
      <c r="P597" s="1" t="s">
        <v>281</v>
      </c>
      <c r="Q597" s="1" t="s">
        <v>281</v>
      </c>
      <c r="AA597" s="1">
        <f t="shared" si="293"/>
        <v>202616.44625987083</v>
      </c>
      <c r="AC597" s="31" t="str">
        <f>IF(OR(RepP!$J$3="",RepP!$J$3=0,COUNTIF(Lists!$D:$D,RepP!$J$3)=0),Lists!$D$9,IF(RepP!$J$3=Lists!$D$9,Lists!$D$9,IF(RepP!$J$3=$E597,RepP!$J$3,"")))</f>
        <v>Все проекты</v>
      </c>
    </row>
    <row r="598" spans="2:29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294"/>
        <v>45509</v>
      </c>
      <c r="E598" s="1" t="s">
        <v>201</v>
      </c>
      <c r="O598" s="1" t="s">
        <v>329</v>
      </c>
      <c r="P598" s="1" t="s">
        <v>281</v>
      </c>
      <c r="Q598" s="1" t="s">
        <v>281</v>
      </c>
      <c r="AA598" s="1">
        <f t="shared" si="293"/>
        <v>202616.44625987083</v>
      </c>
      <c r="AC598" s="31" t="str">
        <f>IF(OR(RepP!$J$3="",RepP!$J$3=0,COUNTIF(Lists!$D:$D,RepP!$J$3)=0),Lists!$D$9,IF(RepP!$J$3=Lists!$D$9,Lists!$D$9,IF(RepP!$J$3=$E598,RepP!$J$3,"")))</f>
        <v>Все проекты</v>
      </c>
    </row>
    <row r="599" spans="2:29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294"/>
        <v>45539</v>
      </c>
      <c r="E599" s="1" t="s">
        <v>201</v>
      </c>
      <c r="O599" s="1" t="s">
        <v>329</v>
      </c>
      <c r="P599" s="1" t="s">
        <v>281</v>
      </c>
      <c r="Q599" s="1" t="s">
        <v>281</v>
      </c>
      <c r="AA599" s="1">
        <f t="shared" si="293"/>
        <v>202616.44625987083</v>
      </c>
      <c r="AC599" s="31" t="str">
        <f>IF(OR(RepP!$J$3="",RepP!$J$3=0,COUNTIF(Lists!$D:$D,RepP!$J$3)=0),Lists!$D$9,IF(RepP!$J$3=Lists!$D$9,Lists!$D$9,IF(RepP!$J$3=$E599,RepP!$J$3,"")))</f>
        <v>Все проекты</v>
      </c>
    </row>
    <row r="600" spans="2:29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294"/>
        <v>45569</v>
      </c>
      <c r="E600" s="1" t="s">
        <v>201</v>
      </c>
      <c r="O600" s="1" t="s">
        <v>329</v>
      </c>
      <c r="P600" s="1" t="s">
        <v>281</v>
      </c>
      <c r="Q600" s="1" t="s">
        <v>281</v>
      </c>
      <c r="AA600" s="1">
        <f t="shared" si="293"/>
        <v>202616.44625987083</v>
      </c>
      <c r="AC600" s="31" t="str">
        <f>IF(OR(RepP!$J$3="",RepP!$J$3=0,COUNTIF(Lists!$D:$D,RepP!$J$3)=0),Lists!$D$9,IF(RepP!$J$3=Lists!$D$9,Lists!$D$9,IF(RepP!$J$3=$E600,RepP!$J$3,"")))</f>
        <v>Все проекты</v>
      </c>
    </row>
    <row r="601" spans="2:29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294"/>
        <v>45599</v>
      </c>
      <c r="E601" s="1" t="s">
        <v>201</v>
      </c>
      <c r="O601" s="1" t="s">
        <v>329</v>
      </c>
      <c r="P601" s="1" t="s">
        <v>281</v>
      </c>
      <c r="Q601" s="1" t="s">
        <v>281</v>
      </c>
      <c r="AA601" s="1">
        <f t="shared" si="293"/>
        <v>202616.44625987083</v>
      </c>
      <c r="AC601" s="31" t="str">
        <f>IF(OR(RepP!$J$3="",RepP!$J$3=0,COUNTIF(Lists!$D:$D,RepP!$J$3)=0),Lists!$D$9,IF(RepP!$J$3=Lists!$D$9,Lists!$D$9,IF(RepP!$J$3=$E601,RepP!$J$3,"")))</f>
        <v>Все проекты</v>
      </c>
    </row>
    <row r="602" spans="2:29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294"/>
        <v>45629</v>
      </c>
      <c r="E602" s="1" t="s">
        <v>201</v>
      </c>
      <c r="O602" s="1" t="s">
        <v>329</v>
      </c>
      <c r="P602" s="1" t="s">
        <v>281</v>
      </c>
      <c r="Q602" s="1" t="s">
        <v>281</v>
      </c>
      <c r="AA602" s="1">
        <f t="shared" si="293"/>
        <v>202616.44625987083</v>
      </c>
      <c r="AC602" s="31" t="str">
        <f>IF(OR(RepP!$J$3="",RepP!$J$3=0,COUNTIF(Lists!$D:$D,RepP!$J$3)=0),Lists!$D$9,IF(RepP!$J$3=Lists!$D$9,Lists!$D$9,IF(RepP!$J$3=$E602,RepP!$J$3,"")))</f>
        <v>Все проекты</v>
      </c>
    </row>
    <row r="603" spans="2:29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294"/>
        <v>45659</v>
      </c>
      <c r="E603" s="1" t="s">
        <v>201</v>
      </c>
      <c r="O603" s="1" t="s">
        <v>329</v>
      </c>
      <c r="P603" s="1" t="s">
        <v>281</v>
      </c>
      <c r="Q603" s="1" t="s">
        <v>281</v>
      </c>
      <c r="AA603" s="1">
        <f t="shared" si="293"/>
        <v>202616.44625987083</v>
      </c>
      <c r="AC603" s="31" t="str">
        <f>IF(OR(RepP!$J$3="",RepP!$J$3=0,COUNTIF(Lists!$D:$D,RepP!$J$3)=0),Lists!$D$9,IF(RepP!$J$3=Lists!$D$9,Lists!$D$9,IF(RepP!$J$3=$E603,RepP!$J$3,"")))</f>
        <v>Все проекты</v>
      </c>
    </row>
    <row r="604" spans="2:29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294"/>
        <v>45689</v>
      </c>
      <c r="E604" s="1" t="s">
        <v>201</v>
      </c>
      <c r="O604" s="1" t="s">
        <v>329</v>
      </c>
      <c r="P604" s="1" t="s">
        <v>281</v>
      </c>
      <c r="Q604" s="1" t="s">
        <v>281</v>
      </c>
      <c r="AA604" s="1">
        <f t="shared" si="293"/>
        <v>202616.44625987083</v>
      </c>
      <c r="AC604" s="31" t="str">
        <f>IF(OR(RepP!$J$3="",RepP!$J$3=0,COUNTIF(Lists!$D:$D,RepP!$J$3)=0),Lists!$D$9,IF(RepP!$J$3=Lists!$D$9,Lists!$D$9,IF(RepP!$J$3=$E604,RepP!$J$3,"")))</f>
        <v>Все проекты</v>
      </c>
    </row>
    <row r="605" spans="2:29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294"/>
        <v>45719</v>
      </c>
      <c r="E605" s="1" t="s">
        <v>201</v>
      </c>
      <c r="O605" s="1" t="s">
        <v>329</v>
      </c>
      <c r="P605" s="1" t="s">
        <v>281</v>
      </c>
      <c r="Q605" s="1" t="s">
        <v>281</v>
      </c>
      <c r="AA605" s="1">
        <f t="shared" si="293"/>
        <v>202616.44625987083</v>
      </c>
      <c r="AC605" s="31" t="str">
        <f>IF(OR(RepP!$J$3="",RepP!$J$3=0,COUNTIF(Lists!$D:$D,RepP!$J$3)=0),Lists!$D$9,IF(RepP!$J$3=Lists!$D$9,Lists!$D$9,IF(RepP!$J$3=$E605,RepP!$J$3,"")))</f>
        <v>Все проекты</v>
      </c>
    </row>
    <row r="606" spans="2:29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294"/>
        <v>45749</v>
      </c>
      <c r="E606" s="1" t="s">
        <v>201</v>
      </c>
      <c r="O606" s="1" t="s">
        <v>329</v>
      </c>
      <c r="P606" s="1" t="s">
        <v>281</v>
      </c>
      <c r="Q606" s="1" t="s">
        <v>281</v>
      </c>
      <c r="AA606" s="1">
        <f t="shared" si="293"/>
        <v>202616.44625987083</v>
      </c>
      <c r="AC606" s="31" t="str">
        <f>IF(OR(RepP!$J$3="",RepP!$J$3=0,COUNTIF(Lists!$D:$D,RepP!$J$3)=0),Lists!$D$9,IF(RepP!$J$3=Lists!$D$9,Lists!$D$9,IF(RepP!$J$3=$E606,RepP!$J$3,"")))</f>
        <v>Все проекты</v>
      </c>
    </row>
    <row r="607" spans="2:29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294"/>
        <v>45779</v>
      </c>
      <c r="E607" s="1" t="s">
        <v>201</v>
      </c>
      <c r="O607" s="1" t="s">
        <v>329</v>
      </c>
      <c r="P607" s="1" t="s">
        <v>281</v>
      </c>
      <c r="Q607" s="1" t="s">
        <v>281</v>
      </c>
      <c r="AA607" s="1">
        <f t="shared" si="293"/>
        <v>202616.44625987083</v>
      </c>
      <c r="AC607" s="31" t="str">
        <f>IF(OR(RepP!$J$3="",RepP!$J$3=0,COUNTIF(Lists!$D:$D,RepP!$J$3)=0),Lists!$D$9,IF(RepP!$J$3=Lists!$D$9,Lists!$D$9,IF(RepP!$J$3=$E607,RepP!$J$3,"")))</f>
        <v>Все проекты</v>
      </c>
    </row>
    <row r="608" spans="2:29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294"/>
        <v>45809</v>
      </c>
      <c r="E608" s="1" t="s">
        <v>201</v>
      </c>
      <c r="O608" s="1" t="s">
        <v>329</v>
      </c>
      <c r="P608" s="1" t="s">
        <v>281</v>
      </c>
      <c r="Q608" s="1" t="s">
        <v>281</v>
      </c>
      <c r="AA608" s="1">
        <f t="shared" si="293"/>
        <v>202616.44625987083</v>
      </c>
      <c r="AC608" s="31" t="str">
        <f>IF(OR(RepP!$J$3="",RepP!$J$3=0,COUNTIF(Lists!$D:$D,RepP!$J$3)=0),Lists!$D$9,IF(RepP!$J$3=Lists!$D$9,Lists!$D$9,IF(RepP!$J$3=$E608,RepP!$J$3,"")))</f>
        <v>Все проекты</v>
      </c>
    </row>
    <row r="609" spans="2:29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294"/>
        <v>45839</v>
      </c>
      <c r="E609" s="1" t="s">
        <v>201</v>
      </c>
      <c r="O609" s="1" t="s">
        <v>329</v>
      </c>
      <c r="P609" s="1" t="s">
        <v>281</v>
      </c>
      <c r="Q609" s="1" t="s">
        <v>281</v>
      </c>
      <c r="AA609" s="1">
        <f t="shared" si="293"/>
        <v>202616.44625987083</v>
      </c>
      <c r="AC609" s="31" t="str">
        <f>IF(OR(RepP!$J$3="",RepP!$J$3=0,COUNTIF(Lists!$D:$D,RepP!$J$3)=0),Lists!$D$9,IF(RepP!$J$3=Lists!$D$9,Lists!$D$9,IF(RepP!$J$3=$E609,RepP!$J$3,"")))</f>
        <v>Все проекты</v>
      </c>
    </row>
    <row r="610" spans="2:29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294"/>
        <v>45869</v>
      </c>
      <c r="E610" s="1" t="s">
        <v>201</v>
      </c>
      <c r="O610" s="1" t="s">
        <v>329</v>
      </c>
      <c r="P610" s="1" t="s">
        <v>281</v>
      </c>
      <c r="Q610" s="1" t="s">
        <v>281</v>
      </c>
      <c r="AA610" s="1">
        <f t="shared" si="293"/>
        <v>202616.44625987083</v>
      </c>
      <c r="AC610" s="31" t="str">
        <f>IF(OR(RepP!$J$3="",RepP!$J$3=0,COUNTIF(Lists!$D:$D,RepP!$J$3)=0),Lists!$D$9,IF(RepP!$J$3=Lists!$D$9,Lists!$D$9,IF(RepP!$J$3=$E610,RepP!$J$3,"")))</f>
        <v>Все проекты</v>
      </c>
    </row>
    <row r="611" spans="2:29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294"/>
        <v>45899</v>
      </c>
      <c r="E611" s="1" t="s">
        <v>201</v>
      </c>
      <c r="O611" s="1" t="s">
        <v>329</v>
      </c>
      <c r="P611" s="1" t="s">
        <v>281</v>
      </c>
      <c r="Q611" s="1" t="s">
        <v>281</v>
      </c>
      <c r="AA611" s="1">
        <f t="shared" si="293"/>
        <v>202616.44625987083</v>
      </c>
      <c r="AC611" s="31" t="str">
        <f>IF(OR(RepP!$J$3="",RepP!$J$3=0,COUNTIF(Lists!$D:$D,RepP!$J$3)=0),Lists!$D$9,IF(RepP!$J$3=Lists!$D$9,Lists!$D$9,IF(RepP!$J$3=$E611,RepP!$J$3,"")))</f>
        <v>Все проекты</v>
      </c>
    </row>
    <row r="612" spans="2:29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294"/>
        <v>45929</v>
      </c>
      <c r="E612" s="1" t="s">
        <v>201</v>
      </c>
      <c r="O612" s="1" t="s">
        <v>329</v>
      </c>
      <c r="P612" s="1" t="s">
        <v>281</v>
      </c>
      <c r="Q612" s="1" t="s">
        <v>281</v>
      </c>
      <c r="AA612" s="1">
        <f t="shared" si="293"/>
        <v>202616.44625987083</v>
      </c>
      <c r="AC612" s="31" t="str">
        <f>IF(OR(RepP!$J$3="",RepP!$J$3=0,COUNTIF(Lists!$D:$D,RepP!$J$3)=0),Lists!$D$9,IF(RepP!$J$3=Lists!$D$9,Lists!$D$9,IF(RepP!$J$3=$E612,RepP!$J$3,"")))</f>
        <v>Все проекты</v>
      </c>
    </row>
    <row r="613" spans="2:29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294"/>
        <v>45959</v>
      </c>
      <c r="E613" s="1" t="s">
        <v>201</v>
      </c>
      <c r="O613" s="1" t="s">
        <v>329</v>
      </c>
      <c r="P613" s="1" t="s">
        <v>281</v>
      </c>
      <c r="Q613" s="1" t="s">
        <v>281</v>
      </c>
      <c r="AA613" s="1">
        <f t="shared" si="293"/>
        <v>202616.44625987083</v>
      </c>
      <c r="AC613" s="31" t="str">
        <f>IF(OR(RepP!$J$3="",RepP!$J$3=0,COUNTIF(Lists!$D:$D,RepP!$J$3)=0),Lists!$D$9,IF(RepP!$J$3=Lists!$D$9,Lists!$D$9,IF(RepP!$J$3=$E613,RepP!$J$3,"")))</f>
        <v>Все проекты</v>
      </c>
    </row>
    <row r="614" spans="2:29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294"/>
        <v>45989</v>
      </c>
      <c r="E614" s="1" t="s">
        <v>201</v>
      </c>
      <c r="O614" s="1" t="s">
        <v>329</v>
      </c>
      <c r="P614" s="1" t="s">
        <v>281</v>
      </c>
      <c r="Q614" s="1" t="s">
        <v>281</v>
      </c>
      <c r="AA614" s="1">
        <f t="shared" si="293"/>
        <v>202616.44625987083</v>
      </c>
      <c r="AC614" s="31" t="str">
        <f>IF(OR(RepP!$J$3="",RepP!$J$3=0,COUNTIF(Lists!$D:$D,RepP!$J$3)=0),Lists!$D$9,IF(RepP!$J$3=Lists!$D$9,Lists!$D$9,IF(RepP!$J$3=$E614,RepP!$J$3,"")))</f>
        <v>Все проекты</v>
      </c>
    </row>
    <row r="615" spans="2:29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294"/>
        <v>46019</v>
      </c>
      <c r="E615" s="1" t="s">
        <v>201</v>
      </c>
      <c r="O615" s="1" t="s">
        <v>329</v>
      </c>
      <c r="P615" s="1" t="s">
        <v>281</v>
      </c>
      <c r="Q615" s="1" t="s">
        <v>281</v>
      </c>
      <c r="AA615" s="1">
        <f t="shared" si="293"/>
        <v>202616.44625987083</v>
      </c>
      <c r="AC615" s="31" t="str">
        <f>IF(OR(RepP!$J$3="",RepP!$J$3=0,COUNTIF(Lists!$D:$D,RepP!$J$3)=0),Lists!$D$9,IF(RepP!$J$3=Lists!$D$9,Lists!$D$9,IF(RepP!$J$3=$E615,RepP!$J$3,"")))</f>
        <v>Все проекты</v>
      </c>
    </row>
    <row r="616" spans="2:29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294"/>
        <v>46049</v>
      </c>
      <c r="E616" s="1" t="s">
        <v>201</v>
      </c>
      <c r="O616" s="1" t="s">
        <v>329</v>
      </c>
      <c r="P616" s="1" t="s">
        <v>281</v>
      </c>
      <c r="Q616" s="1" t="s">
        <v>281</v>
      </c>
      <c r="AA616" s="1">
        <f t="shared" si="293"/>
        <v>202616.44625987083</v>
      </c>
      <c r="AC616" s="31" t="str">
        <f>IF(OR(RepP!$J$3="",RepP!$J$3=0,COUNTIF(Lists!$D:$D,RepP!$J$3)=0),Lists!$D$9,IF(RepP!$J$3=Lists!$D$9,Lists!$D$9,IF(RepP!$J$3=$E616,RepP!$J$3,"")))</f>
        <v>Все проекты</v>
      </c>
    </row>
    <row r="617" spans="2:29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294"/>
        <v>46079</v>
      </c>
      <c r="E617" s="1" t="s">
        <v>201</v>
      </c>
      <c r="O617" s="1" t="s">
        <v>329</v>
      </c>
      <c r="P617" s="1" t="s">
        <v>281</v>
      </c>
      <c r="Q617" s="1" t="s">
        <v>281</v>
      </c>
      <c r="AA617" s="1">
        <f t="shared" si="293"/>
        <v>202616.44625987083</v>
      </c>
      <c r="AC617" s="31" t="str">
        <f>IF(OR(RepP!$J$3="",RepP!$J$3=0,COUNTIF(Lists!$D:$D,RepP!$J$3)=0),Lists!$D$9,IF(RepP!$J$3=Lists!$D$9,Lists!$D$9,IF(RepP!$J$3=$E617,RepP!$J$3,"")))</f>
        <v>Все проекты</v>
      </c>
    </row>
    <row r="618" spans="2:29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294"/>
        <v>46109</v>
      </c>
      <c r="E618" s="1" t="s">
        <v>201</v>
      </c>
      <c r="O618" s="1" t="s">
        <v>329</v>
      </c>
      <c r="P618" s="1" t="s">
        <v>281</v>
      </c>
      <c r="Q618" s="1" t="s">
        <v>281</v>
      </c>
      <c r="AA618" s="1">
        <f t="shared" si="293"/>
        <v>202616.44625987083</v>
      </c>
      <c r="AC618" s="31" t="str">
        <f>IF(OR(RepP!$J$3="",RepP!$J$3=0,COUNTIF(Lists!$D:$D,RepP!$J$3)=0),Lists!$D$9,IF(RepP!$J$3=Lists!$D$9,Lists!$D$9,IF(RepP!$J$3=$E618,RepP!$J$3,"")))</f>
        <v>Все проекты</v>
      </c>
    </row>
    <row r="619" spans="2:29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294"/>
        <v>46139</v>
      </c>
      <c r="E619" s="1" t="s">
        <v>201</v>
      </c>
      <c r="O619" s="1" t="s">
        <v>329</v>
      </c>
      <c r="P619" s="1" t="s">
        <v>281</v>
      </c>
      <c r="Q619" s="1" t="s">
        <v>281</v>
      </c>
      <c r="AA619" s="1">
        <f t="shared" si="293"/>
        <v>202616.44625987083</v>
      </c>
      <c r="AC619" s="31" t="str">
        <f>IF(OR(RepP!$J$3="",RepP!$J$3=0,COUNTIF(Lists!$D:$D,RepP!$J$3)=0),Lists!$D$9,IF(RepP!$J$3=Lists!$D$9,Lists!$D$9,IF(RepP!$J$3=$E619,RepP!$J$3,"")))</f>
        <v>Все проекты</v>
      </c>
    </row>
    <row r="620" spans="2:29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294"/>
        <v>46169</v>
      </c>
      <c r="E620" s="1" t="s">
        <v>201</v>
      </c>
      <c r="O620" s="1" t="s">
        <v>329</v>
      </c>
      <c r="P620" s="1" t="s">
        <v>281</v>
      </c>
      <c r="Q620" s="1" t="s">
        <v>281</v>
      </c>
      <c r="AA620" s="1">
        <f t="shared" si="293"/>
        <v>202616.44625987083</v>
      </c>
      <c r="AC620" s="31" t="str">
        <f>IF(OR(RepP!$J$3="",RepP!$J$3=0,COUNTIF(Lists!$D:$D,RepP!$J$3)=0),Lists!$D$9,IF(RepP!$J$3=Lists!$D$9,Lists!$D$9,IF(RepP!$J$3=$E620,RepP!$J$3,"")))</f>
        <v>Все проекты</v>
      </c>
    </row>
    <row r="621" spans="2:29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294"/>
        <v>46199</v>
      </c>
      <c r="E621" s="1" t="s">
        <v>201</v>
      </c>
      <c r="O621" s="1" t="s">
        <v>329</v>
      </c>
      <c r="P621" s="1" t="s">
        <v>281</v>
      </c>
      <c r="Q621" s="1" t="s">
        <v>281</v>
      </c>
      <c r="AA621" s="1">
        <f t="shared" si="293"/>
        <v>202616.44625987083</v>
      </c>
      <c r="AC621" s="31" t="str">
        <f>IF(OR(RepP!$J$3="",RepP!$J$3=0,COUNTIF(Lists!$D:$D,RepP!$J$3)=0),Lists!$D$9,IF(RepP!$J$3=Lists!$D$9,Lists!$D$9,IF(RepP!$J$3=$E621,RepP!$J$3,"")))</f>
        <v>Все проекты</v>
      </c>
    </row>
    <row r="622" spans="2:29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294"/>
        <v>46229</v>
      </c>
      <c r="E622" s="1" t="s">
        <v>201</v>
      </c>
      <c r="O622" s="1" t="s">
        <v>329</v>
      </c>
      <c r="P622" s="1" t="s">
        <v>281</v>
      </c>
      <c r="Q622" s="1" t="s">
        <v>281</v>
      </c>
      <c r="AA622" s="1">
        <f t="shared" si="293"/>
        <v>202616.44625987083</v>
      </c>
      <c r="AC622" s="31" t="str">
        <f>IF(OR(RepP!$J$3="",RepP!$J$3=0,COUNTIF(Lists!$D:$D,RepP!$J$3)=0),Lists!$D$9,IF(RepP!$J$3=Lists!$D$9,Lists!$D$9,IF(RepP!$J$3=$E622,RepP!$J$3,"")))</f>
        <v>Все проекты</v>
      </c>
    </row>
    <row r="623" spans="2:29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294"/>
        <v>46259</v>
      </c>
      <c r="E623" s="1" t="s">
        <v>201</v>
      </c>
      <c r="O623" s="1" t="s">
        <v>329</v>
      </c>
      <c r="P623" s="1" t="s">
        <v>281</v>
      </c>
      <c r="Q623" s="1" t="s">
        <v>281</v>
      </c>
      <c r="AA623" s="1">
        <f t="shared" si="293"/>
        <v>202616.44625987083</v>
      </c>
      <c r="AC623" s="31" t="str">
        <f>IF(OR(RepP!$J$3="",RepP!$J$3=0,COUNTIF(Lists!$D:$D,RepP!$J$3)=0),Lists!$D$9,IF(RepP!$J$3=Lists!$D$9,Lists!$D$9,IF(RepP!$J$3=$E623,RepP!$J$3,"")))</f>
        <v>Все проекты</v>
      </c>
    </row>
    <row r="624" spans="2:29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294"/>
        <v>46289</v>
      </c>
      <c r="E624" s="1" t="s">
        <v>201</v>
      </c>
      <c r="O624" s="1" t="s">
        <v>329</v>
      </c>
      <c r="P624" s="1" t="s">
        <v>281</v>
      </c>
      <c r="Q624" s="1" t="s">
        <v>281</v>
      </c>
      <c r="AA624" s="1">
        <f t="shared" si="293"/>
        <v>202616.44625987083</v>
      </c>
      <c r="AC624" s="31" t="str">
        <f>IF(OR(RepP!$J$3="",RepP!$J$3=0,COUNTIF(Lists!$D:$D,RepP!$J$3)=0),Lists!$D$9,IF(RepP!$J$3=Lists!$D$9,Lists!$D$9,IF(RepP!$J$3=$E624,RepP!$J$3,"")))</f>
        <v>Все проекты</v>
      </c>
    </row>
    <row r="625" spans="2:29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294"/>
        <v>46319</v>
      </c>
      <c r="E625" s="1" t="s">
        <v>201</v>
      </c>
      <c r="O625" s="1" t="s">
        <v>329</v>
      </c>
      <c r="P625" s="1" t="s">
        <v>281</v>
      </c>
      <c r="Q625" s="1" t="s">
        <v>281</v>
      </c>
      <c r="AA625" s="1">
        <f t="shared" si="293"/>
        <v>202616.44625987083</v>
      </c>
      <c r="AC625" s="31" t="str">
        <f>IF(OR(RepP!$J$3="",RepP!$J$3=0,COUNTIF(Lists!$D:$D,RepP!$J$3)=0),Lists!$D$9,IF(RepP!$J$3=Lists!$D$9,Lists!$D$9,IF(RepP!$J$3=$E625,RepP!$J$3,"")))</f>
        <v>Все проекты</v>
      </c>
    </row>
    <row r="626" spans="2:29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294"/>
        <v>46349</v>
      </c>
      <c r="E626" s="1" t="s">
        <v>201</v>
      </c>
      <c r="O626" s="1" t="s">
        <v>329</v>
      </c>
      <c r="P626" s="1" t="s">
        <v>281</v>
      </c>
      <c r="Q626" s="1" t="s">
        <v>281</v>
      </c>
      <c r="AA626" s="1">
        <f t="shared" si="293"/>
        <v>202616.44625987083</v>
      </c>
      <c r="AC626" s="31" t="str">
        <f>IF(OR(RepP!$J$3="",RepP!$J$3=0,COUNTIF(Lists!$D:$D,RepP!$J$3)=0),Lists!$D$9,IF(RepP!$J$3=Lists!$D$9,Lists!$D$9,IF(RepP!$J$3=$E626,RepP!$J$3,"")))</f>
        <v>Все проекты</v>
      </c>
    </row>
    <row r="627" spans="2:29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294"/>
        <v>46379</v>
      </c>
      <c r="E627" s="1" t="s">
        <v>201</v>
      </c>
      <c r="O627" s="1" t="s">
        <v>329</v>
      </c>
      <c r="P627" s="1" t="s">
        <v>281</v>
      </c>
      <c r="Q627" s="1" t="s">
        <v>281</v>
      </c>
      <c r="AA627" s="1">
        <f t="shared" si="293"/>
        <v>202616.44625987083</v>
      </c>
      <c r="AC627" s="31" t="str">
        <f>IF(OR(RepP!$J$3="",RepP!$J$3=0,COUNTIF(Lists!$D:$D,RepP!$J$3)=0),Lists!$D$9,IF(RepP!$J$3=Lists!$D$9,Lists!$D$9,IF(RepP!$J$3=$E627,RepP!$J$3,"")))</f>
        <v>Все проекты</v>
      </c>
    </row>
    <row r="628" spans="2:29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294"/>
        <v>46409</v>
      </c>
      <c r="E628" s="1" t="s">
        <v>201</v>
      </c>
      <c r="O628" s="1" t="s">
        <v>329</v>
      </c>
      <c r="P628" s="1" t="s">
        <v>281</v>
      </c>
      <c r="Q628" s="1" t="s">
        <v>281</v>
      </c>
      <c r="AA628" s="1">
        <f t="shared" si="293"/>
        <v>202616.44625987083</v>
      </c>
      <c r="AC628" s="31" t="str">
        <f>IF(OR(RepP!$J$3="",RepP!$J$3=0,COUNTIF(Lists!$D:$D,RepP!$J$3)=0),Lists!$D$9,IF(RepP!$J$3=Lists!$D$9,Lists!$D$9,IF(RepP!$J$3=$E628,RepP!$J$3,"")))</f>
        <v>Все проекты</v>
      </c>
    </row>
    <row r="629" spans="2:29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294"/>
        <v>46439</v>
      </c>
      <c r="E629" s="1" t="s">
        <v>201</v>
      </c>
      <c r="O629" s="1" t="s">
        <v>329</v>
      </c>
      <c r="P629" s="1" t="s">
        <v>281</v>
      </c>
      <c r="Q629" s="1" t="s">
        <v>281</v>
      </c>
      <c r="AA629" s="1">
        <f t="shared" si="293"/>
        <v>202616.44625987083</v>
      </c>
      <c r="AC629" s="31" t="str">
        <f>IF(OR(RepP!$J$3="",RepP!$J$3=0,COUNTIF(Lists!$D:$D,RepP!$J$3)=0),Lists!$D$9,IF(RepP!$J$3=Lists!$D$9,Lists!$D$9,IF(RepP!$J$3=$E629,RepP!$J$3,"")))</f>
        <v>Все проекты</v>
      </c>
    </row>
    <row r="630" spans="2:29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294"/>
        <v>46469</v>
      </c>
      <c r="E630" s="1" t="s">
        <v>201</v>
      </c>
      <c r="O630" s="1" t="s">
        <v>329</v>
      </c>
      <c r="P630" s="1" t="s">
        <v>281</v>
      </c>
      <c r="Q630" s="1" t="s">
        <v>281</v>
      </c>
      <c r="AA630" s="1">
        <f t="shared" si="293"/>
        <v>202616.44625987083</v>
      </c>
      <c r="AC630" s="31" t="str">
        <f>IF(OR(RepP!$J$3="",RepP!$J$3=0,COUNTIF(Lists!$D:$D,RepP!$J$3)=0),Lists!$D$9,IF(RepP!$J$3=Lists!$D$9,Lists!$D$9,IF(RepP!$J$3=$E630,RepP!$J$3,"")))</f>
        <v>Все проекты</v>
      </c>
    </row>
    <row r="631" spans="2:29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294"/>
        <v>46499</v>
      </c>
      <c r="E631" s="1" t="s">
        <v>201</v>
      </c>
      <c r="O631" s="1" t="s">
        <v>329</v>
      </c>
      <c r="P631" s="1" t="s">
        <v>281</v>
      </c>
      <c r="Q631" s="1" t="s">
        <v>281</v>
      </c>
      <c r="AA631" s="1">
        <f t="shared" si="293"/>
        <v>202616.44625987083</v>
      </c>
      <c r="AC631" s="31" t="str">
        <f>IF(OR(RepP!$J$3="",RepP!$J$3=0,COUNTIF(Lists!$D:$D,RepP!$J$3)=0),Lists!$D$9,IF(RepP!$J$3=Lists!$D$9,Lists!$D$9,IF(RepP!$J$3=$E631,RepP!$J$3,"")))</f>
        <v>Все проекты</v>
      </c>
    </row>
    <row r="632" spans="2:29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294"/>
        <v>46529</v>
      </c>
      <c r="E632" s="1" t="s">
        <v>201</v>
      </c>
      <c r="O632" s="1" t="s">
        <v>329</v>
      </c>
      <c r="P632" s="1" t="s">
        <v>281</v>
      </c>
      <c r="Q632" s="1" t="s">
        <v>281</v>
      </c>
      <c r="AA632" s="1">
        <f t="shared" si="293"/>
        <v>202616.44625987083</v>
      </c>
      <c r="AC632" s="31" t="str">
        <f>IF(OR(RepP!$J$3="",RepP!$J$3=0,COUNTIF(Lists!$D:$D,RepP!$J$3)=0),Lists!$D$9,IF(RepP!$J$3=Lists!$D$9,Lists!$D$9,IF(RepP!$J$3=$E632,RepP!$J$3,"")))</f>
        <v>Все проекты</v>
      </c>
    </row>
    <row r="633" spans="2:29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294"/>
        <v>46559</v>
      </c>
      <c r="E633" s="1" t="s">
        <v>201</v>
      </c>
      <c r="O633" s="1" t="s">
        <v>329</v>
      </c>
      <c r="P633" s="1" t="s">
        <v>281</v>
      </c>
      <c r="Q633" s="1" t="s">
        <v>281</v>
      </c>
      <c r="AA633" s="1">
        <f t="shared" si="293"/>
        <v>202616.44625987083</v>
      </c>
      <c r="AC633" s="31" t="str">
        <f>IF(OR(RepP!$J$3="",RepP!$J$3=0,COUNTIF(Lists!$D:$D,RepP!$J$3)=0),Lists!$D$9,IF(RepP!$J$3=Lists!$D$9,Lists!$D$9,IF(RepP!$J$3=$E633,RepP!$J$3,"")))</f>
        <v>Все проекты</v>
      </c>
    </row>
    <row r="634" spans="2:29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294"/>
        <v>46589</v>
      </c>
      <c r="E634" s="1" t="s">
        <v>201</v>
      </c>
      <c r="O634" s="1" t="s">
        <v>329</v>
      </c>
      <c r="P634" s="1" t="s">
        <v>281</v>
      </c>
      <c r="Q634" s="1" t="s">
        <v>281</v>
      </c>
      <c r="AA634" s="1">
        <f t="shared" si="293"/>
        <v>202616.44625987083</v>
      </c>
      <c r="AC634" s="31" t="str">
        <f>IF(OR(RepP!$J$3="",RepP!$J$3=0,COUNTIF(Lists!$D:$D,RepP!$J$3)=0),Lists!$D$9,IF(RepP!$J$3=Lists!$D$9,Lists!$D$9,IF(RepP!$J$3=$E634,RepP!$J$3,"")))</f>
        <v>Все проекты</v>
      </c>
    </row>
    <row r="635" spans="2:29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294"/>
        <v>46619</v>
      </c>
      <c r="E635" s="1" t="s">
        <v>201</v>
      </c>
      <c r="O635" s="1" t="s">
        <v>329</v>
      </c>
      <c r="P635" s="1" t="s">
        <v>281</v>
      </c>
      <c r="Q635" s="1" t="s">
        <v>281</v>
      </c>
      <c r="AA635" s="1">
        <f t="shared" si="293"/>
        <v>202616.44625987083</v>
      </c>
      <c r="AC635" s="31" t="str">
        <f>IF(OR(RepP!$J$3="",RepP!$J$3=0,COUNTIF(Lists!$D:$D,RepP!$J$3)=0),Lists!$D$9,IF(RepP!$J$3=Lists!$D$9,Lists!$D$9,IF(RepP!$J$3=$E635,RepP!$J$3,"")))</f>
        <v>Все проекты</v>
      </c>
    </row>
    <row r="636" spans="2:29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294"/>
        <v>46649</v>
      </c>
      <c r="E636" s="1" t="s">
        <v>201</v>
      </c>
      <c r="O636" s="1" t="s">
        <v>329</v>
      </c>
      <c r="P636" s="1" t="s">
        <v>281</v>
      </c>
      <c r="Q636" s="1" t="s">
        <v>281</v>
      </c>
      <c r="AA636" s="1">
        <f t="shared" si="293"/>
        <v>202616.44625987083</v>
      </c>
      <c r="AC636" s="31" t="str">
        <f>IF(OR(RepP!$J$3="",RepP!$J$3=0,COUNTIF(Lists!$D:$D,RepP!$J$3)=0),Lists!$D$9,IF(RepP!$J$3=Lists!$D$9,Lists!$D$9,IF(RepP!$J$3=$E636,RepP!$J$3,"")))</f>
        <v>Все проекты</v>
      </c>
    </row>
    <row r="637" spans="2:29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294"/>
        <v>46679</v>
      </c>
      <c r="E637" s="1" t="s">
        <v>201</v>
      </c>
      <c r="O637" s="1" t="s">
        <v>329</v>
      </c>
      <c r="P637" s="1" t="s">
        <v>281</v>
      </c>
      <c r="Q637" s="1" t="s">
        <v>281</v>
      </c>
      <c r="AA637" s="1">
        <f t="shared" si="293"/>
        <v>202616.44625987083</v>
      </c>
      <c r="AC637" s="31" t="str">
        <f>IF(OR(RepP!$J$3="",RepP!$J$3=0,COUNTIF(Lists!$D:$D,RepP!$J$3)=0),Lists!$D$9,IF(RepP!$J$3=Lists!$D$9,Lists!$D$9,IF(RepP!$J$3=$E637,RepP!$J$3,"")))</f>
        <v>Все проекты</v>
      </c>
    </row>
    <row r="638" spans="2:29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294"/>
        <v>46709</v>
      </c>
      <c r="E638" s="1" t="s">
        <v>201</v>
      </c>
      <c r="O638" s="1" t="s">
        <v>329</v>
      </c>
      <c r="P638" s="1" t="s">
        <v>281</v>
      </c>
      <c r="Q638" s="1" t="s">
        <v>281</v>
      </c>
      <c r="AA638" s="1">
        <f t="shared" si="293"/>
        <v>202616.44625987083</v>
      </c>
      <c r="AC638" s="31" t="str">
        <f>IF(OR(RepP!$J$3="",RepP!$J$3=0,COUNTIF(Lists!$D:$D,RepP!$J$3)=0),Lists!$D$9,IF(RepP!$J$3=Lists!$D$9,Lists!$D$9,IF(RepP!$J$3=$E638,RepP!$J$3,"")))</f>
        <v>Все проекты</v>
      </c>
    </row>
    <row r="639" spans="2:29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294"/>
        <v>46739</v>
      </c>
      <c r="E639" s="1" t="s">
        <v>201</v>
      </c>
      <c r="O639" s="1" t="s">
        <v>329</v>
      </c>
      <c r="P639" s="1" t="s">
        <v>281</v>
      </c>
      <c r="Q639" s="1" t="s">
        <v>281</v>
      </c>
      <c r="AA639" s="1">
        <f t="shared" si="293"/>
        <v>202616.44625987083</v>
      </c>
      <c r="AC639" s="31" t="str">
        <f>IF(OR(RepP!$J$3="",RepP!$J$3=0,COUNTIF(Lists!$D:$D,RepP!$J$3)=0),Lists!$D$9,IF(RepP!$J$3=Lists!$D$9,Lists!$D$9,IF(RepP!$J$3=$E639,RepP!$J$3,"")))</f>
        <v>Все проекты</v>
      </c>
    </row>
    <row r="640" spans="2:29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294"/>
        <v>46769</v>
      </c>
      <c r="E640" s="1" t="s">
        <v>201</v>
      </c>
      <c r="O640" s="1" t="s">
        <v>329</v>
      </c>
      <c r="P640" s="1" t="s">
        <v>281</v>
      </c>
      <c r="Q640" s="1" t="s">
        <v>281</v>
      </c>
      <c r="AA640" s="1">
        <f t="shared" si="293"/>
        <v>202616.44625987083</v>
      </c>
      <c r="AC640" s="31" t="str">
        <f>IF(OR(RepP!$J$3="",RepP!$J$3=0,COUNTIF(Lists!$D:$D,RepP!$J$3)=0),Lists!$D$9,IF(RepP!$J$3=Lists!$D$9,Lists!$D$9,IF(RepP!$J$3=$E640,RepP!$J$3,"")))</f>
        <v>Все проекты</v>
      </c>
    </row>
    <row r="641" spans="2:29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294"/>
        <v>46799</v>
      </c>
      <c r="E641" s="1" t="s">
        <v>201</v>
      </c>
      <c r="O641" s="1" t="s">
        <v>329</v>
      </c>
      <c r="P641" s="1" t="s">
        <v>281</v>
      </c>
      <c r="Q641" s="1" t="s">
        <v>281</v>
      </c>
      <c r="AA641" s="1">
        <f t="shared" si="293"/>
        <v>202616.44625987083</v>
      </c>
      <c r="AC641" s="31" t="str">
        <f>IF(OR(RepP!$J$3="",RepP!$J$3=0,COUNTIF(Lists!$D:$D,RepP!$J$3)=0),Lists!$D$9,IF(RepP!$J$3=Lists!$D$9,Lists!$D$9,IF(RepP!$J$3=$E641,RepP!$J$3,"")))</f>
        <v>Все проекты</v>
      </c>
    </row>
    <row r="642" spans="2:29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294"/>
        <v>46829</v>
      </c>
      <c r="E642" s="1" t="s">
        <v>201</v>
      </c>
      <c r="O642" s="1" t="s">
        <v>329</v>
      </c>
      <c r="P642" s="1" t="s">
        <v>281</v>
      </c>
      <c r="Q642" s="1" t="s">
        <v>281</v>
      </c>
      <c r="AA642" s="1">
        <f t="shared" si="293"/>
        <v>202616.44625987083</v>
      </c>
      <c r="AC642" s="31" t="str">
        <f>IF(OR(RepP!$J$3="",RepP!$J$3=0,COUNTIF(Lists!$D:$D,RepP!$J$3)=0),Lists!$D$9,IF(RepP!$J$3=Lists!$D$9,Lists!$D$9,IF(RepP!$J$3=$E642,RepP!$J$3,"")))</f>
        <v>Все проекты</v>
      </c>
    </row>
    <row r="643" spans="2:29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294"/>
        <v>46859</v>
      </c>
      <c r="E643" s="1" t="s">
        <v>201</v>
      </c>
      <c r="O643" s="1" t="s">
        <v>329</v>
      </c>
      <c r="P643" s="1" t="s">
        <v>281</v>
      </c>
      <c r="Q643" s="1" t="s">
        <v>281</v>
      </c>
      <c r="AA643" s="1">
        <f t="shared" si="293"/>
        <v>202616.44625987083</v>
      </c>
      <c r="AC643" s="31" t="str">
        <f>IF(OR(RepP!$J$3="",RepP!$J$3=0,COUNTIF(Lists!$D:$D,RepP!$J$3)=0),Lists!$D$9,IF(RepP!$J$3=Lists!$D$9,Lists!$D$9,IF(RepP!$J$3=$E643,RepP!$J$3,"")))</f>
        <v>Все проекты</v>
      </c>
    </row>
    <row r="644" spans="2:29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294"/>
        <v>46889</v>
      </c>
      <c r="E644" s="1" t="s">
        <v>201</v>
      </c>
      <c r="O644" s="1" t="s">
        <v>329</v>
      </c>
      <c r="P644" s="1" t="s">
        <v>281</v>
      </c>
      <c r="Q644" s="1" t="s">
        <v>281</v>
      </c>
      <c r="AA644" s="1">
        <f t="shared" si="293"/>
        <v>202616.44625987083</v>
      </c>
      <c r="AC644" s="31" t="str">
        <f>IF(OR(RepP!$J$3="",RepP!$J$3=0,COUNTIF(Lists!$D:$D,RepP!$J$3)=0),Lists!$D$9,IF(RepP!$J$3=Lists!$D$9,Lists!$D$9,IF(RepP!$J$3=$E644,RepP!$J$3,"")))</f>
        <v>Все проекты</v>
      </c>
    </row>
    <row r="645" spans="2:29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294"/>
        <v>46919</v>
      </c>
      <c r="E645" s="1" t="s">
        <v>201</v>
      </c>
      <c r="O645" s="1" t="s">
        <v>329</v>
      </c>
      <c r="P645" s="1" t="s">
        <v>281</v>
      </c>
      <c r="Q645" s="1" t="s">
        <v>281</v>
      </c>
      <c r="AA645" s="1">
        <f t="shared" si="293"/>
        <v>202616.44625987083</v>
      </c>
      <c r="AC645" s="31" t="str">
        <f>IF(OR(RepP!$J$3="",RepP!$J$3=0,COUNTIF(Lists!$D:$D,RepP!$J$3)=0),Lists!$D$9,IF(RepP!$J$3=Lists!$D$9,Lists!$D$9,IF(RepP!$J$3=$E645,RepP!$J$3,"")))</f>
        <v>Все проекты</v>
      </c>
    </row>
    <row r="646" spans="2:29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294"/>
        <v>46949</v>
      </c>
      <c r="E646" s="1" t="s">
        <v>201</v>
      </c>
      <c r="O646" s="1" t="s">
        <v>329</v>
      </c>
      <c r="P646" s="1" t="s">
        <v>281</v>
      </c>
      <c r="Q646" s="1" t="s">
        <v>281</v>
      </c>
      <c r="AA646" s="1">
        <f t="shared" si="293"/>
        <v>202616.44625987083</v>
      </c>
      <c r="AC646" s="31" t="str">
        <f>IF(OR(RepP!$J$3="",RepP!$J$3=0,COUNTIF(Lists!$D:$D,RepP!$J$3)=0),Lists!$D$9,IF(RepP!$J$3=Lists!$D$9,Lists!$D$9,IF(RepP!$J$3=$E646,RepP!$J$3,"")))</f>
        <v>Все проекты</v>
      </c>
    </row>
    <row r="647" spans="2:29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294"/>
        <v>46979</v>
      </c>
      <c r="E647" s="1" t="s">
        <v>201</v>
      </c>
      <c r="O647" s="1" t="s">
        <v>329</v>
      </c>
      <c r="P647" s="1" t="s">
        <v>281</v>
      </c>
      <c r="Q647" s="1" t="s">
        <v>281</v>
      </c>
      <c r="AA647" s="1">
        <f t="shared" si="293"/>
        <v>202616.44625987083</v>
      </c>
      <c r="AC647" s="31" t="str">
        <f>IF(OR(RepP!$J$3="",RepP!$J$3=0,COUNTIF(Lists!$D:$D,RepP!$J$3)=0),Lists!$D$9,IF(RepP!$J$3=Lists!$D$9,Lists!$D$9,IF(RepP!$J$3=$E647,RepP!$J$3,"")))</f>
        <v>Все проекты</v>
      </c>
    </row>
    <row r="648" spans="2:29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294"/>
        <v>47009</v>
      </c>
      <c r="E648" s="1" t="s">
        <v>201</v>
      </c>
      <c r="O648" s="1" t="s">
        <v>329</v>
      </c>
      <c r="P648" s="1" t="s">
        <v>281</v>
      </c>
      <c r="Q648" s="1" t="s">
        <v>281</v>
      </c>
      <c r="AA648" s="1">
        <f t="shared" si="293"/>
        <v>202616.44625987083</v>
      </c>
      <c r="AC648" s="31" t="str">
        <f>IF(OR(RepP!$J$3="",RepP!$J$3=0,COUNTIF(Lists!$D:$D,RepP!$J$3)=0),Lists!$D$9,IF(RepP!$J$3=Lists!$D$9,Lists!$D$9,IF(RepP!$J$3=$E648,RepP!$J$3,"")))</f>
        <v>Все проекты</v>
      </c>
    </row>
    <row r="649" spans="2:29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294"/>
        <v>47039</v>
      </c>
      <c r="E649" s="1" t="s">
        <v>201</v>
      </c>
      <c r="O649" s="1" t="s">
        <v>329</v>
      </c>
      <c r="P649" s="1" t="s">
        <v>281</v>
      </c>
      <c r="Q649" s="1" t="s">
        <v>281</v>
      </c>
      <c r="AA649" s="1">
        <f t="shared" si="293"/>
        <v>202616.44625987083</v>
      </c>
      <c r="AC649" s="31" t="str">
        <f>IF(OR(RepP!$J$3="",RepP!$J$3=0,COUNTIF(Lists!$D:$D,RepP!$J$3)=0),Lists!$D$9,IF(RepP!$J$3=Lists!$D$9,Lists!$D$9,IF(RepP!$J$3=$E649,RepP!$J$3,"")))</f>
        <v>Все проекты</v>
      </c>
    </row>
    <row r="650" spans="2:29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294"/>
        <v>47069</v>
      </c>
      <c r="E650" s="1" t="s">
        <v>201</v>
      </c>
      <c r="O650" s="1" t="s">
        <v>329</v>
      </c>
      <c r="P650" s="1" t="s">
        <v>281</v>
      </c>
      <c r="Q650" s="1" t="s">
        <v>281</v>
      </c>
      <c r="AA650" s="1">
        <f t="shared" si="293"/>
        <v>202616.44625987083</v>
      </c>
      <c r="AC650" s="31" t="str">
        <f>IF(OR(RepP!$J$3="",RepP!$J$3=0,COUNTIF(Lists!$D:$D,RepP!$J$3)=0),Lists!$D$9,IF(RepP!$J$3=Lists!$D$9,Lists!$D$9,IF(RepP!$J$3=$E650,RepP!$J$3,"")))</f>
        <v>Все проекты</v>
      </c>
    </row>
    <row r="651" spans="2:29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294"/>
        <v>47099</v>
      </c>
      <c r="E651" s="1" t="s">
        <v>201</v>
      </c>
      <c r="O651" s="1" t="s">
        <v>329</v>
      </c>
      <c r="P651" s="1" t="s">
        <v>281</v>
      </c>
      <c r="Q651" s="1" t="s">
        <v>281</v>
      </c>
      <c r="AA651" s="1">
        <f t="shared" si="293"/>
        <v>202616.44625987083</v>
      </c>
      <c r="AC651" s="31" t="str">
        <f>IF(OR(RepP!$J$3="",RepP!$J$3=0,COUNTIF(Lists!$D:$D,RepP!$J$3)=0),Lists!$D$9,IF(RepP!$J$3=Lists!$D$9,Lists!$D$9,IF(RepP!$J$3=$E651,RepP!$J$3,"")))</f>
        <v>Все проекты</v>
      </c>
    </row>
    <row r="652" spans="2:29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294"/>
        <v>47129</v>
      </c>
      <c r="E652" s="1" t="s">
        <v>201</v>
      </c>
      <c r="O652" s="1" t="s">
        <v>329</v>
      </c>
      <c r="P652" s="1" t="s">
        <v>281</v>
      </c>
      <c r="Q652" s="1" t="s">
        <v>281</v>
      </c>
      <c r="AA652" s="1">
        <f t="shared" si="293"/>
        <v>202616.44625987083</v>
      </c>
      <c r="AC652" s="31" t="str">
        <f>IF(OR(RepP!$J$3="",RepP!$J$3=0,COUNTIF(Lists!$D:$D,RepP!$J$3)=0),Lists!$D$9,IF(RepP!$J$3=Lists!$D$9,Lists!$D$9,IF(RepP!$J$3=$E652,RepP!$J$3,"")))</f>
        <v>Все проекты</v>
      </c>
    </row>
    <row r="653" spans="2:29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202</v>
      </c>
      <c r="O653" s="1" t="s">
        <v>329</v>
      </c>
      <c r="P653" s="1" t="s">
        <v>282</v>
      </c>
      <c r="Q653" s="1" t="s">
        <v>282</v>
      </c>
      <c r="AA653" s="1">
        <f>SUM($Y$478:$Y$494)/60</f>
        <v>373728.72161723324</v>
      </c>
      <c r="AC653" s="31" t="str">
        <f>IF(OR(RepP!$J$3="",RepP!$J$3=0,COUNTIF(Lists!$D:$D,RepP!$J$3)=0),Lists!$D$9,IF(RepP!$J$3=Lists!$D$9,Lists!$D$9,IF(RepP!$J$3=$E653,RepP!$J$3,"")))</f>
        <v>Все проекты</v>
      </c>
    </row>
    <row r="654" spans="2:29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202</v>
      </c>
      <c r="O654" s="1" t="s">
        <v>329</v>
      </c>
      <c r="P654" s="1" t="s">
        <v>282</v>
      </c>
      <c r="Q654" s="1" t="s">
        <v>282</v>
      </c>
      <c r="AA654" s="1">
        <f t="shared" ref="AA654:AA712" si="295">SUM($Y$478:$Y$494)/60</f>
        <v>373728.72161723324</v>
      </c>
      <c r="AC654" s="31" t="str">
        <f>IF(OR(RepP!$J$3="",RepP!$J$3=0,COUNTIF(Lists!$D:$D,RepP!$J$3)=0),Lists!$D$9,IF(RepP!$J$3=Lists!$D$9,Lists!$D$9,IF(RepP!$J$3=$E654,RepP!$J$3,"")))</f>
        <v>Все проекты</v>
      </c>
    </row>
    <row r="655" spans="2:29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296">D654+30</f>
        <v>45419</v>
      </c>
      <c r="E655" s="1" t="s">
        <v>202</v>
      </c>
      <c r="O655" s="1" t="s">
        <v>329</v>
      </c>
      <c r="P655" s="1" t="s">
        <v>282</v>
      </c>
      <c r="Q655" s="1" t="s">
        <v>282</v>
      </c>
      <c r="AA655" s="1">
        <f t="shared" si="295"/>
        <v>373728.72161723324</v>
      </c>
      <c r="AC655" s="31" t="str">
        <f>IF(OR(RepP!$J$3="",RepP!$J$3=0,COUNTIF(Lists!$D:$D,RepP!$J$3)=0),Lists!$D$9,IF(RepP!$J$3=Lists!$D$9,Lists!$D$9,IF(RepP!$J$3=$E655,RepP!$J$3,"")))</f>
        <v>Все проекты</v>
      </c>
    </row>
    <row r="656" spans="2:29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296"/>
        <v>45449</v>
      </c>
      <c r="E656" s="1" t="s">
        <v>202</v>
      </c>
      <c r="O656" s="1" t="s">
        <v>329</v>
      </c>
      <c r="P656" s="1" t="s">
        <v>282</v>
      </c>
      <c r="Q656" s="1" t="s">
        <v>282</v>
      </c>
      <c r="AA656" s="1">
        <f t="shared" si="295"/>
        <v>373728.72161723324</v>
      </c>
      <c r="AC656" s="31" t="str">
        <f>IF(OR(RepP!$J$3="",RepP!$J$3=0,COUNTIF(Lists!$D:$D,RepP!$J$3)=0),Lists!$D$9,IF(RepP!$J$3=Lists!$D$9,Lists!$D$9,IF(RepP!$J$3=$E656,RepP!$J$3,"")))</f>
        <v>Все проекты</v>
      </c>
    </row>
    <row r="657" spans="2:29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296"/>
        <v>45479</v>
      </c>
      <c r="E657" s="1" t="s">
        <v>202</v>
      </c>
      <c r="O657" s="1" t="s">
        <v>329</v>
      </c>
      <c r="P657" s="1" t="s">
        <v>282</v>
      </c>
      <c r="Q657" s="1" t="s">
        <v>282</v>
      </c>
      <c r="AA657" s="1">
        <f t="shared" si="295"/>
        <v>373728.72161723324</v>
      </c>
      <c r="AC657" s="31" t="str">
        <f>IF(OR(RepP!$J$3="",RepP!$J$3=0,COUNTIF(Lists!$D:$D,RepP!$J$3)=0),Lists!$D$9,IF(RepP!$J$3=Lists!$D$9,Lists!$D$9,IF(RepP!$J$3=$E657,RepP!$J$3,"")))</f>
        <v>Все проекты</v>
      </c>
    </row>
    <row r="658" spans="2:29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296"/>
        <v>45509</v>
      </c>
      <c r="E658" s="1" t="s">
        <v>202</v>
      </c>
      <c r="O658" s="1" t="s">
        <v>329</v>
      </c>
      <c r="P658" s="1" t="s">
        <v>282</v>
      </c>
      <c r="Q658" s="1" t="s">
        <v>282</v>
      </c>
      <c r="AA658" s="1">
        <f t="shared" si="295"/>
        <v>373728.72161723324</v>
      </c>
      <c r="AC658" s="31" t="str">
        <f>IF(OR(RepP!$J$3="",RepP!$J$3=0,COUNTIF(Lists!$D:$D,RepP!$J$3)=0),Lists!$D$9,IF(RepP!$J$3=Lists!$D$9,Lists!$D$9,IF(RepP!$J$3=$E658,RepP!$J$3,"")))</f>
        <v>Все проекты</v>
      </c>
    </row>
    <row r="659" spans="2:29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296"/>
        <v>45539</v>
      </c>
      <c r="E659" s="1" t="s">
        <v>202</v>
      </c>
      <c r="O659" s="1" t="s">
        <v>329</v>
      </c>
      <c r="P659" s="1" t="s">
        <v>282</v>
      </c>
      <c r="Q659" s="1" t="s">
        <v>282</v>
      </c>
      <c r="AA659" s="1">
        <f t="shared" si="295"/>
        <v>373728.72161723324</v>
      </c>
      <c r="AC659" s="31" t="str">
        <f>IF(OR(RepP!$J$3="",RepP!$J$3=0,COUNTIF(Lists!$D:$D,RepP!$J$3)=0),Lists!$D$9,IF(RepP!$J$3=Lists!$D$9,Lists!$D$9,IF(RepP!$J$3=$E659,RepP!$J$3,"")))</f>
        <v>Все проекты</v>
      </c>
    </row>
    <row r="660" spans="2:29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296"/>
        <v>45569</v>
      </c>
      <c r="E660" s="1" t="s">
        <v>202</v>
      </c>
      <c r="O660" s="1" t="s">
        <v>329</v>
      </c>
      <c r="P660" s="1" t="s">
        <v>282</v>
      </c>
      <c r="Q660" s="1" t="s">
        <v>282</v>
      </c>
      <c r="AA660" s="1">
        <f t="shared" si="295"/>
        <v>373728.72161723324</v>
      </c>
      <c r="AC660" s="31" t="str">
        <f>IF(OR(RepP!$J$3="",RepP!$J$3=0,COUNTIF(Lists!$D:$D,RepP!$J$3)=0),Lists!$D$9,IF(RepP!$J$3=Lists!$D$9,Lists!$D$9,IF(RepP!$J$3=$E660,RepP!$J$3,"")))</f>
        <v>Все проекты</v>
      </c>
    </row>
    <row r="661" spans="2:29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296"/>
        <v>45599</v>
      </c>
      <c r="E661" s="1" t="s">
        <v>202</v>
      </c>
      <c r="O661" s="1" t="s">
        <v>329</v>
      </c>
      <c r="P661" s="1" t="s">
        <v>282</v>
      </c>
      <c r="Q661" s="1" t="s">
        <v>282</v>
      </c>
      <c r="AA661" s="1">
        <f t="shared" si="295"/>
        <v>373728.72161723324</v>
      </c>
      <c r="AC661" s="31" t="str">
        <f>IF(OR(RepP!$J$3="",RepP!$J$3=0,COUNTIF(Lists!$D:$D,RepP!$J$3)=0),Lists!$D$9,IF(RepP!$J$3=Lists!$D$9,Lists!$D$9,IF(RepP!$J$3=$E661,RepP!$J$3,"")))</f>
        <v>Все проекты</v>
      </c>
    </row>
    <row r="662" spans="2:29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296"/>
        <v>45629</v>
      </c>
      <c r="E662" s="1" t="s">
        <v>202</v>
      </c>
      <c r="O662" s="1" t="s">
        <v>329</v>
      </c>
      <c r="P662" s="1" t="s">
        <v>282</v>
      </c>
      <c r="Q662" s="1" t="s">
        <v>282</v>
      </c>
      <c r="AA662" s="1">
        <f t="shared" si="295"/>
        <v>373728.72161723324</v>
      </c>
      <c r="AC662" s="31" t="str">
        <f>IF(OR(RepP!$J$3="",RepP!$J$3=0,COUNTIF(Lists!$D:$D,RepP!$J$3)=0),Lists!$D$9,IF(RepP!$J$3=Lists!$D$9,Lists!$D$9,IF(RepP!$J$3=$E662,RepP!$J$3,"")))</f>
        <v>Все проекты</v>
      </c>
    </row>
    <row r="663" spans="2:29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296"/>
        <v>45659</v>
      </c>
      <c r="E663" s="1" t="s">
        <v>202</v>
      </c>
      <c r="O663" s="1" t="s">
        <v>329</v>
      </c>
      <c r="P663" s="1" t="s">
        <v>282</v>
      </c>
      <c r="Q663" s="1" t="s">
        <v>282</v>
      </c>
      <c r="AA663" s="1">
        <f t="shared" si="295"/>
        <v>373728.72161723324</v>
      </c>
      <c r="AC663" s="31" t="str">
        <f>IF(OR(RepP!$J$3="",RepP!$J$3=0,COUNTIF(Lists!$D:$D,RepP!$J$3)=0),Lists!$D$9,IF(RepP!$J$3=Lists!$D$9,Lists!$D$9,IF(RepP!$J$3=$E663,RepP!$J$3,"")))</f>
        <v>Все проекты</v>
      </c>
    </row>
    <row r="664" spans="2:29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296"/>
        <v>45689</v>
      </c>
      <c r="E664" s="1" t="s">
        <v>202</v>
      </c>
      <c r="O664" s="1" t="s">
        <v>329</v>
      </c>
      <c r="P664" s="1" t="s">
        <v>282</v>
      </c>
      <c r="Q664" s="1" t="s">
        <v>282</v>
      </c>
      <c r="AA664" s="1">
        <f t="shared" si="295"/>
        <v>373728.72161723324</v>
      </c>
      <c r="AC664" s="31" t="str">
        <f>IF(OR(RepP!$J$3="",RepP!$J$3=0,COUNTIF(Lists!$D:$D,RepP!$J$3)=0),Lists!$D$9,IF(RepP!$J$3=Lists!$D$9,Lists!$D$9,IF(RepP!$J$3=$E664,RepP!$J$3,"")))</f>
        <v>Все проекты</v>
      </c>
    </row>
    <row r="665" spans="2:29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296"/>
        <v>45719</v>
      </c>
      <c r="E665" s="1" t="s">
        <v>202</v>
      </c>
      <c r="O665" s="1" t="s">
        <v>329</v>
      </c>
      <c r="P665" s="1" t="s">
        <v>282</v>
      </c>
      <c r="Q665" s="1" t="s">
        <v>282</v>
      </c>
      <c r="AA665" s="1">
        <f t="shared" si="295"/>
        <v>373728.72161723324</v>
      </c>
      <c r="AC665" s="31" t="str">
        <f>IF(OR(RepP!$J$3="",RepP!$J$3=0,COUNTIF(Lists!$D:$D,RepP!$J$3)=0),Lists!$D$9,IF(RepP!$J$3=Lists!$D$9,Lists!$D$9,IF(RepP!$J$3=$E665,RepP!$J$3,"")))</f>
        <v>Все проекты</v>
      </c>
    </row>
    <row r="666" spans="2:29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296"/>
        <v>45749</v>
      </c>
      <c r="E666" s="1" t="s">
        <v>202</v>
      </c>
      <c r="O666" s="1" t="s">
        <v>329</v>
      </c>
      <c r="P666" s="1" t="s">
        <v>282</v>
      </c>
      <c r="Q666" s="1" t="s">
        <v>282</v>
      </c>
      <c r="AA666" s="1">
        <f t="shared" si="295"/>
        <v>373728.72161723324</v>
      </c>
      <c r="AC666" s="31" t="str">
        <f>IF(OR(RepP!$J$3="",RepP!$J$3=0,COUNTIF(Lists!$D:$D,RepP!$J$3)=0),Lists!$D$9,IF(RepP!$J$3=Lists!$D$9,Lists!$D$9,IF(RepP!$J$3=$E666,RepP!$J$3,"")))</f>
        <v>Все проекты</v>
      </c>
    </row>
    <row r="667" spans="2:29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296"/>
        <v>45779</v>
      </c>
      <c r="E667" s="1" t="s">
        <v>202</v>
      </c>
      <c r="O667" s="1" t="s">
        <v>329</v>
      </c>
      <c r="P667" s="1" t="s">
        <v>282</v>
      </c>
      <c r="Q667" s="1" t="s">
        <v>282</v>
      </c>
      <c r="AA667" s="1">
        <f t="shared" si="295"/>
        <v>373728.72161723324</v>
      </c>
      <c r="AC667" s="31" t="str">
        <f>IF(OR(RepP!$J$3="",RepP!$J$3=0,COUNTIF(Lists!$D:$D,RepP!$J$3)=0),Lists!$D$9,IF(RepP!$J$3=Lists!$D$9,Lists!$D$9,IF(RepP!$J$3=$E667,RepP!$J$3,"")))</f>
        <v>Все проекты</v>
      </c>
    </row>
    <row r="668" spans="2:29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296"/>
        <v>45809</v>
      </c>
      <c r="E668" s="1" t="s">
        <v>202</v>
      </c>
      <c r="O668" s="1" t="s">
        <v>329</v>
      </c>
      <c r="P668" s="1" t="s">
        <v>282</v>
      </c>
      <c r="Q668" s="1" t="s">
        <v>282</v>
      </c>
      <c r="AA668" s="1">
        <f t="shared" si="295"/>
        <v>373728.72161723324</v>
      </c>
      <c r="AC668" s="31" t="str">
        <f>IF(OR(RepP!$J$3="",RepP!$J$3=0,COUNTIF(Lists!$D:$D,RepP!$J$3)=0),Lists!$D$9,IF(RepP!$J$3=Lists!$D$9,Lists!$D$9,IF(RepP!$J$3=$E668,RepP!$J$3,"")))</f>
        <v>Все проекты</v>
      </c>
    </row>
    <row r="669" spans="2:29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296"/>
        <v>45839</v>
      </c>
      <c r="E669" s="1" t="s">
        <v>202</v>
      </c>
      <c r="O669" s="1" t="s">
        <v>329</v>
      </c>
      <c r="P669" s="1" t="s">
        <v>282</v>
      </c>
      <c r="Q669" s="1" t="s">
        <v>282</v>
      </c>
      <c r="AA669" s="1">
        <f t="shared" si="295"/>
        <v>373728.72161723324</v>
      </c>
      <c r="AC669" s="31" t="str">
        <f>IF(OR(RepP!$J$3="",RepP!$J$3=0,COUNTIF(Lists!$D:$D,RepP!$J$3)=0),Lists!$D$9,IF(RepP!$J$3=Lists!$D$9,Lists!$D$9,IF(RepP!$J$3=$E669,RepP!$J$3,"")))</f>
        <v>Все проекты</v>
      </c>
    </row>
    <row r="670" spans="2:29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296"/>
        <v>45869</v>
      </c>
      <c r="E670" s="1" t="s">
        <v>202</v>
      </c>
      <c r="O670" s="1" t="s">
        <v>329</v>
      </c>
      <c r="P670" s="1" t="s">
        <v>282</v>
      </c>
      <c r="Q670" s="1" t="s">
        <v>282</v>
      </c>
      <c r="AA670" s="1">
        <f t="shared" si="295"/>
        <v>373728.72161723324</v>
      </c>
      <c r="AC670" s="31" t="str">
        <f>IF(OR(RepP!$J$3="",RepP!$J$3=0,COUNTIF(Lists!$D:$D,RepP!$J$3)=0),Lists!$D$9,IF(RepP!$J$3=Lists!$D$9,Lists!$D$9,IF(RepP!$J$3=$E670,RepP!$J$3,"")))</f>
        <v>Все проекты</v>
      </c>
    </row>
    <row r="671" spans="2:29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296"/>
        <v>45899</v>
      </c>
      <c r="E671" s="1" t="s">
        <v>202</v>
      </c>
      <c r="O671" s="1" t="s">
        <v>329</v>
      </c>
      <c r="P671" s="1" t="s">
        <v>282</v>
      </c>
      <c r="Q671" s="1" t="s">
        <v>282</v>
      </c>
      <c r="AA671" s="1">
        <f t="shared" si="295"/>
        <v>373728.72161723324</v>
      </c>
      <c r="AC671" s="31" t="str">
        <f>IF(OR(RepP!$J$3="",RepP!$J$3=0,COUNTIF(Lists!$D:$D,RepP!$J$3)=0),Lists!$D$9,IF(RepP!$J$3=Lists!$D$9,Lists!$D$9,IF(RepP!$J$3=$E671,RepP!$J$3,"")))</f>
        <v>Все проекты</v>
      </c>
    </row>
    <row r="672" spans="2:29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296"/>
        <v>45929</v>
      </c>
      <c r="E672" s="1" t="s">
        <v>202</v>
      </c>
      <c r="O672" s="1" t="s">
        <v>329</v>
      </c>
      <c r="P672" s="1" t="s">
        <v>282</v>
      </c>
      <c r="Q672" s="1" t="s">
        <v>282</v>
      </c>
      <c r="AA672" s="1">
        <f t="shared" si="295"/>
        <v>373728.72161723324</v>
      </c>
      <c r="AC672" s="31" t="str">
        <f>IF(OR(RepP!$J$3="",RepP!$J$3=0,COUNTIF(Lists!$D:$D,RepP!$J$3)=0),Lists!$D$9,IF(RepP!$J$3=Lists!$D$9,Lists!$D$9,IF(RepP!$J$3=$E672,RepP!$J$3,"")))</f>
        <v>Все проекты</v>
      </c>
    </row>
    <row r="673" spans="2:29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296"/>
        <v>45959</v>
      </c>
      <c r="E673" s="1" t="s">
        <v>202</v>
      </c>
      <c r="O673" s="1" t="s">
        <v>329</v>
      </c>
      <c r="P673" s="1" t="s">
        <v>282</v>
      </c>
      <c r="Q673" s="1" t="s">
        <v>282</v>
      </c>
      <c r="AA673" s="1">
        <f t="shared" si="295"/>
        <v>373728.72161723324</v>
      </c>
      <c r="AC673" s="31" t="str">
        <f>IF(OR(RepP!$J$3="",RepP!$J$3=0,COUNTIF(Lists!$D:$D,RepP!$J$3)=0),Lists!$D$9,IF(RepP!$J$3=Lists!$D$9,Lists!$D$9,IF(RepP!$J$3=$E673,RepP!$J$3,"")))</f>
        <v>Все проекты</v>
      </c>
    </row>
    <row r="674" spans="2:29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296"/>
        <v>45989</v>
      </c>
      <c r="E674" s="1" t="s">
        <v>202</v>
      </c>
      <c r="O674" s="1" t="s">
        <v>329</v>
      </c>
      <c r="P674" s="1" t="s">
        <v>282</v>
      </c>
      <c r="Q674" s="1" t="s">
        <v>282</v>
      </c>
      <c r="AA674" s="1">
        <f t="shared" si="295"/>
        <v>373728.72161723324</v>
      </c>
      <c r="AC674" s="31" t="str">
        <f>IF(OR(RepP!$J$3="",RepP!$J$3=0,COUNTIF(Lists!$D:$D,RepP!$J$3)=0),Lists!$D$9,IF(RepP!$J$3=Lists!$D$9,Lists!$D$9,IF(RepP!$J$3=$E674,RepP!$J$3,"")))</f>
        <v>Все проекты</v>
      </c>
    </row>
    <row r="675" spans="2:29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296"/>
        <v>46019</v>
      </c>
      <c r="E675" s="1" t="s">
        <v>202</v>
      </c>
      <c r="O675" s="1" t="s">
        <v>329</v>
      </c>
      <c r="P675" s="1" t="s">
        <v>282</v>
      </c>
      <c r="Q675" s="1" t="s">
        <v>282</v>
      </c>
      <c r="AA675" s="1">
        <f t="shared" si="295"/>
        <v>373728.72161723324</v>
      </c>
      <c r="AC675" s="31" t="str">
        <f>IF(OR(RepP!$J$3="",RepP!$J$3=0,COUNTIF(Lists!$D:$D,RepP!$J$3)=0),Lists!$D$9,IF(RepP!$J$3=Lists!$D$9,Lists!$D$9,IF(RepP!$J$3=$E675,RepP!$J$3,"")))</f>
        <v>Все проекты</v>
      </c>
    </row>
    <row r="676" spans="2:29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296"/>
        <v>46049</v>
      </c>
      <c r="E676" s="1" t="s">
        <v>202</v>
      </c>
      <c r="O676" s="1" t="s">
        <v>329</v>
      </c>
      <c r="P676" s="1" t="s">
        <v>282</v>
      </c>
      <c r="Q676" s="1" t="s">
        <v>282</v>
      </c>
      <c r="AA676" s="1">
        <f t="shared" si="295"/>
        <v>373728.72161723324</v>
      </c>
      <c r="AC676" s="31" t="str">
        <f>IF(OR(RepP!$J$3="",RepP!$J$3=0,COUNTIF(Lists!$D:$D,RepP!$J$3)=0),Lists!$D$9,IF(RepP!$J$3=Lists!$D$9,Lists!$D$9,IF(RepP!$J$3=$E676,RepP!$J$3,"")))</f>
        <v>Все проекты</v>
      </c>
    </row>
    <row r="677" spans="2:29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296"/>
        <v>46079</v>
      </c>
      <c r="E677" s="1" t="s">
        <v>202</v>
      </c>
      <c r="O677" s="1" t="s">
        <v>329</v>
      </c>
      <c r="P677" s="1" t="s">
        <v>282</v>
      </c>
      <c r="Q677" s="1" t="s">
        <v>282</v>
      </c>
      <c r="AA677" s="1">
        <f t="shared" si="295"/>
        <v>373728.72161723324</v>
      </c>
      <c r="AC677" s="31" t="str">
        <f>IF(OR(RepP!$J$3="",RepP!$J$3=0,COUNTIF(Lists!$D:$D,RepP!$J$3)=0),Lists!$D$9,IF(RepP!$J$3=Lists!$D$9,Lists!$D$9,IF(RepP!$J$3=$E677,RepP!$J$3,"")))</f>
        <v>Все проекты</v>
      </c>
    </row>
    <row r="678" spans="2:29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296"/>
        <v>46109</v>
      </c>
      <c r="E678" s="1" t="s">
        <v>202</v>
      </c>
      <c r="O678" s="1" t="s">
        <v>329</v>
      </c>
      <c r="P678" s="1" t="s">
        <v>282</v>
      </c>
      <c r="Q678" s="1" t="s">
        <v>282</v>
      </c>
      <c r="AA678" s="1">
        <f t="shared" si="295"/>
        <v>373728.72161723324</v>
      </c>
      <c r="AC678" s="31" t="str">
        <f>IF(OR(RepP!$J$3="",RepP!$J$3=0,COUNTIF(Lists!$D:$D,RepP!$J$3)=0),Lists!$D$9,IF(RepP!$J$3=Lists!$D$9,Lists!$D$9,IF(RepP!$J$3=$E678,RepP!$J$3,"")))</f>
        <v>Все проекты</v>
      </c>
    </row>
    <row r="679" spans="2:29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296"/>
        <v>46139</v>
      </c>
      <c r="E679" s="1" t="s">
        <v>202</v>
      </c>
      <c r="O679" s="1" t="s">
        <v>329</v>
      </c>
      <c r="P679" s="1" t="s">
        <v>282</v>
      </c>
      <c r="Q679" s="1" t="s">
        <v>282</v>
      </c>
      <c r="AA679" s="1">
        <f t="shared" si="295"/>
        <v>373728.72161723324</v>
      </c>
      <c r="AC679" s="31" t="str">
        <f>IF(OR(RepP!$J$3="",RepP!$J$3=0,COUNTIF(Lists!$D:$D,RepP!$J$3)=0),Lists!$D$9,IF(RepP!$J$3=Lists!$D$9,Lists!$D$9,IF(RepP!$J$3=$E679,RepP!$J$3,"")))</f>
        <v>Все проекты</v>
      </c>
    </row>
    <row r="680" spans="2:29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296"/>
        <v>46169</v>
      </c>
      <c r="E680" s="1" t="s">
        <v>202</v>
      </c>
      <c r="O680" s="1" t="s">
        <v>329</v>
      </c>
      <c r="P680" s="1" t="s">
        <v>282</v>
      </c>
      <c r="Q680" s="1" t="s">
        <v>282</v>
      </c>
      <c r="AA680" s="1">
        <f t="shared" si="295"/>
        <v>373728.72161723324</v>
      </c>
      <c r="AC680" s="31" t="str">
        <f>IF(OR(RepP!$J$3="",RepP!$J$3=0,COUNTIF(Lists!$D:$D,RepP!$J$3)=0),Lists!$D$9,IF(RepP!$J$3=Lists!$D$9,Lists!$D$9,IF(RepP!$J$3=$E680,RepP!$J$3,"")))</f>
        <v>Все проекты</v>
      </c>
    </row>
    <row r="681" spans="2:29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296"/>
        <v>46199</v>
      </c>
      <c r="E681" s="1" t="s">
        <v>202</v>
      </c>
      <c r="O681" s="1" t="s">
        <v>329</v>
      </c>
      <c r="P681" s="1" t="s">
        <v>282</v>
      </c>
      <c r="Q681" s="1" t="s">
        <v>282</v>
      </c>
      <c r="AA681" s="1">
        <f t="shared" si="295"/>
        <v>373728.72161723324</v>
      </c>
      <c r="AC681" s="31" t="str">
        <f>IF(OR(RepP!$J$3="",RepP!$J$3=0,COUNTIF(Lists!$D:$D,RepP!$J$3)=0),Lists!$D$9,IF(RepP!$J$3=Lists!$D$9,Lists!$D$9,IF(RepP!$J$3=$E681,RepP!$J$3,"")))</f>
        <v>Все проекты</v>
      </c>
    </row>
    <row r="682" spans="2:29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296"/>
        <v>46229</v>
      </c>
      <c r="E682" s="1" t="s">
        <v>202</v>
      </c>
      <c r="O682" s="1" t="s">
        <v>329</v>
      </c>
      <c r="P682" s="1" t="s">
        <v>282</v>
      </c>
      <c r="Q682" s="1" t="s">
        <v>282</v>
      </c>
      <c r="AA682" s="1">
        <f t="shared" si="295"/>
        <v>373728.72161723324</v>
      </c>
      <c r="AC682" s="31" t="str">
        <f>IF(OR(RepP!$J$3="",RepP!$J$3=0,COUNTIF(Lists!$D:$D,RepP!$J$3)=0),Lists!$D$9,IF(RepP!$J$3=Lists!$D$9,Lists!$D$9,IF(RepP!$J$3=$E682,RepP!$J$3,"")))</f>
        <v>Все проекты</v>
      </c>
    </row>
    <row r="683" spans="2:29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296"/>
        <v>46259</v>
      </c>
      <c r="E683" s="1" t="s">
        <v>202</v>
      </c>
      <c r="O683" s="1" t="s">
        <v>329</v>
      </c>
      <c r="P683" s="1" t="s">
        <v>282</v>
      </c>
      <c r="Q683" s="1" t="s">
        <v>282</v>
      </c>
      <c r="AA683" s="1">
        <f t="shared" si="295"/>
        <v>373728.72161723324</v>
      </c>
      <c r="AC683" s="31" t="str">
        <f>IF(OR(RepP!$J$3="",RepP!$J$3=0,COUNTIF(Lists!$D:$D,RepP!$J$3)=0),Lists!$D$9,IF(RepP!$J$3=Lists!$D$9,Lists!$D$9,IF(RepP!$J$3=$E683,RepP!$J$3,"")))</f>
        <v>Все проекты</v>
      </c>
    </row>
    <row r="684" spans="2:29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296"/>
        <v>46289</v>
      </c>
      <c r="E684" s="1" t="s">
        <v>202</v>
      </c>
      <c r="O684" s="1" t="s">
        <v>329</v>
      </c>
      <c r="P684" s="1" t="s">
        <v>282</v>
      </c>
      <c r="Q684" s="1" t="s">
        <v>282</v>
      </c>
      <c r="AA684" s="1">
        <f t="shared" si="295"/>
        <v>373728.72161723324</v>
      </c>
      <c r="AC684" s="31" t="str">
        <f>IF(OR(RepP!$J$3="",RepP!$J$3=0,COUNTIF(Lists!$D:$D,RepP!$J$3)=0),Lists!$D$9,IF(RepP!$J$3=Lists!$D$9,Lists!$D$9,IF(RepP!$J$3=$E684,RepP!$J$3,"")))</f>
        <v>Все проекты</v>
      </c>
    </row>
    <row r="685" spans="2:29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296"/>
        <v>46319</v>
      </c>
      <c r="E685" s="1" t="s">
        <v>202</v>
      </c>
      <c r="O685" s="1" t="s">
        <v>329</v>
      </c>
      <c r="P685" s="1" t="s">
        <v>282</v>
      </c>
      <c r="Q685" s="1" t="s">
        <v>282</v>
      </c>
      <c r="AA685" s="1">
        <f t="shared" si="295"/>
        <v>373728.72161723324</v>
      </c>
      <c r="AC685" s="31" t="str">
        <f>IF(OR(RepP!$J$3="",RepP!$J$3=0,COUNTIF(Lists!$D:$D,RepP!$J$3)=0),Lists!$D$9,IF(RepP!$J$3=Lists!$D$9,Lists!$D$9,IF(RepP!$J$3=$E685,RepP!$J$3,"")))</f>
        <v>Все проекты</v>
      </c>
    </row>
    <row r="686" spans="2:29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296"/>
        <v>46349</v>
      </c>
      <c r="E686" s="1" t="s">
        <v>202</v>
      </c>
      <c r="O686" s="1" t="s">
        <v>329</v>
      </c>
      <c r="P686" s="1" t="s">
        <v>282</v>
      </c>
      <c r="Q686" s="1" t="s">
        <v>282</v>
      </c>
      <c r="AA686" s="1">
        <f t="shared" si="295"/>
        <v>373728.72161723324</v>
      </c>
      <c r="AC686" s="31" t="str">
        <f>IF(OR(RepP!$J$3="",RepP!$J$3=0,COUNTIF(Lists!$D:$D,RepP!$J$3)=0),Lists!$D$9,IF(RepP!$J$3=Lists!$D$9,Lists!$D$9,IF(RepP!$J$3=$E686,RepP!$J$3,"")))</f>
        <v>Все проекты</v>
      </c>
    </row>
    <row r="687" spans="2:29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296"/>
        <v>46379</v>
      </c>
      <c r="E687" s="1" t="s">
        <v>202</v>
      </c>
      <c r="O687" s="1" t="s">
        <v>329</v>
      </c>
      <c r="P687" s="1" t="s">
        <v>282</v>
      </c>
      <c r="Q687" s="1" t="s">
        <v>282</v>
      </c>
      <c r="AA687" s="1">
        <f t="shared" si="295"/>
        <v>373728.72161723324</v>
      </c>
      <c r="AC687" s="31" t="str">
        <f>IF(OR(RepP!$J$3="",RepP!$J$3=0,COUNTIF(Lists!$D:$D,RepP!$J$3)=0),Lists!$D$9,IF(RepP!$J$3=Lists!$D$9,Lists!$D$9,IF(RepP!$J$3=$E687,RepP!$J$3,"")))</f>
        <v>Все проекты</v>
      </c>
    </row>
    <row r="688" spans="2:29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296"/>
        <v>46409</v>
      </c>
      <c r="E688" s="1" t="s">
        <v>202</v>
      </c>
      <c r="O688" s="1" t="s">
        <v>329</v>
      </c>
      <c r="P688" s="1" t="s">
        <v>282</v>
      </c>
      <c r="Q688" s="1" t="s">
        <v>282</v>
      </c>
      <c r="AA688" s="1">
        <f t="shared" si="295"/>
        <v>373728.72161723324</v>
      </c>
      <c r="AC688" s="31" t="str">
        <f>IF(OR(RepP!$J$3="",RepP!$J$3=0,COUNTIF(Lists!$D:$D,RepP!$J$3)=0),Lists!$D$9,IF(RepP!$J$3=Lists!$D$9,Lists!$D$9,IF(RepP!$J$3=$E688,RepP!$J$3,"")))</f>
        <v>Все проекты</v>
      </c>
    </row>
    <row r="689" spans="2:29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296"/>
        <v>46439</v>
      </c>
      <c r="E689" s="1" t="s">
        <v>202</v>
      </c>
      <c r="O689" s="1" t="s">
        <v>329</v>
      </c>
      <c r="P689" s="1" t="s">
        <v>282</v>
      </c>
      <c r="Q689" s="1" t="s">
        <v>282</v>
      </c>
      <c r="AA689" s="1">
        <f t="shared" si="295"/>
        <v>373728.72161723324</v>
      </c>
      <c r="AC689" s="31" t="str">
        <f>IF(OR(RepP!$J$3="",RepP!$J$3=0,COUNTIF(Lists!$D:$D,RepP!$J$3)=0),Lists!$D$9,IF(RepP!$J$3=Lists!$D$9,Lists!$D$9,IF(RepP!$J$3=$E689,RepP!$J$3,"")))</f>
        <v>Все проекты</v>
      </c>
    </row>
    <row r="690" spans="2:29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296"/>
        <v>46469</v>
      </c>
      <c r="E690" s="1" t="s">
        <v>202</v>
      </c>
      <c r="O690" s="1" t="s">
        <v>329</v>
      </c>
      <c r="P690" s="1" t="s">
        <v>282</v>
      </c>
      <c r="Q690" s="1" t="s">
        <v>282</v>
      </c>
      <c r="AA690" s="1">
        <f t="shared" si="295"/>
        <v>373728.72161723324</v>
      </c>
      <c r="AC690" s="31" t="str">
        <f>IF(OR(RepP!$J$3="",RepP!$J$3=0,COUNTIF(Lists!$D:$D,RepP!$J$3)=0),Lists!$D$9,IF(RepP!$J$3=Lists!$D$9,Lists!$D$9,IF(RepP!$J$3=$E690,RepP!$J$3,"")))</f>
        <v>Все проекты</v>
      </c>
    </row>
    <row r="691" spans="2:29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296"/>
        <v>46499</v>
      </c>
      <c r="E691" s="1" t="s">
        <v>202</v>
      </c>
      <c r="O691" s="1" t="s">
        <v>329</v>
      </c>
      <c r="P691" s="1" t="s">
        <v>282</v>
      </c>
      <c r="Q691" s="1" t="s">
        <v>282</v>
      </c>
      <c r="AA691" s="1">
        <f t="shared" si="295"/>
        <v>373728.72161723324</v>
      </c>
      <c r="AC691" s="31" t="str">
        <f>IF(OR(RepP!$J$3="",RepP!$J$3=0,COUNTIF(Lists!$D:$D,RepP!$J$3)=0),Lists!$D$9,IF(RepP!$J$3=Lists!$D$9,Lists!$D$9,IF(RepP!$J$3=$E691,RepP!$J$3,"")))</f>
        <v>Все проекты</v>
      </c>
    </row>
    <row r="692" spans="2:29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296"/>
        <v>46529</v>
      </c>
      <c r="E692" s="1" t="s">
        <v>202</v>
      </c>
      <c r="O692" s="1" t="s">
        <v>329</v>
      </c>
      <c r="P692" s="1" t="s">
        <v>282</v>
      </c>
      <c r="Q692" s="1" t="s">
        <v>282</v>
      </c>
      <c r="AA692" s="1">
        <f t="shared" si="295"/>
        <v>373728.72161723324</v>
      </c>
      <c r="AC692" s="31" t="str">
        <f>IF(OR(RepP!$J$3="",RepP!$J$3=0,COUNTIF(Lists!$D:$D,RepP!$J$3)=0),Lists!$D$9,IF(RepP!$J$3=Lists!$D$9,Lists!$D$9,IF(RepP!$J$3=$E692,RepP!$J$3,"")))</f>
        <v>Все проекты</v>
      </c>
    </row>
    <row r="693" spans="2:29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296"/>
        <v>46559</v>
      </c>
      <c r="E693" s="1" t="s">
        <v>202</v>
      </c>
      <c r="O693" s="1" t="s">
        <v>329</v>
      </c>
      <c r="P693" s="1" t="s">
        <v>282</v>
      </c>
      <c r="Q693" s="1" t="s">
        <v>282</v>
      </c>
      <c r="AA693" s="1">
        <f t="shared" si="295"/>
        <v>373728.72161723324</v>
      </c>
      <c r="AC693" s="31" t="str">
        <f>IF(OR(RepP!$J$3="",RepP!$J$3=0,COUNTIF(Lists!$D:$D,RepP!$J$3)=0),Lists!$D$9,IF(RepP!$J$3=Lists!$D$9,Lists!$D$9,IF(RepP!$J$3=$E693,RepP!$J$3,"")))</f>
        <v>Все проекты</v>
      </c>
    </row>
    <row r="694" spans="2:29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296"/>
        <v>46589</v>
      </c>
      <c r="E694" s="1" t="s">
        <v>202</v>
      </c>
      <c r="O694" s="1" t="s">
        <v>329</v>
      </c>
      <c r="P694" s="1" t="s">
        <v>282</v>
      </c>
      <c r="Q694" s="1" t="s">
        <v>282</v>
      </c>
      <c r="AA694" s="1">
        <f t="shared" si="295"/>
        <v>373728.72161723324</v>
      </c>
      <c r="AC694" s="31" t="str">
        <f>IF(OR(RepP!$J$3="",RepP!$J$3=0,COUNTIF(Lists!$D:$D,RepP!$J$3)=0),Lists!$D$9,IF(RepP!$J$3=Lists!$D$9,Lists!$D$9,IF(RepP!$J$3=$E694,RepP!$J$3,"")))</f>
        <v>Все проекты</v>
      </c>
    </row>
    <row r="695" spans="2:29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296"/>
        <v>46619</v>
      </c>
      <c r="E695" s="1" t="s">
        <v>202</v>
      </c>
      <c r="O695" s="1" t="s">
        <v>329</v>
      </c>
      <c r="P695" s="1" t="s">
        <v>282</v>
      </c>
      <c r="Q695" s="1" t="s">
        <v>282</v>
      </c>
      <c r="AA695" s="1">
        <f t="shared" si="295"/>
        <v>373728.72161723324</v>
      </c>
      <c r="AC695" s="31" t="str">
        <f>IF(OR(RepP!$J$3="",RepP!$J$3=0,COUNTIF(Lists!$D:$D,RepP!$J$3)=0),Lists!$D$9,IF(RepP!$J$3=Lists!$D$9,Lists!$D$9,IF(RepP!$J$3=$E695,RepP!$J$3,"")))</f>
        <v>Все проекты</v>
      </c>
    </row>
    <row r="696" spans="2:29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296"/>
        <v>46649</v>
      </c>
      <c r="E696" s="1" t="s">
        <v>202</v>
      </c>
      <c r="O696" s="1" t="s">
        <v>329</v>
      </c>
      <c r="P696" s="1" t="s">
        <v>282</v>
      </c>
      <c r="Q696" s="1" t="s">
        <v>282</v>
      </c>
      <c r="AA696" s="1">
        <f t="shared" si="295"/>
        <v>373728.72161723324</v>
      </c>
      <c r="AC696" s="31" t="str">
        <f>IF(OR(RepP!$J$3="",RepP!$J$3=0,COUNTIF(Lists!$D:$D,RepP!$J$3)=0),Lists!$D$9,IF(RepP!$J$3=Lists!$D$9,Lists!$D$9,IF(RepP!$J$3=$E696,RepP!$J$3,"")))</f>
        <v>Все проекты</v>
      </c>
    </row>
    <row r="697" spans="2:29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296"/>
        <v>46679</v>
      </c>
      <c r="E697" s="1" t="s">
        <v>202</v>
      </c>
      <c r="O697" s="1" t="s">
        <v>329</v>
      </c>
      <c r="P697" s="1" t="s">
        <v>282</v>
      </c>
      <c r="Q697" s="1" t="s">
        <v>282</v>
      </c>
      <c r="AA697" s="1">
        <f t="shared" si="295"/>
        <v>373728.72161723324</v>
      </c>
      <c r="AC697" s="31" t="str">
        <f>IF(OR(RepP!$J$3="",RepP!$J$3=0,COUNTIF(Lists!$D:$D,RepP!$J$3)=0),Lists!$D$9,IF(RepP!$J$3=Lists!$D$9,Lists!$D$9,IF(RepP!$J$3=$E697,RepP!$J$3,"")))</f>
        <v>Все проекты</v>
      </c>
    </row>
    <row r="698" spans="2:29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296"/>
        <v>46709</v>
      </c>
      <c r="E698" s="1" t="s">
        <v>202</v>
      </c>
      <c r="O698" s="1" t="s">
        <v>329</v>
      </c>
      <c r="P698" s="1" t="s">
        <v>282</v>
      </c>
      <c r="Q698" s="1" t="s">
        <v>282</v>
      </c>
      <c r="AA698" s="1">
        <f t="shared" si="295"/>
        <v>373728.72161723324</v>
      </c>
      <c r="AC698" s="31" t="str">
        <f>IF(OR(RepP!$J$3="",RepP!$J$3=0,COUNTIF(Lists!$D:$D,RepP!$J$3)=0),Lists!$D$9,IF(RepP!$J$3=Lists!$D$9,Lists!$D$9,IF(RepP!$J$3=$E698,RepP!$J$3,"")))</f>
        <v>Все проекты</v>
      </c>
    </row>
    <row r="699" spans="2:29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296"/>
        <v>46739</v>
      </c>
      <c r="E699" s="1" t="s">
        <v>202</v>
      </c>
      <c r="O699" s="1" t="s">
        <v>329</v>
      </c>
      <c r="P699" s="1" t="s">
        <v>282</v>
      </c>
      <c r="Q699" s="1" t="s">
        <v>282</v>
      </c>
      <c r="AA699" s="1">
        <f t="shared" si="295"/>
        <v>373728.72161723324</v>
      </c>
      <c r="AC699" s="31" t="str">
        <f>IF(OR(RepP!$J$3="",RepP!$J$3=0,COUNTIF(Lists!$D:$D,RepP!$J$3)=0),Lists!$D$9,IF(RepP!$J$3=Lists!$D$9,Lists!$D$9,IF(RepP!$J$3=$E699,RepP!$J$3,"")))</f>
        <v>Все проекты</v>
      </c>
    </row>
    <row r="700" spans="2:29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296"/>
        <v>46769</v>
      </c>
      <c r="E700" s="1" t="s">
        <v>202</v>
      </c>
      <c r="O700" s="1" t="s">
        <v>329</v>
      </c>
      <c r="P700" s="1" t="s">
        <v>282</v>
      </c>
      <c r="Q700" s="1" t="s">
        <v>282</v>
      </c>
      <c r="AA700" s="1">
        <f t="shared" si="295"/>
        <v>373728.72161723324</v>
      </c>
      <c r="AC700" s="31" t="str">
        <f>IF(OR(RepP!$J$3="",RepP!$J$3=0,COUNTIF(Lists!$D:$D,RepP!$J$3)=0),Lists!$D$9,IF(RepP!$J$3=Lists!$D$9,Lists!$D$9,IF(RepP!$J$3=$E700,RepP!$J$3,"")))</f>
        <v>Все проекты</v>
      </c>
    </row>
    <row r="701" spans="2:29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296"/>
        <v>46799</v>
      </c>
      <c r="E701" s="1" t="s">
        <v>202</v>
      </c>
      <c r="O701" s="1" t="s">
        <v>329</v>
      </c>
      <c r="P701" s="1" t="s">
        <v>282</v>
      </c>
      <c r="Q701" s="1" t="s">
        <v>282</v>
      </c>
      <c r="AA701" s="1">
        <f t="shared" si="295"/>
        <v>373728.72161723324</v>
      </c>
      <c r="AC701" s="31" t="str">
        <f>IF(OR(RepP!$J$3="",RepP!$J$3=0,COUNTIF(Lists!$D:$D,RepP!$J$3)=0),Lists!$D$9,IF(RepP!$J$3=Lists!$D$9,Lists!$D$9,IF(RepP!$J$3=$E701,RepP!$J$3,"")))</f>
        <v>Все проекты</v>
      </c>
    </row>
    <row r="702" spans="2:29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296"/>
        <v>46829</v>
      </c>
      <c r="E702" s="1" t="s">
        <v>202</v>
      </c>
      <c r="O702" s="1" t="s">
        <v>329</v>
      </c>
      <c r="P702" s="1" t="s">
        <v>282</v>
      </c>
      <c r="Q702" s="1" t="s">
        <v>282</v>
      </c>
      <c r="AA702" s="1">
        <f t="shared" si="295"/>
        <v>373728.72161723324</v>
      </c>
      <c r="AC702" s="31" t="str">
        <f>IF(OR(RepP!$J$3="",RepP!$J$3=0,COUNTIF(Lists!$D:$D,RepP!$J$3)=0),Lists!$D$9,IF(RepP!$J$3=Lists!$D$9,Lists!$D$9,IF(RepP!$J$3=$E702,RepP!$J$3,"")))</f>
        <v>Все проекты</v>
      </c>
    </row>
    <row r="703" spans="2:29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296"/>
        <v>46859</v>
      </c>
      <c r="E703" s="1" t="s">
        <v>202</v>
      </c>
      <c r="O703" s="1" t="s">
        <v>329</v>
      </c>
      <c r="P703" s="1" t="s">
        <v>282</v>
      </c>
      <c r="Q703" s="1" t="s">
        <v>282</v>
      </c>
      <c r="AA703" s="1">
        <f t="shared" si="295"/>
        <v>373728.72161723324</v>
      </c>
      <c r="AC703" s="31" t="str">
        <f>IF(OR(RepP!$J$3="",RepP!$J$3=0,COUNTIF(Lists!$D:$D,RepP!$J$3)=0),Lists!$D$9,IF(RepP!$J$3=Lists!$D$9,Lists!$D$9,IF(RepP!$J$3=$E703,RepP!$J$3,"")))</f>
        <v>Все проекты</v>
      </c>
    </row>
    <row r="704" spans="2:29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296"/>
        <v>46889</v>
      </c>
      <c r="E704" s="1" t="s">
        <v>202</v>
      </c>
      <c r="O704" s="1" t="s">
        <v>329</v>
      </c>
      <c r="P704" s="1" t="s">
        <v>282</v>
      </c>
      <c r="Q704" s="1" t="s">
        <v>282</v>
      </c>
      <c r="AA704" s="1">
        <f t="shared" si="295"/>
        <v>373728.72161723324</v>
      </c>
      <c r="AC704" s="31" t="str">
        <f>IF(OR(RepP!$J$3="",RepP!$J$3=0,COUNTIF(Lists!$D:$D,RepP!$J$3)=0),Lists!$D$9,IF(RepP!$J$3=Lists!$D$9,Lists!$D$9,IF(RepP!$J$3=$E704,RepP!$J$3,"")))</f>
        <v>Все проекты</v>
      </c>
    </row>
    <row r="705" spans="2:29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296"/>
        <v>46919</v>
      </c>
      <c r="E705" s="1" t="s">
        <v>202</v>
      </c>
      <c r="O705" s="1" t="s">
        <v>329</v>
      </c>
      <c r="P705" s="1" t="s">
        <v>282</v>
      </c>
      <c r="Q705" s="1" t="s">
        <v>282</v>
      </c>
      <c r="AA705" s="1">
        <f t="shared" si="295"/>
        <v>373728.72161723324</v>
      </c>
      <c r="AC705" s="31" t="str">
        <f>IF(OR(RepP!$J$3="",RepP!$J$3=0,COUNTIF(Lists!$D:$D,RepP!$J$3)=0),Lists!$D$9,IF(RepP!$J$3=Lists!$D$9,Lists!$D$9,IF(RepP!$J$3=$E705,RepP!$J$3,"")))</f>
        <v>Все проекты</v>
      </c>
    </row>
    <row r="706" spans="2:29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296"/>
        <v>46949</v>
      </c>
      <c r="E706" s="1" t="s">
        <v>202</v>
      </c>
      <c r="O706" s="1" t="s">
        <v>329</v>
      </c>
      <c r="P706" s="1" t="s">
        <v>282</v>
      </c>
      <c r="Q706" s="1" t="s">
        <v>282</v>
      </c>
      <c r="AA706" s="1">
        <f t="shared" si="295"/>
        <v>373728.72161723324</v>
      </c>
      <c r="AC706" s="31" t="str">
        <f>IF(OR(RepP!$J$3="",RepP!$J$3=0,COUNTIF(Lists!$D:$D,RepP!$J$3)=0),Lists!$D$9,IF(RepP!$J$3=Lists!$D$9,Lists!$D$9,IF(RepP!$J$3=$E706,RepP!$J$3,"")))</f>
        <v>Все проекты</v>
      </c>
    </row>
    <row r="707" spans="2:29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296"/>
        <v>46979</v>
      </c>
      <c r="E707" s="1" t="s">
        <v>202</v>
      </c>
      <c r="O707" s="1" t="s">
        <v>329</v>
      </c>
      <c r="P707" s="1" t="s">
        <v>282</v>
      </c>
      <c r="Q707" s="1" t="s">
        <v>282</v>
      </c>
      <c r="AA707" s="1">
        <f t="shared" si="295"/>
        <v>373728.72161723324</v>
      </c>
      <c r="AC707" s="31" t="str">
        <f>IF(OR(RepP!$J$3="",RepP!$J$3=0,COUNTIF(Lists!$D:$D,RepP!$J$3)=0),Lists!$D$9,IF(RepP!$J$3=Lists!$D$9,Lists!$D$9,IF(RepP!$J$3=$E707,RepP!$J$3,"")))</f>
        <v>Все проекты</v>
      </c>
    </row>
    <row r="708" spans="2:29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296"/>
        <v>47009</v>
      </c>
      <c r="E708" s="1" t="s">
        <v>202</v>
      </c>
      <c r="O708" s="1" t="s">
        <v>329</v>
      </c>
      <c r="P708" s="1" t="s">
        <v>282</v>
      </c>
      <c r="Q708" s="1" t="s">
        <v>282</v>
      </c>
      <c r="AA708" s="1">
        <f t="shared" si="295"/>
        <v>373728.72161723324</v>
      </c>
      <c r="AC708" s="31" t="str">
        <f>IF(OR(RepP!$J$3="",RepP!$J$3=0,COUNTIF(Lists!$D:$D,RepP!$J$3)=0),Lists!$D$9,IF(RepP!$J$3=Lists!$D$9,Lists!$D$9,IF(RepP!$J$3=$E708,RepP!$J$3,"")))</f>
        <v>Все проекты</v>
      </c>
    </row>
    <row r="709" spans="2:29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296"/>
        <v>47039</v>
      </c>
      <c r="E709" s="1" t="s">
        <v>202</v>
      </c>
      <c r="O709" s="1" t="s">
        <v>329</v>
      </c>
      <c r="P709" s="1" t="s">
        <v>282</v>
      </c>
      <c r="Q709" s="1" t="s">
        <v>282</v>
      </c>
      <c r="AA709" s="1">
        <f t="shared" si="295"/>
        <v>373728.72161723324</v>
      </c>
      <c r="AC709" s="31" t="str">
        <f>IF(OR(RepP!$J$3="",RepP!$J$3=0,COUNTIF(Lists!$D:$D,RepP!$J$3)=0),Lists!$D$9,IF(RepP!$J$3=Lists!$D$9,Lists!$D$9,IF(RepP!$J$3=$E709,RepP!$J$3,"")))</f>
        <v>Все проекты</v>
      </c>
    </row>
    <row r="710" spans="2:29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296"/>
        <v>47069</v>
      </c>
      <c r="E710" s="1" t="s">
        <v>202</v>
      </c>
      <c r="O710" s="1" t="s">
        <v>329</v>
      </c>
      <c r="P710" s="1" t="s">
        <v>282</v>
      </c>
      <c r="Q710" s="1" t="s">
        <v>282</v>
      </c>
      <c r="AA710" s="1">
        <f t="shared" si="295"/>
        <v>373728.72161723324</v>
      </c>
      <c r="AC710" s="31" t="str">
        <f>IF(OR(RepP!$J$3="",RepP!$J$3=0,COUNTIF(Lists!$D:$D,RepP!$J$3)=0),Lists!$D$9,IF(RepP!$J$3=Lists!$D$9,Lists!$D$9,IF(RepP!$J$3=$E710,RepP!$J$3,"")))</f>
        <v>Все проекты</v>
      </c>
    </row>
    <row r="711" spans="2:29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296"/>
        <v>47099</v>
      </c>
      <c r="E711" s="1" t="s">
        <v>202</v>
      </c>
      <c r="O711" s="1" t="s">
        <v>329</v>
      </c>
      <c r="P711" s="1" t="s">
        <v>282</v>
      </c>
      <c r="Q711" s="1" t="s">
        <v>282</v>
      </c>
      <c r="AA711" s="1">
        <f t="shared" si="295"/>
        <v>373728.72161723324</v>
      </c>
      <c r="AC711" s="31" t="str">
        <f>IF(OR(RepP!$J$3="",RepP!$J$3=0,COUNTIF(Lists!$D:$D,RepP!$J$3)=0),Lists!$D$9,IF(RepP!$J$3=Lists!$D$9,Lists!$D$9,IF(RepP!$J$3=$E711,RepP!$J$3,"")))</f>
        <v>Все проекты</v>
      </c>
    </row>
    <row r="712" spans="2:29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296"/>
        <v>47129</v>
      </c>
      <c r="E712" s="1" t="s">
        <v>202</v>
      </c>
      <c r="O712" s="1" t="s">
        <v>329</v>
      </c>
      <c r="P712" s="1" t="s">
        <v>282</v>
      </c>
      <c r="Q712" s="1" t="s">
        <v>282</v>
      </c>
      <c r="AA712" s="1">
        <f t="shared" si="295"/>
        <v>373728.72161723324</v>
      </c>
      <c r="AC712" s="31" t="str">
        <f>IF(OR(RepP!$J$3="",RepP!$J$3=0,COUNTIF(Lists!$D:$D,RepP!$J$3)=0),Lists!$D$9,IF(RepP!$J$3=Lists!$D$9,Lists!$D$9,IF(RepP!$J$3=$E712,RepP!$J$3,"")))</f>
        <v>Все проекты</v>
      </c>
    </row>
    <row r="713" spans="2:29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331</v>
      </c>
      <c r="P713" s="1" t="s">
        <v>331</v>
      </c>
      <c r="Q713" s="1" t="s">
        <v>331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</row>
    <row r="714" spans="2:29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334</v>
      </c>
      <c r="P714" s="1" t="s">
        <v>334</v>
      </c>
      <c r="Q714" s="1" t="s">
        <v>334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</row>
    <row r="715" spans="2:29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AC715" s="31" t="str">
        <f>IF(OR(RepP!$J$3="",RepP!$J$3=0,COUNTIF(Lists!$D:$D,RepP!$J$3)=0),Lists!$D$9,IF(RepP!$J$3=Lists!$D$9,Lists!$D$9,IF(RepP!$J$3=$E715,RepP!$J$3,"")))</f>
        <v>Все проекты</v>
      </c>
    </row>
    <row r="716" spans="2:29" x14ac:dyDescent="0.3">
      <c r="B716" s="26">
        <f>IF(AND(O716=0,P716=0,Q716=0,Y716=0),0,IF(OR(COUNTIFS(Items!$E:$E,O716,Items!$F:$F,P716,Items!$G:$G,Q716)=1,COUNTIFS(Items!$M:$M,O716,Items!$N:$N,P716,Items!$O:$O,Q716)=1,COUNTIFS(Items!$U:$U,O716,Items!$V:$V,P716,Items!$W:$W,Q716)=1),0,1))</f>
        <v>0</v>
      </c>
      <c r="AC716" s="31" t="str">
        <f>IF(OR(RepP!$J$3="",RepP!$J$3=0,COUNTIF(Lists!$D:$D,RepP!$J$3)=0),Lists!$D$9,IF(RepP!$J$3=Lists!$D$9,Lists!$D$9,IF(RepP!$J$3=$E716,RepP!$J$3,"")))</f>
        <v>Все проекты</v>
      </c>
    </row>
    <row r="717" spans="2:29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AC717" s="31" t="str">
        <f>IF(OR(RepP!$J$3="",RepP!$J$3=0,COUNTIF(Lists!$D:$D,RepP!$J$3)=0),Lists!$D$9,IF(RepP!$J$3=Lists!$D$9,Lists!$D$9,IF(RepP!$J$3=$E717,RepP!$J$3,"")))</f>
        <v>Все проекты</v>
      </c>
    </row>
    <row r="718" spans="2:29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AC718" s="31" t="str">
        <f>IF(OR(RepP!$J$3="",RepP!$J$3=0,COUNTIF(Lists!$D:$D,RepP!$J$3)=0),Lists!$D$9,IF(RepP!$J$3=Lists!$D$9,Lists!$D$9,IF(RepP!$J$3=$E718,RepP!$J$3,"")))</f>
        <v>Все проекты</v>
      </c>
    </row>
    <row r="719" spans="2:29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AC719" s="31" t="str">
        <f>IF(OR(RepP!$J$3="",RepP!$J$3=0,COUNTIF(Lists!$D:$D,RepP!$J$3)=0),Lists!$D$9,IF(RepP!$J$3=Lists!$D$9,Lists!$D$9,IF(RepP!$J$3=$E719,RepP!$J$3,"")))</f>
        <v>Все проекты</v>
      </c>
    </row>
    <row r="720" spans="2:29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AC720" s="31" t="str">
        <f>IF(OR(RepP!$J$3="",RepP!$J$3=0,COUNTIF(Lists!$D:$D,RepP!$J$3)=0),Lists!$D$9,IF(RepP!$J$3=Lists!$D$9,Lists!$D$9,IF(RepP!$J$3=$E720,RepP!$J$3,"")))</f>
        <v>Все проекты</v>
      </c>
    </row>
    <row r="721" spans="2:29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AC721" s="31" t="str">
        <f>IF(OR(RepP!$J$3="",RepP!$J$3=0,COUNTIF(Lists!$D:$D,RepP!$J$3)=0),Lists!$D$9,IF(RepP!$J$3=Lists!$D$9,Lists!$D$9,IF(RepP!$J$3=$E721,RepP!$J$3,"")))</f>
        <v>Все проекты</v>
      </c>
    </row>
    <row r="722" spans="2:29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AC722" s="31" t="str">
        <f>IF(OR(RepP!$J$3="",RepP!$J$3=0,COUNTIF(Lists!$D:$D,RepP!$J$3)=0),Lists!$D$9,IF(RepP!$J$3=Lists!$D$9,Lists!$D$9,IF(RepP!$J$3=$E722,RepP!$J$3,"")))</f>
        <v>Все проекты</v>
      </c>
    </row>
    <row r="723" spans="2:29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AC723" s="31" t="str">
        <f>IF(OR(RepP!$J$3="",RepP!$J$3=0,COUNTIF(Lists!$D:$D,RepP!$J$3)=0),Lists!$D$9,IF(RepP!$J$3=Lists!$D$9,Lists!$D$9,IF(RepP!$J$3=$E723,RepP!$J$3,"")))</f>
        <v>Все проекты</v>
      </c>
    </row>
    <row r="724" spans="2:29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AC724" s="31" t="str">
        <f>IF(OR(RepP!$J$3="",RepP!$J$3=0,COUNTIF(Lists!$D:$D,RepP!$J$3)=0),Lists!$D$9,IF(RepP!$J$3=Lists!$D$9,Lists!$D$9,IF(RepP!$J$3=$E724,RepP!$J$3,"")))</f>
        <v>Все проекты</v>
      </c>
    </row>
    <row r="725" spans="2:29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AC725" s="31" t="str">
        <f>IF(OR(RepP!$J$3="",RepP!$J$3=0,COUNTIF(Lists!$D:$D,RepP!$J$3)=0),Lists!$D$9,IF(RepP!$J$3=Lists!$D$9,Lists!$D$9,IF(RepP!$J$3=$E725,RepP!$J$3,"")))</f>
        <v>Все проекты</v>
      </c>
    </row>
    <row r="726" spans="2:29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AC726" s="31" t="str">
        <f>IF(OR(RepP!$J$3="",RepP!$J$3=0,COUNTIF(Lists!$D:$D,RepP!$J$3)=0),Lists!$D$9,IF(RepP!$J$3=Lists!$D$9,Lists!$D$9,IF(RepP!$J$3=$E726,RepP!$J$3,"")))</f>
        <v>Все проекты</v>
      </c>
    </row>
    <row r="727" spans="2:29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AC727" s="31" t="str">
        <f>IF(OR(RepP!$J$3="",RepP!$J$3=0,COUNTIF(Lists!$D:$D,RepP!$J$3)=0),Lists!$D$9,IF(RepP!$J$3=Lists!$D$9,Lists!$D$9,IF(RepP!$J$3=$E727,RepP!$J$3,"")))</f>
        <v>Все проекты</v>
      </c>
    </row>
    <row r="728" spans="2:29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AC728" s="31" t="str">
        <f>IF(OR(RepP!$J$3="",RepP!$J$3=0,COUNTIF(Lists!$D:$D,RepP!$J$3)=0),Lists!$D$9,IF(RepP!$J$3=Lists!$D$9,Lists!$D$9,IF(RepP!$J$3=$E728,RepP!$J$3,"")))</f>
        <v>Все проекты</v>
      </c>
    </row>
    <row r="729" spans="2:29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AC729" s="31" t="str">
        <f>IF(OR(RepP!$J$3="",RepP!$J$3=0,COUNTIF(Lists!$D:$D,RepP!$J$3)=0),Lists!$D$9,IF(RepP!$J$3=Lists!$D$9,Lists!$D$9,IF(RepP!$J$3=$E729,RepP!$J$3,"")))</f>
        <v>Все проекты</v>
      </c>
    </row>
    <row r="730" spans="2:29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AC730" s="31" t="str">
        <f>IF(OR(RepP!$J$3="",RepP!$J$3=0,COUNTIF(Lists!$D:$D,RepP!$J$3)=0),Lists!$D$9,IF(RepP!$J$3=Lists!$D$9,Lists!$D$9,IF(RepP!$J$3=$E730,RepP!$J$3,"")))</f>
        <v>Все проекты</v>
      </c>
    </row>
    <row r="731" spans="2:29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AC731" s="31" t="str">
        <f>IF(OR(RepP!$J$3="",RepP!$J$3=0,COUNTIF(Lists!$D:$D,RepP!$J$3)=0),Lists!$D$9,IF(RepP!$J$3=Lists!$D$9,Lists!$D$9,IF(RepP!$J$3=$E731,RepP!$J$3,"")))</f>
        <v>Все проекты</v>
      </c>
    </row>
    <row r="732" spans="2:29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AC732" s="31" t="str">
        <f>IF(OR(RepP!$J$3="",RepP!$J$3=0,COUNTIF(Lists!$D:$D,RepP!$J$3)=0),Lists!$D$9,IF(RepP!$J$3=Lists!$D$9,Lists!$D$9,IF(RepP!$J$3=$E732,RepP!$J$3,"")))</f>
        <v>Все проекты</v>
      </c>
    </row>
    <row r="733" spans="2:29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AC733" s="31" t="str">
        <f>IF(OR(RepP!$J$3="",RepP!$J$3=0,COUNTIF(Lists!$D:$D,RepP!$J$3)=0),Lists!$D$9,IF(RepP!$J$3=Lists!$D$9,Lists!$D$9,IF(RepP!$J$3=$E733,RepP!$J$3,"")))</f>
        <v>Все проекты</v>
      </c>
    </row>
    <row r="734" spans="2:29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AC734" s="31" t="str">
        <f>IF(OR(RepP!$J$3="",RepP!$J$3=0,COUNTIF(Lists!$D:$D,RepP!$J$3)=0),Lists!$D$9,IF(RepP!$J$3=Lists!$D$9,Lists!$D$9,IF(RepP!$J$3=$E734,RepP!$J$3,"")))</f>
        <v>Все проекты</v>
      </c>
    </row>
    <row r="735" spans="2:29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AC735" s="31" t="str">
        <f>IF(OR(RepP!$J$3="",RepP!$J$3=0,COUNTIF(Lists!$D:$D,RepP!$J$3)=0),Lists!$D$9,IF(RepP!$J$3=Lists!$D$9,Lists!$D$9,IF(RepP!$J$3=$E735,RepP!$J$3,"")))</f>
        <v>Все проекты</v>
      </c>
    </row>
    <row r="736" spans="2:29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AC736" s="31" t="str">
        <f>IF(OR(RepP!$J$3="",RepP!$J$3=0,COUNTIF(Lists!$D:$D,RepP!$J$3)=0),Lists!$D$9,IF(RepP!$J$3=Lists!$D$9,Lists!$D$9,IF(RepP!$J$3=$E736,RepP!$J$3,"")))</f>
        <v>Все проекты</v>
      </c>
    </row>
    <row r="737" spans="2:29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AC737" s="31" t="str">
        <f>IF(OR(RepP!$J$3="",RepP!$J$3=0,COUNTIF(Lists!$D:$D,RepP!$J$3)=0),Lists!$D$9,IF(RepP!$J$3=Lists!$D$9,Lists!$D$9,IF(RepP!$J$3=$E737,RepP!$J$3,"")))</f>
        <v>Все проекты</v>
      </c>
    </row>
    <row r="738" spans="2:29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AC738" s="31" t="str">
        <f>IF(OR(RepP!$J$3="",RepP!$J$3=0,COUNTIF(Lists!$D:$D,RepP!$J$3)=0),Lists!$D$9,IF(RepP!$J$3=Lists!$D$9,Lists!$D$9,IF(RepP!$J$3=$E738,RepP!$J$3,"")))</f>
        <v>Все проекты</v>
      </c>
    </row>
    <row r="739" spans="2:29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AC739" s="31" t="str">
        <f>IF(OR(RepP!$J$3="",RepP!$J$3=0,COUNTIF(Lists!$D:$D,RepP!$J$3)=0),Lists!$D$9,IF(RepP!$J$3=Lists!$D$9,Lists!$D$9,IF(RepP!$J$3=$E739,RepP!$J$3,"")))</f>
        <v>Все проекты</v>
      </c>
    </row>
    <row r="740" spans="2:29" x14ac:dyDescent="0.3">
      <c r="B740" s="26">
        <f>IF(AND(O740=0,P740=0,Q740=0,Y740=0),0,IF(OR(COUNTIFS(Items!$E:$E,O740,Items!$F:$F,P740,Items!$G:$G,Q740)=1,COUNTIFS(Items!$M:$M,O740,Items!$N:$N,P740,Items!$O:$O,Q740)=1,COUNTIFS(Items!$U:$U,O740,Items!$V:$V,P740,Items!$W:$W,Q740)=1),0,1))</f>
        <v>0</v>
      </c>
      <c r="AC740" s="31" t="str">
        <f>IF(OR(RepP!$J$3="",RepP!$J$3=0,COUNTIF(Lists!$D:$D,RepP!$J$3)=0),Lists!$D$9,IF(RepP!$J$3=Lists!$D$9,Lists!$D$9,IF(RepP!$J$3=$E740,RepP!$J$3,"")))</f>
        <v>Все проекты</v>
      </c>
    </row>
    <row r="741" spans="2:29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AC741" s="31" t="str">
        <f>IF(OR(RepP!$J$3="",RepP!$J$3=0,COUNTIF(Lists!$D:$D,RepP!$J$3)=0),Lists!$D$9,IF(RepP!$J$3=Lists!$D$9,Lists!$D$9,IF(RepP!$J$3=$E741,RepP!$J$3,"")))</f>
        <v>Все проекты</v>
      </c>
    </row>
    <row r="742" spans="2:29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AC742" s="31" t="str">
        <f>IF(OR(RepP!$J$3="",RepP!$J$3=0,COUNTIF(Lists!$D:$D,RepP!$J$3)=0),Lists!$D$9,IF(RepP!$J$3=Lists!$D$9,Lists!$D$9,IF(RepP!$J$3=$E742,RepP!$J$3,"")))</f>
        <v>Все проекты</v>
      </c>
    </row>
    <row r="743" spans="2:29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AC743" s="31" t="str">
        <f>IF(OR(RepP!$J$3="",RepP!$J$3=0,COUNTIF(Lists!$D:$D,RepP!$J$3)=0),Lists!$D$9,IF(RepP!$J$3=Lists!$D$9,Lists!$D$9,IF(RepP!$J$3=$E743,RepP!$J$3,"")))</f>
        <v>Все проекты</v>
      </c>
    </row>
    <row r="744" spans="2:29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AC744" s="31" t="str">
        <f>IF(OR(RepP!$J$3="",RepP!$J$3=0,COUNTIF(Lists!$D:$D,RepP!$J$3)=0),Lists!$D$9,IF(RepP!$J$3=Lists!$D$9,Lists!$D$9,IF(RepP!$J$3=$E744,RepP!$J$3,"")))</f>
        <v>Все проекты</v>
      </c>
    </row>
    <row r="745" spans="2:29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AC745" s="31" t="str">
        <f>IF(OR(RepP!$J$3="",RepP!$J$3=0,COUNTIF(Lists!$D:$D,RepP!$J$3)=0),Lists!$D$9,IF(RepP!$J$3=Lists!$D$9,Lists!$D$9,IF(RepP!$J$3=$E745,RepP!$J$3,"")))</f>
        <v>Все проекты</v>
      </c>
    </row>
    <row r="746" spans="2:29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AC746" s="31" t="str">
        <f>IF(OR(RepP!$J$3="",RepP!$J$3=0,COUNTIF(Lists!$D:$D,RepP!$J$3)=0),Lists!$D$9,IF(RepP!$J$3=Lists!$D$9,Lists!$D$9,IF(RepP!$J$3=$E746,RepP!$J$3,"")))</f>
        <v>Все проекты</v>
      </c>
    </row>
    <row r="747" spans="2:29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AC747" s="31" t="str">
        <f>IF(OR(RepP!$J$3="",RepP!$J$3=0,COUNTIF(Lists!$D:$D,RepP!$J$3)=0),Lists!$D$9,IF(RepP!$J$3=Lists!$D$9,Lists!$D$9,IF(RepP!$J$3=$E747,RepP!$J$3,"")))</f>
        <v>Все проекты</v>
      </c>
    </row>
    <row r="748" spans="2:29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AC748" s="31" t="str">
        <f>IF(OR(RepP!$J$3="",RepP!$J$3=0,COUNTIF(Lists!$D:$D,RepP!$J$3)=0),Lists!$D$9,IF(RepP!$J$3=Lists!$D$9,Lists!$D$9,IF(RepP!$J$3=$E748,RepP!$J$3,"")))</f>
        <v>Все проекты</v>
      </c>
    </row>
    <row r="749" spans="2:29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AC749" s="31" t="str">
        <f>IF(OR(RepP!$J$3="",RepP!$J$3=0,COUNTIF(Lists!$D:$D,RepP!$J$3)=0),Lists!$D$9,IF(RepP!$J$3=Lists!$D$9,Lists!$D$9,IF(RepP!$J$3=$E749,RepP!$J$3,"")))</f>
        <v>Все проекты</v>
      </c>
    </row>
    <row r="750" spans="2:29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AC750" s="31" t="str">
        <f>IF(OR(RepP!$J$3="",RepP!$J$3=0,COUNTIF(Lists!$D:$D,RepP!$J$3)=0),Lists!$D$9,IF(RepP!$J$3=Lists!$D$9,Lists!$D$9,IF(RepP!$J$3=$E750,RepP!$J$3,"")))</f>
        <v>Все проекты</v>
      </c>
    </row>
    <row r="751" spans="2:29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AC751" s="31" t="str">
        <f>IF(OR(RepP!$J$3="",RepP!$J$3=0,COUNTIF(Lists!$D:$D,RepP!$J$3)=0),Lists!$D$9,IF(RepP!$J$3=Lists!$D$9,Lists!$D$9,IF(RepP!$J$3=$E751,RepP!$J$3,"")))</f>
        <v>Все проекты</v>
      </c>
    </row>
    <row r="752" spans="2:29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AC752" s="31" t="str">
        <f>IF(OR(RepP!$J$3="",RepP!$J$3=0,COUNTIF(Lists!$D:$D,RepP!$J$3)=0),Lists!$D$9,IF(RepP!$J$3=Lists!$D$9,Lists!$D$9,IF(RepP!$J$3=$E752,RepP!$J$3,"")))</f>
        <v>Все проекты</v>
      </c>
    </row>
    <row r="753" spans="2:29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AC753" s="31" t="str">
        <f>IF(OR(RepP!$J$3="",RepP!$J$3=0,COUNTIF(Lists!$D:$D,RepP!$J$3)=0),Lists!$D$9,IF(RepP!$J$3=Lists!$D$9,Lists!$D$9,IF(RepP!$J$3=$E753,RepP!$J$3,"")))</f>
        <v>Все проекты</v>
      </c>
    </row>
    <row r="754" spans="2:29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AC754" s="31" t="str">
        <f>IF(OR(RepP!$J$3="",RepP!$J$3=0,COUNTIF(Lists!$D:$D,RepP!$J$3)=0),Lists!$D$9,IF(RepP!$J$3=Lists!$D$9,Lists!$D$9,IF(RepP!$J$3=$E754,RepP!$J$3,"")))</f>
        <v>Все проекты</v>
      </c>
    </row>
    <row r="755" spans="2:29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AC755" s="31" t="str">
        <f>IF(OR(RepP!$J$3="",RepP!$J$3=0,COUNTIF(Lists!$D:$D,RepP!$J$3)=0),Lists!$D$9,IF(RepP!$J$3=Lists!$D$9,Lists!$D$9,IF(RepP!$J$3=$E755,RepP!$J$3,"")))</f>
        <v>Все проекты</v>
      </c>
    </row>
    <row r="756" spans="2:29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AC756" s="31" t="str">
        <f>IF(OR(RepP!$J$3="",RepP!$J$3=0,COUNTIF(Lists!$D:$D,RepP!$J$3)=0),Lists!$D$9,IF(RepP!$J$3=Lists!$D$9,Lists!$D$9,IF(RepP!$J$3=$E756,RepP!$J$3,"")))</f>
        <v>Все проекты</v>
      </c>
    </row>
    <row r="757" spans="2:29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AC757" s="31" t="str">
        <f>IF(OR(RepP!$J$3="",RepP!$J$3=0,COUNTIF(Lists!$D:$D,RepP!$J$3)=0),Lists!$D$9,IF(RepP!$J$3=Lists!$D$9,Lists!$D$9,IF(RepP!$J$3=$E757,RepP!$J$3,"")))</f>
        <v>Все проекты</v>
      </c>
    </row>
    <row r="758" spans="2:29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AC758" s="31" t="str">
        <f>IF(OR(RepP!$J$3="",RepP!$J$3=0,COUNTIF(Lists!$D:$D,RepP!$J$3)=0),Lists!$D$9,IF(RepP!$J$3=Lists!$D$9,Lists!$D$9,IF(RepP!$J$3=$E758,RepP!$J$3,"")))</f>
        <v>Все проекты</v>
      </c>
    </row>
    <row r="759" spans="2:29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AC759" s="31" t="str">
        <f>IF(OR(RepP!$J$3="",RepP!$J$3=0,COUNTIF(Lists!$D:$D,RepP!$J$3)=0),Lists!$D$9,IF(RepP!$J$3=Lists!$D$9,Lists!$D$9,IF(RepP!$J$3=$E759,RepP!$J$3,"")))</f>
        <v>Все проекты</v>
      </c>
    </row>
    <row r="760" spans="2:29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AC760" s="31" t="str">
        <f>IF(OR(RepP!$J$3="",RepP!$J$3=0,COUNTIF(Lists!$D:$D,RepP!$J$3)=0),Lists!$D$9,IF(RepP!$J$3=Lists!$D$9,Lists!$D$9,IF(RepP!$J$3=$E760,RepP!$J$3,"")))</f>
        <v>Все проекты</v>
      </c>
    </row>
    <row r="761" spans="2:29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AC761" s="31" t="str">
        <f>IF(OR(RepP!$J$3="",RepP!$J$3=0,COUNTIF(Lists!$D:$D,RepP!$J$3)=0),Lists!$D$9,IF(RepP!$J$3=Lists!$D$9,Lists!$D$9,IF(RepP!$J$3=$E761,RepP!$J$3,"")))</f>
        <v>Все проекты</v>
      </c>
    </row>
    <row r="762" spans="2:29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AC762" s="31" t="str">
        <f>IF(OR(RepP!$J$3="",RepP!$J$3=0,COUNTIF(Lists!$D:$D,RepP!$J$3)=0),Lists!$D$9,IF(RepP!$J$3=Lists!$D$9,Lists!$D$9,IF(RepP!$J$3=$E762,RepP!$J$3,"")))</f>
        <v>Все проекты</v>
      </c>
    </row>
    <row r="763" spans="2:29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AC763" s="31" t="str">
        <f>IF(OR(RepP!$J$3="",RepP!$J$3=0,COUNTIF(Lists!$D:$D,RepP!$J$3)=0),Lists!$D$9,IF(RepP!$J$3=Lists!$D$9,Lists!$D$9,IF(RepP!$J$3=$E763,RepP!$J$3,"")))</f>
        <v>Все проекты</v>
      </c>
    </row>
    <row r="764" spans="2:29" x14ac:dyDescent="0.3">
      <c r="B764" s="26">
        <f>IF(AND(O764=0,P764=0,Q764=0,Y764=0),0,IF(OR(COUNTIFS(Items!$E:$E,O764,Items!$F:$F,P764,Items!$G:$G,Q764)=1,COUNTIFS(Items!$M:$M,O764,Items!$N:$N,P764,Items!$O:$O,Q764)=1,COUNTIFS(Items!$U:$U,O764,Items!$V:$V,P764,Items!$W:$W,Q764)=1),0,1))</f>
        <v>0</v>
      </c>
      <c r="AC764" s="31" t="str">
        <f>IF(OR(RepP!$J$3="",RepP!$J$3=0,COUNTIF(Lists!$D:$D,RepP!$J$3)=0),Lists!$D$9,IF(RepP!$J$3=Lists!$D$9,Lists!$D$9,IF(RepP!$J$3=$E764,RepP!$J$3,"")))</f>
        <v>Все проекты</v>
      </c>
    </row>
    <row r="765" spans="2:29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AC765" s="31" t="str">
        <f>IF(OR(RepP!$J$3="",RepP!$J$3=0,COUNTIF(Lists!$D:$D,RepP!$J$3)=0),Lists!$D$9,IF(RepP!$J$3=Lists!$D$9,Lists!$D$9,IF(RepP!$J$3=$E765,RepP!$J$3,"")))</f>
        <v>Все проекты</v>
      </c>
    </row>
    <row r="766" spans="2:29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AC766" s="31" t="str">
        <f>IF(OR(RepP!$J$3="",RepP!$J$3=0,COUNTIF(Lists!$D:$D,RepP!$J$3)=0),Lists!$D$9,IF(RepP!$J$3=Lists!$D$9,Lists!$D$9,IF(RepP!$J$3=$E766,RepP!$J$3,"")))</f>
        <v>Все проекты</v>
      </c>
    </row>
    <row r="767" spans="2:29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AC767" s="31" t="str">
        <f>IF(OR(RepP!$J$3="",RepP!$J$3=0,COUNTIF(Lists!$D:$D,RepP!$J$3)=0),Lists!$D$9,IF(RepP!$J$3=Lists!$D$9,Lists!$D$9,IF(RepP!$J$3=$E767,RepP!$J$3,"")))</f>
        <v>Все проекты</v>
      </c>
    </row>
    <row r="768" spans="2:29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AC768" s="31" t="str">
        <f>IF(OR(RepP!$J$3="",RepP!$J$3=0,COUNTIF(Lists!$D:$D,RepP!$J$3)=0),Lists!$D$9,IF(RepP!$J$3=Lists!$D$9,Lists!$D$9,IF(RepP!$J$3=$E768,RepP!$J$3,"")))</f>
        <v>Все проекты</v>
      </c>
    </row>
    <row r="769" spans="2:29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AC769" s="31" t="str">
        <f>IF(OR(RepP!$J$3="",RepP!$J$3=0,COUNTIF(Lists!$D:$D,RepP!$J$3)=0),Lists!$D$9,IF(RepP!$J$3=Lists!$D$9,Lists!$D$9,IF(RepP!$J$3=$E769,RepP!$J$3,"")))</f>
        <v>Все проекты</v>
      </c>
    </row>
    <row r="770" spans="2:29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AC770" s="31" t="str">
        <f>IF(OR(RepP!$J$3="",RepP!$J$3=0,COUNTIF(Lists!$D:$D,RepP!$J$3)=0),Lists!$D$9,IF(RepP!$J$3=Lists!$D$9,Lists!$D$9,IF(RepP!$J$3=$E770,RepP!$J$3,"")))</f>
        <v>Все проекты</v>
      </c>
    </row>
    <row r="771" spans="2:29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AC771" s="31" t="str">
        <f>IF(OR(RepP!$J$3="",RepP!$J$3=0,COUNTIF(Lists!$D:$D,RepP!$J$3)=0),Lists!$D$9,IF(RepP!$J$3=Lists!$D$9,Lists!$D$9,IF(RepP!$J$3=$E771,RepP!$J$3,"")))</f>
        <v>Все проекты</v>
      </c>
    </row>
    <row r="772" spans="2:29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AC772" s="31" t="str">
        <f>IF(OR(RepP!$J$3="",RepP!$J$3=0,COUNTIF(Lists!$D:$D,RepP!$J$3)=0),Lists!$D$9,IF(RepP!$J$3=Lists!$D$9,Lists!$D$9,IF(RepP!$J$3=$E772,RepP!$J$3,"")))</f>
        <v>Все проекты</v>
      </c>
    </row>
    <row r="773" spans="2:29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AC773" s="31" t="str">
        <f>IF(OR(RepP!$J$3="",RepP!$J$3=0,COUNTIF(Lists!$D:$D,RepP!$J$3)=0),Lists!$D$9,IF(RepP!$J$3=Lists!$D$9,Lists!$D$9,IF(RepP!$J$3=$E773,RepP!$J$3,"")))</f>
        <v>Все проекты</v>
      </c>
    </row>
    <row r="774" spans="2:29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AC774" s="31" t="str">
        <f>IF(OR(RepP!$J$3="",RepP!$J$3=0,COUNTIF(Lists!$D:$D,RepP!$J$3)=0),Lists!$D$9,IF(RepP!$J$3=Lists!$D$9,Lists!$D$9,IF(RepP!$J$3=$E774,RepP!$J$3,"")))</f>
        <v>Все проекты</v>
      </c>
    </row>
    <row r="775" spans="2:29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AC775" s="31" t="str">
        <f>IF(OR(RepP!$J$3="",RepP!$J$3=0,COUNTIF(Lists!$D:$D,RepP!$J$3)=0),Lists!$D$9,IF(RepP!$J$3=Lists!$D$9,Lists!$D$9,IF(RepP!$J$3=$E775,RepP!$J$3,"")))</f>
        <v>Все проекты</v>
      </c>
    </row>
    <row r="776" spans="2:29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AC776" s="31" t="str">
        <f>IF(OR(RepP!$J$3="",RepP!$J$3=0,COUNTIF(Lists!$D:$D,RepP!$J$3)=0),Lists!$D$9,IF(RepP!$J$3=Lists!$D$9,Lists!$D$9,IF(RepP!$J$3=$E776,RepP!$J$3,"")))</f>
        <v>Все проекты</v>
      </c>
    </row>
    <row r="777" spans="2:29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AC777" s="31" t="str">
        <f>IF(OR(RepP!$J$3="",RepP!$J$3=0,COUNTIF(Lists!$D:$D,RepP!$J$3)=0),Lists!$D$9,IF(RepP!$J$3=Lists!$D$9,Lists!$D$9,IF(RepP!$J$3=$E777,RepP!$J$3,"")))</f>
        <v>Все проекты</v>
      </c>
    </row>
    <row r="778" spans="2:29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AC778" s="31" t="str">
        <f>IF(OR(RepP!$J$3="",RepP!$J$3=0,COUNTIF(Lists!$D:$D,RepP!$J$3)=0),Lists!$D$9,IF(RepP!$J$3=Lists!$D$9,Lists!$D$9,IF(RepP!$J$3=$E778,RepP!$J$3,"")))</f>
        <v>Все проекты</v>
      </c>
    </row>
    <row r="779" spans="2:29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AC779" s="31" t="str">
        <f>IF(OR(RepP!$J$3="",RepP!$J$3=0,COUNTIF(Lists!$D:$D,RepP!$J$3)=0),Lists!$D$9,IF(RepP!$J$3=Lists!$D$9,Lists!$D$9,IF(RepP!$J$3=$E779,RepP!$J$3,"")))</f>
        <v>Все проекты</v>
      </c>
    </row>
    <row r="780" spans="2:29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AC780" s="31" t="str">
        <f>IF(OR(RepP!$J$3="",RepP!$J$3=0,COUNTIF(Lists!$D:$D,RepP!$J$3)=0),Lists!$D$9,IF(RepP!$J$3=Lists!$D$9,Lists!$D$9,IF(RepP!$J$3=$E780,RepP!$J$3,"")))</f>
        <v>Все проекты</v>
      </c>
    </row>
    <row r="781" spans="2:29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AC781" s="31" t="str">
        <f>IF(OR(RepP!$J$3="",RepP!$J$3=0,COUNTIF(Lists!$D:$D,RepP!$J$3)=0),Lists!$D$9,IF(RepP!$J$3=Lists!$D$9,Lists!$D$9,IF(RepP!$J$3=$E781,RepP!$J$3,"")))</f>
        <v>Все проекты</v>
      </c>
    </row>
    <row r="782" spans="2:29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AC782" s="31" t="str">
        <f>IF(OR(RepP!$J$3="",RepP!$J$3=0,COUNTIF(Lists!$D:$D,RepP!$J$3)=0),Lists!$D$9,IF(RepP!$J$3=Lists!$D$9,Lists!$D$9,IF(RepP!$J$3=$E782,RepP!$J$3,"")))</f>
        <v>Все проекты</v>
      </c>
    </row>
    <row r="783" spans="2:29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AC783" s="31" t="str">
        <f>IF(OR(RepP!$J$3="",RepP!$J$3=0,COUNTIF(Lists!$D:$D,RepP!$J$3)=0),Lists!$D$9,IF(RepP!$J$3=Lists!$D$9,Lists!$D$9,IF(RepP!$J$3=$E783,RepP!$J$3,"")))</f>
        <v>Все проекты</v>
      </c>
    </row>
    <row r="784" spans="2:29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AC784" s="31" t="str">
        <f>IF(OR(RepP!$J$3="",RepP!$J$3=0,COUNTIF(Lists!$D:$D,RepP!$J$3)=0),Lists!$D$9,IF(RepP!$J$3=Lists!$D$9,Lists!$D$9,IF(RepP!$J$3=$E784,RepP!$J$3,"")))</f>
        <v>Все проекты</v>
      </c>
    </row>
    <row r="785" spans="2:29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AC785" s="31" t="str">
        <f>IF(OR(RepP!$J$3="",RepP!$J$3=0,COUNTIF(Lists!$D:$D,RepP!$J$3)=0),Lists!$D$9,IF(RepP!$J$3=Lists!$D$9,Lists!$D$9,IF(RepP!$J$3=$E785,RepP!$J$3,"")))</f>
        <v>Все проекты</v>
      </c>
    </row>
    <row r="786" spans="2:29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AC786" s="31" t="str">
        <f>IF(OR(RepP!$J$3="",RepP!$J$3=0,COUNTIF(Lists!$D:$D,RepP!$J$3)=0),Lists!$D$9,IF(RepP!$J$3=Lists!$D$9,Lists!$D$9,IF(RepP!$J$3=$E786,RepP!$J$3,"")))</f>
        <v>Все проекты</v>
      </c>
    </row>
    <row r="787" spans="2:29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AC787" s="31" t="str">
        <f>IF(OR(RepP!$J$3="",RepP!$J$3=0,COUNTIF(Lists!$D:$D,RepP!$J$3)=0),Lists!$D$9,IF(RepP!$J$3=Lists!$D$9,Lists!$D$9,IF(RepP!$J$3=$E787,RepP!$J$3,"")))</f>
        <v>Все проекты</v>
      </c>
    </row>
    <row r="788" spans="2:29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AC788" s="31" t="str">
        <f>IF(OR(RepP!$J$3="",RepP!$J$3=0,COUNTIF(Lists!$D:$D,RepP!$J$3)=0),Lists!$D$9,IF(RepP!$J$3=Lists!$D$9,Lists!$D$9,IF(RepP!$J$3=$E788,RepP!$J$3,"")))</f>
        <v>Все проекты</v>
      </c>
    </row>
    <row r="789" spans="2:29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AC789" s="31" t="str">
        <f>IF(OR(RepP!$J$3="",RepP!$J$3=0,COUNTIF(Lists!$D:$D,RepP!$J$3)=0),Lists!$D$9,IF(RepP!$J$3=Lists!$D$9,Lists!$D$9,IF(RepP!$J$3=$E789,RepP!$J$3,"")))</f>
        <v>Все проекты</v>
      </c>
    </row>
    <row r="790" spans="2:29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AC790" s="31" t="str">
        <f>IF(OR(RepP!$J$3="",RepP!$J$3=0,COUNTIF(Lists!$D:$D,RepP!$J$3)=0),Lists!$D$9,IF(RepP!$J$3=Lists!$D$9,Lists!$D$9,IF(RepP!$J$3=$E790,RepP!$J$3,"")))</f>
        <v>Все проекты</v>
      </c>
    </row>
    <row r="791" spans="2:29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</row>
    <row r="792" spans="2:29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</row>
    <row r="793" spans="2:29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</row>
    <row r="794" spans="2:29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</row>
    <row r="795" spans="2:29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</row>
    <row r="796" spans="2:29" x14ac:dyDescent="0.3"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AC796" s="31" t="str">
        <f>IF(OR(RepP!$J$3="",RepP!$J$3=0,COUNTIF(Lists!$D:$D,RepP!$J$3)=0),Lists!$D$9,IF(RepP!$J$3=Lists!$D$9,Lists!$D$9,IF(RepP!$J$3=$E796,RepP!$J$3,"")))</f>
        <v>Все проекты</v>
      </c>
    </row>
    <row r="797" spans="2:29" x14ac:dyDescent="0.3"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AC797" s="31" t="str">
        <f>IF(OR(RepP!$J$3="",RepP!$J$3=0,COUNTIF(Lists!$D:$D,RepP!$J$3)=0),Lists!$D$9,IF(RepP!$J$3=Lists!$D$9,Lists!$D$9,IF(RepP!$J$3=$E797,RepP!$J$3,"")))</f>
        <v>Все проекты</v>
      </c>
    </row>
    <row r="798" spans="2:29" x14ac:dyDescent="0.3"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AC798" s="31" t="str">
        <f>IF(OR(RepP!$J$3="",RepP!$J$3=0,COUNTIF(Lists!$D:$D,RepP!$J$3)=0),Lists!$D$9,IF(RepP!$J$3=Lists!$D$9,Lists!$D$9,IF(RepP!$J$3=$E798,RepP!$J$3,"")))</f>
        <v>Все проекты</v>
      </c>
    </row>
    <row r="799" spans="2:29" x14ac:dyDescent="0.3"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AC799" s="31" t="str">
        <f>IF(OR(RepP!$J$3="",RepP!$J$3=0,COUNTIF(Lists!$D:$D,RepP!$J$3)=0),Lists!$D$9,IF(RepP!$J$3=Lists!$D$9,Lists!$D$9,IF(RepP!$J$3=$E799,RepP!$J$3,"")))</f>
        <v>Все проекты</v>
      </c>
    </row>
    <row r="800" spans="2:29" x14ac:dyDescent="0.3"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AC800" s="31" t="str">
        <f>IF(OR(RepP!$J$3="",RepP!$J$3=0,COUNTIF(Lists!$D:$D,RepP!$J$3)=0),Lists!$D$9,IF(RepP!$J$3=Lists!$D$9,Lists!$D$9,IF(RepP!$J$3=$E800,RepP!$J$3,"")))</f>
        <v>Все проекты</v>
      </c>
    </row>
    <row r="801" spans="2:29" x14ac:dyDescent="0.3"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AC801" s="31" t="str">
        <f>IF(OR(RepP!$J$3="",RepP!$J$3=0,COUNTIF(Lists!$D:$D,RepP!$J$3)=0),Lists!$D$9,IF(RepP!$J$3=Lists!$D$9,Lists!$D$9,IF(RepP!$J$3=$E801,RepP!$J$3,"")))</f>
        <v>Все проекты</v>
      </c>
    </row>
    <row r="802" spans="2:29" x14ac:dyDescent="0.3"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AC802" s="31" t="str">
        <f>IF(OR(RepP!$J$3="",RepP!$J$3=0,COUNTIF(Lists!$D:$D,RepP!$J$3)=0),Lists!$D$9,IF(RepP!$J$3=Lists!$D$9,Lists!$D$9,IF(RepP!$J$3=$E802,RepP!$J$3,"")))</f>
        <v>Все проекты</v>
      </c>
    </row>
    <row r="803" spans="2:29" x14ac:dyDescent="0.3"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AC803" s="31" t="str">
        <f>IF(OR(RepP!$J$3="",RepP!$J$3=0,COUNTIF(Lists!$D:$D,RepP!$J$3)=0),Lists!$D$9,IF(RepP!$J$3=Lists!$D$9,Lists!$D$9,IF(RepP!$J$3=$E803,RepP!$J$3,"")))</f>
        <v>Все проекты</v>
      </c>
    </row>
    <row r="804" spans="2:29" x14ac:dyDescent="0.3"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AC804" s="31" t="str">
        <f>IF(OR(RepP!$J$3="",RepP!$J$3=0,COUNTIF(Lists!$D:$D,RepP!$J$3)=0),Lists!$D$9,IF(RepP!$J$3=Lists!$D$9,Lists!$D$9,IF(RepP!$J$3=$E804,RepP!$J$3,"")))</f>
        <v>Все проекты</v>
      </c>
    </row>
    <row r="805" spans="2:29" x14ac:dyDescent="0.3"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AC805" s="31" t="str">
        <f>IF(OR(RepP!$J$3="",RepP!$J$3=0,COUNTIF(Lists!$D:$D,RepP!$J$3)=0),Lists!$D$9,IF(RepP!$J$3=Lists!$D$9,Lists!$D$9,IF(RepP!$J$3=$E805,RepP!$J$3,"")))</f>
        <v>Все проекты</v>
      </c>
    </row>
    <row r="806" spans="2:29" x14ac:dyDescent="0.3"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AC806" s="31" t="str">
        <f>IF(OR(RepP!$J$3="",RepP!$J$3=0,COUNTIF(Lists!$D:$D,RepP!$J$3)=0),Lists!$D$9,IF(RepP!$J$3=Lists!$D$9,Lists!$D$9,IF(RepP!$J$3=$E806,RepP!$J$3,"")))</f>
        <v>Все проекты</v>
      </c>
    </row>
    <row r="807" spans="2:29" x14ac:dyDescent="0.3"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AC807" s="31" t="str">
        <f>IF(OR(RepP!$J$3="",RepP!$J$3=0,COUNTIF(Lists!$D:$D,RepP!$J$3)=0),Lists!$D$9,IF(RepP!$J$3=Lists!$D$9,Lists!$D$9,IF(RepP!$J$3=$E807,RepP!$J$3,"")))</f>
        <v>Все проекты</v>
      </c>
    </row>
    <row r="808" spans="2:29" x14ac:dyDescent="0.3"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AC808" s="31" t="str">
        <f>IF(OR(RepP!$J$3="",RepP!$J$3=0,COUNTIF(Lists!$D:$D,RepP!$J$3)=0),Lists!$D$9,IF(RepP!$J$3=Lists!$D$9,Lists!$D$9,IF(RepP!$J$3=$E808,RepP!$J$3,"")))</f>
        <v>Все проекты</v>
      </c>
    </row>
    <row r="809" spans="2:29" x14ac:dyDescent="0.3"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AC809" s="31" t="str">
        <f>IF(OR(RepP!$J$3="",RepP!$J$3=0,COUNTIF(Lists!$D:$D,RepP!$J$3)=0),Lists!$D$9,IF(RepP!$J$3=Lists!$D$9,Lists!$D$9,IF(RepP!$J$3=$E809,RepP!$J$3,"")))</f>
        <v>Все проекты</v>
      </c>
    </row>
    <row r="810" spans="2:29" x14ac:dyDescent="0.3"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AC810" s="31" t="str">
        <f>IF(OR(RepP!$J$3="",RepP!$J$3=0,COUNTIF(Lists!$D:$D,RepP!$J$3)=0),Lists!$D$9,IF(RepP!$J$3=Lists!$D$9,Lists!$D$9,IF(RepP!$J$3=$E810,RepP!$J$3,"")))</f>
        <v>Все проекты</v>
      </c>
    </row>
    <row r="811" spans="2:29" x14ac:dyDescent="0.3"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AC811" s="31" t="str">
        <f>IF(OR(RepP!$J$3="",RepP!$J$3=0,COUNTIF(Lists!$D:$D,RepP!$J$3)=0),Lists!$D$9,IF(RepP!$J$3=Lists!$D$9,Lists!$D$9,IF(RepP!$J$3=$E811,RepP!$J$3,"")))</f>
        <v>Все проекты</v>
      </c>
    </row>
    <row r="812" spans="2:29" x14ac:dyDescent="0.3"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AC812" s="31" t="str">
        <f>IF(OR(RepP!$J$3="",RepP!$J$3=0,COUNTIF(Lists!$D:$D,RepP!$J$3)=0),Lists!$D$9,IF(RepP!$J$3=Lists!$D$9,Lists!$D$9,IF(RepP!$J$3=$E812,RepP!$J$3,"")))</f>
        <v>Все проекты</v>
      </c>
    </row>
    <row r="813" spans="2:29" x14ac:dyDescent="0.3"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AC813" s="31" t="str">
        <f>IF(OR(RepP!$J$3="",RepP!$J$3=0,COUNTIF(Lists!$D:$D,RepP!$J$3)=0),Lists!$D$9,IF(RepP!$J$3=Lists!$D$9,Lists!$D$9,IF(RepP!$J$3=$E813,RepP!$J$3,"")))</f>
        <v>Все проекты</v>
      </c>
    </row>
    <row r="814" spans="2:29" x14ac:dyDescent="0.3"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AC814" s="31" t="str">
        <f>IF(OR(RepP!$J$3="",RepP!$J$3=0,COUNTIF(Lists!$D:$D,RepP!$J$3)=0),Lists!$D$9,IF(RepP!$J$3=Lists!$D$9,Lists!$D$9,IF(RepP!$J$3=$E814,RepP!$J$3,"")))</f>
        <v>Все проекты</v>
      </c>
    </row>
    <row r="815" spans="2:29" x14ac:dyDescent="0.3"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AC815" s="31" t="str">
        <f>IF(OR(RepP!$J$3="",RepP!$J$3=0,COUNTIF(Lists!$D:$D,RepP!$J$3)=0),Lists!$D$9,IF(RepP!$J$3=Lists!$D$9,Lists!$D$9,IF(RepP!$J$3=$E815,RepP!$J$3,"")))</f>
        <v>Все проекты</v>
      </c>
    </row>
    <row r="816" spans="2:29" x14ac:dyDescent="0.3"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AC816" s="31" t="str">
        <f>IF(OR(RepP!$J$3="",RepP!$J$3=0,COUNTIF(Lists!$D:$D,RepP!$J$3)=0),Lists!$D$9,IF(RepP!$J$3=Lists!$D$9,Lists!$D$9,IF(RepP!$J$3=$E816,RepP!$J$3,"")))</f>
        <v>Все проекты</v>
      </c>
    </row>
    <row r="817" spans="2:29" x14ac:dyDescent="0.3"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</row>
    <row r="818" spans="2:29" x14ac:dyDescent="0.3"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</row>
    <row r="819" spans="2:29" x14ac:dyDescent="0.3"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AC819" s="31" t="str">
        <f>IF(OR(RepP!$J$3="",RepP!$J$3=0,COUNTIF(Lists!$D:$D,RepP!$J$3)=0),Lists!$D$9,IF(RepP!$J$3=Lists!$D$9,Lists!$D$9,IF(RepP!$J$3=$E819,RepP!$J$3,"")))</f>
        <v>Все проекты</v>
      </c>
    </row>
    <row r="820" spans="2:29" x14ac:dyDescent="0.3"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</row>
    <row r="821" spans="2:29" x14ac:dyDescent="0.3"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</row>
    <row r="822" spans="2:29" x14ac:dyDescent="0.3"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AC822" s="31" t="str">
        <f>IF(OR(RepP!$J$3="",RepP!$J$3=0,COUNTIF(Lists!$D:$D,RepP!$J$3)=0),Lists!$D$9,IF(RepP!$J$3=Lists!$D$9,Lists!$D$9,IF(RepP!$J$3=$E822,RepP!$J$3,"")))</f>
        <v>Все проекты</v>
      </c>
    </row>
    <row r="823" spans="2:29" x14ac:dyDescent="0.3"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</row>
    <row r="824" spans="2:29" x14ac:dyDescent="0.3"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</row>
    <row r="825" spans="2:29" x14ac:dyDescent="0.3"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AC825" s="31" t="str">
        <f>IF(OR(RepP!$J$3="",RepP!$J$3=0,COUNTIF(Lists!$D:$D,RepP!$J$3)=0),Lists!$D$9,IF(RepP!$J$3=Lists!$D$9,Lists!$D$9,IF(RepP!$J$3=$E825,RepP!$J$3,"")))</f>
        <v>Все проекты</v>
      </c>
    </row>
    <row r="826" spans="2:29" x14ac:dyDescent="0.3"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</row>
    <row r="827" spans="2:29" x14ac:dyDescent="0.3"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</row>
    <row r="828" spans="2:29" x14ac:dyDescent="0.3"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AC828" s="31" t="str">
        <f>IF(OR(RepP!$J$3="",RepP!$J$3=0,COUNTIF(Lists!$D:$D,RepP!$J$3)=0),Lists!$D$9,IF(RepP!$J$3=Lists!$D$9,Lists!$D$9,IF(RepP!$J$3=$E828,RepP!$J$3,"")))</f>
        <v>Все проекты</v>
      </c>
    </row>
    <row r="829" spans="2:29" x14ac:dyDescent="0.3"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</row>
    <row r="830" spans="2:29" x14ac:dyDescent="0.3"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</row>
    <row r="831" spans="2:29" x14ac:dyDescent="0.3"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AC831" s="31" t="str">
        <f>IF(OR(RepP!$J$3="",RepP!$J$3=0,COUNTIF(Lists!$D:$D,RepP!$J$3)=0),Lists!$D$9,IF(RepP!$J$3=Lists!$D$9,Lists!$D$9,IF(RepP!$J$3=$E831,RepP!$J$3,"")))</f>
        <v>Все проекты</v>
      </c>
    </row>
    <row r="832" spans="2:29" x14ac:dyDescent="0.3"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</row>
    <row r="833" spans="2:29" x14ac:dyDescent="0.3"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</row>
    <row r="834" spans="2:29" x14ac:dyDescent="0.3"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AC834" s="31" t="str">
        <f>IF(OR(RepP!$J$3="",RepP!$J$3=0,COUNTIF(Lists!$D:$D,RepP!$J$3)=0),Lists!$D$9,IF(RepP!$J$3=Lists!$D$9,Lists!$D$9,IF(RepP!$J$3=$E834,RepP!$J$3,"")))</f>
        <v>Все проекты</v>
      </c>
    </row>
    <row r="835" spans="2:29" x14ac:dyDescent="0.3"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</row>
    <row r="836" spans="2:29" x14ac:dyDescent="0.3"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</row>
    <row r="837" spans="2:29" x14ac:dyDescent="0.3"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AC837" s="31" t="str">
        <f>IF(OR(RepP!$J$3="",RepP!$J$3=0,COUNTIF(Lists!$D:$D,RepP!$J$3)=0),Lists!$D$9,IF(RepP!$J$3=Lists!$D$9,Lists!$D$9,IF(RepP!$J$3=$E837,RepP!$J$3,"")))</f>
        <v>Все проекты</v>
      </c>
    </row>
    <row r="838" spans="2:29" x14ac:dyDescent="0.3"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</row>
    <row r="839" spans="2:29" x14ac:dyDescent="0.3"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</row>
    <row r="840" spans="2:29" x14ac:dyDescent="0.3"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AC840" s="31" t="str">
        <f>IF(OR(RepP!$J$3="",RepP!$J$3=0,COUNTIF(Lists!$D:$D,RepP!$J$3)=0),Lists!$D$9,IF(RepP!$J$3=Lists!$D$9,Lists!$D$9,IF(RepP!$J$3=$E840,RepP!$J$3,"")))</f>
        <v>Все проекты</v>
      </c>
    </row>
    <row r="841" spans="2:29" x14ac:dyDescent="0.3"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AC841" s="31" t="str">
        <f>IF(OR(RepP!$J$3="",RepP!$J$3=0,COUNTIF(Lists!$D:$D,RepP!$J$3)=0),Lists!$D$9,IF(RepP!$J$3=Lists!$D$9,Lists!$D$9,IF(RepP!$J$3=$E841,RepP!$J$3,"")))</f>
        <v>Все проекты</v>
      </c>
    </row>
    <row r="842" spans="2:29" x14ac:dyDescent="0.3"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AC842" s="31" t="str">
        <f>IF(OR(RepP!$J$3="",RepP!$J$3=0,COUNTIF(Lists!$D:$D,RepP!$J$3)=0),Lists!$D$9,IF(RepP!$J$3=Lists!$D$9,Lists!$D$9,IF(RepP!$J$3=$E842,RepP!$J$3,"")))</f>
        <v>Все проекты</v>
      </c>
    </row>
    <row r="843" spans="2:29" x14ac:dyDescent="0.3"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AC843" s="31" t="str">
        <f>IF(OR(RepP!$J$3="",RepP!$J$3=0,COUNTIF(Lists!$D:$D,RepP!$J$3)=0),Lists!$D$9,IF(RepP!$J$3=Lists!$D$9,Lists!$D$9,IF(RepP!$J$3=$E843,RepP!$J$3,"")))</f>
        <v>Все проекты</v>
      </c>
    </row>
    <row r="844" spans="2:29" x14ac:dyDescent="0.3"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AC844" s="31" t="str">
        <f>IF(OR(RepP!$J$3="",RepP!$J$3=0,COUNTIF(Lists!$D:$D,RepP!$J$3)=0),Lists!$D$9,IF(RepP!$J$3=Lists!$D$9,Lists!$D$9,IF(RepP!$J$3=$E844,RepP!$J$3,"")))</f>
        <v>Все проекты</v>
      </c>
    </row>
    <row r="845" spans="2:29" x14ac:dyDescent="0.3"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AC845" s="31" t="str">
        <f>IF(OR(RepP!$J$3="",RepP!$J$3=0,COUNTIF(Lists!$D:$D,RepP!$J$3)=0),Lists!$D$9,IF(RepP!$J$3=Lists!$D$9,Lists!$D$9,IF(RepP!$J$3=$E845,RepP!$J$3,"")))</f>
        <v>Все проекты</v>
      </c>
    </row>
    <row r="846" spans="2:29" x14ac:dyDescent="0.3"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AC846" s="31" t="str">
        <f>IF(OR(RepP!$J$3="",RepP!$J$3=0,COUNTIF(Lists!$D:$D,RepP!$J$3)=0),Lists!$D$9,IF(RepP!$J$3=Lists!$D$9,Lists!$D$9,IF(RepP!$J$3=$E846,RepP!$J$3,"")))</f>
        <v>Все проекты</v>
      </c>
    </row>
    <row r="847" spans="2:29" x14ac:dyDescent="0.3"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</row>
    <row r="848" spans="2:29" x14ac:dyDescent="0.3"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</row>
    <row r="849" spans="2:29" x14ac:dyDescent="0.3"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</row>
    <row r="850" spans="2:29" x14ac:dyDescent="0.3"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</row>
    <row r="851" spans="2:29" x14ac:dyDescent="0.3"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</row>
    <row r="852" spans="2:29" x14ac:dyDescent="0.3"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</row>
    <row r="853" spans="2:29" x14ac:dyDescent="0.3"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</row>
    <row r="854" spans="2:29" x14ac:dyDescent="0.3"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</row>
    <row r="855" spans="2:29" x14ac:dyDescent="0.3"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</row>
    <row r="856" spans="2:29" x14ac:dyDescent="0.3"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</row>
    <row r="857" spans="2:29" x14ac:dyDescent="0.3"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</row>
    <row r="858" spans="2:29" x14ac:dyDescent="0.3"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</row>
    <row r="859" spans="2:29" x14ac:dyDescent="0.3"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</row>
    <row r="860" spans="2:29" x14ac:dyDescent="0.3"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</row>
    <row r="861" spans="2:29" x14ac:dyDescent="0.3"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</row>
    <row r="862" spans="2:29" x14ac:dyDescent="0.3"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</row>
    <row r="863" spans="2:29" x14ac:dyDescent="0.3"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</row>
    <row r="864" spans="2:29" x14ac:dyDescent="0.3"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</row>
    <row r="865" spans="2:29" x14ac:dyDescent="0.3"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</row>
    <row r="866" spans="2:29" x14ac:dyDescent="0.3"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</row>
    <row r="867" spans="2:29" x14ac:dyDescent="0.3"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</row>
    <row r="868" spans="2:29" x14ac:dyDescent="0.3"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</row>
    <row r="869" spans="2:29" x14ac:dyDescent="0.3"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</row>
    <row r="870" spans="2:29" x14ac:dyDescent="0.3"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</row>
    <row r="871" spans="2:29" x14ac:dyDescent="0.3"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</row>
    <row r="872" spans="2:29" x14ac:dyDescent="0.3"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</row>
    <row r="873" spans="2:29" x14ac:dyDescent="0.3"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</row>
    <row r="874" spans="2:29" x14ac:dyDescent="0.3"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</row>
    <row r="875" spans="2:29" x14ac:dyDescent="0.3"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</row>
    <row r="876" spans="2:29" x14ac:dyDescent="0.3"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</row>
    <row r="877" spans="2:29" x14ac:dyDescent="0.3"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</row>
    <row r="878" spans="2:29" x14ac:dyDescent="0.3"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</row>
    <row r="879" spans="2:29" x14ac:dyDescent="0.3"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</row>
    <row r="880" spans="2:29" x14ac:dyDescent="0.3"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</row>
    <row r="881" spans="2:29" x14ac:dyDescent="0.3"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</row>
    <row r="882" spans="2:29" x14ac:dyDescent="0.3"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</row>
    <row r="883" spans="2:29" x14ac:dyDescent="0.3"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</row>
    <row r="884" spans="2:29" x14ac:dyDescent="0.3"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</row>
    <row r="885" spans="2:29" x14ac:dyDescent="0.3"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</row>
    <row r="886" spans="2:29" x14ac:dyDescent="0.3"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</row>
    <row r="887" spans="2:29" x14ac:dyDescent="0.3"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</row>
    <row r="888" spans="2:29" x14ac:dyDescent="0.3"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</row>
    <row r="889" spans="2:29" x14ac:dyDescent="0.3"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</row>
    <row r="890" spans="2:29" x14ac:dyDescent="0.3"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</row>
    <row r="891" spans="2:29" x14ac:dyDescent="0.3"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</row>
    <row r="892" spans="2:29" x14ac:dyDescent="0.3"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</row>
    <row r="893" spans="2:29" x14ac:dyDescent="0.3"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</row>
    <row r="894" spans="2:29" x14ac:dyDescent="0.3"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</row>
    <row r="895" spans="2:29" x14ac:dyDescent="0.3"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</row>
    <row r="896" spans="2:29" x14ac:dyDescent="0.3"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</row>
    <row r="897" spans="2:29" x14ac:dyDescent="0.3"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</row>
    <row r="898" spans="2:29" x14ac:dyDescent="0.3"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</row>
    <row r="899" spans="2:29" x14ac:dyDescent="0.3"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</row>
    <row r="900" spans="2:29" x14ac:dyDescent="0.3"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</row>
    <row r="901" spans="2:29" x14ac:dyDescent="0.3"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</row>
    <row r="902" spans="2:29" x14ac:dyDescent="0.3"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</row>
    <row r="903" spans="2:29" x14ac:dyDescent="0.3"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</row>
    <row r="904" spans="2:29" x14ac:dyDescent="0.3"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</row>
    <row r="905" spans="2:29" x14ac:dyDescent="0.3"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</row>
    <row r="906" spans="2:29" x14ac:dyDescent="0.3"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</row>
    <row r="907" spans="2:29" x14ac:dyDescent="0.3"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</row>
    <row r="908" spans="2:29" x14ac:dyDescent="0.3"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</row>
    <row r="909" spans="2:29" x14ac:dyDescent="0.3"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</row>
    <row r="910" spans="2:29" x14ac:dyDescent="0.3"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</row>
    <row r="911" spans="2:29" x14ac:dyDescent="0.3"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</row>
    <row r="912" spans="2:29" x14ac:dyDescent="0.3"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</row>
    <row r="913" spans="2:29" x14ac:dyDescent="0.3"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</row>
    <row r="914" spans="2:29" x14ac:dyDescent="0.3"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</row>
    <row r="915" spans="2:29" x14ac:dyDescent="0.3"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</row>
    <row r="916" spans="2:29" x14ac:dyDescent="0.3"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</row>
    <row r="917" spans="2:29" x14ac:dyDescent="0.3"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</row>
    <row r="918" spans="2:29" x14ac:dyDescent="0.3"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</row>
    <row r="919" spans="2:29" x14ac:dyDescent="0.3"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</row>
    <row r="920" spans="2:29" x14ac:dyDescent="0.3"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</row>
    <row r="921" spans="2:29" x14ac:dyDescent="0.3"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</row>
    <row r="922" spans="2:29" x14ac:dyDescent="0.3"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</row>
    <row r="923" spans="2:29" x14ac:dyDescent="0.3"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</row>
    <row r="924" spans="2:29" x14ac:dyDescent="0.3"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</row>
    <row r="925" spans="2:29" x14ac:dyDescent="0.3"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</row>
    <row r="926" spans="2:29" x14ac:dyDescent="0.3"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</row>
    <row r="927" spans="2:29" x14ac:dyDescent="0.3"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</row>
    <row r="928" spans="2:29" x14ac:dyDescent="0.3"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</row>
    <row r="929" spans="2:29" x14ac:dyDescent="0.3"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</row>
    <row r="930" spans="2:29" x14ac:dyDescent="0.3"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</row>
    <row r="931" spans="2:29" x14ac:dyDescent="0.3"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</row>
    <row r="932" spans="2:29" x14ac:dyDescent="0.3"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</row>
    <row r="933" spans="2:29" x14ac:dyDescent="0.3"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</row>
    <row r="934" spans="2:29" x14ac:dyDescent="0.3"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</row>
    <row r="935" spans="2:29" x14ac:dyDescent="0.3"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</row>
    <row r="936" spans="2:29" x14ac:dyDescent="0.3"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</row>
    <row r="937" spans="2:29" x14ac:dyDescent="0.3"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</row>
    <row r="938" spans="2:29" x14ac:dyDescent="0.3"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</row>
    <row r="939" spans="2:29" x14ac:dyDescent="0.3"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</row>
    <row r="940" spans="2:29" x14ac:dyDescent="0.3"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</row>
    <row r="941" spans="2:29" x14ac:dyDescent="0.3"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</row>
    <row r="942" spans="2:29" x14ac:dyDescent="0.3"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</row>
    <row r="943" spans="2:29" x14ac:dyDescent="0.3"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</row>
    <row r="944" spans="2:29" x14ac:dyDescent="0.3"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</row>
    <row r="945" spans="2:29" x14ac:dyDescent="0.3"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</row>
    <row r="946" spans="2:29" x14ac:dyDescent="0.3"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</row>
    <row r="947" spans="2:29" x14ac:dyDescent="0.3"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</row>
    <row r="948" spans="2:29" x14ac:dyDescent="0.3"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</row>
    <row r="949" spans="2:29" x14ac:dyDescent="0.3"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</row>
    <row r="950" spans="2:29" x14ac:dyDescent="0.3"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</row>
    <row r="951" spans="2:29" x14ac:dyDescent="0.3"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</row>
    <row r="952" spans="2:29" x14ac:dyDescent="0.3"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</row>
    <row r="953" spans="2:29" x14ac:dyDescent="0.3"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</row>
    <row r="954" spans="2:29" x14ac:dyDescent="0.3"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</row>
    <row r="955" spans="2:29" x14ac:dyDescent="0.3"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</row>
    <row r="956" spans="2:29" x14ac:dyDescent="0.3"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</row>
    <row r="957" spans="2:29" x14ac:dyDescent="0.3"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</row>
    <row r="958" spans="2:29" x14ac:dyDescent="0.3"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</row>
    <row r="959" spans="2:29" x14ac:dyDescent="0.3"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</row>
    <row r="960" spans="2:29" x14ac:dyDescent="0.3"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</row>
    <row r="961" spans="2:29" x14ac:dyDescent="0.3"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</row>
    <row r="962" spans="2:29" x14ac:dyDescent="0.3"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</row>
    <row r="963" spans="2:29" x14ac:dyDescent="0.3"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</row>
    <row r="964" spans="2:29" x14ac:dyDescent="0.3"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</row>
    <row r="965" spans="2:29" x14ac:dyDescent="0.3"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</row>
    <row r="966" spans="2:29" x14ac:dyDescent="0.3"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</row>
    <row r="967" spans="2:29" x14ac:dyDescent="0.3"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</row>
    <row r="968" spans="2:29" x14ac:dyDescent="0.3"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</row>
    <row r="969" spans="2:29" x14ac:dyDescent="0.3"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</row>
    <row r="970" spans="2:29" x14ac:dyDescent="0.3"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</row>
    <row r="971" spans="2:29" x14ac:dyDescent="0.3"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</row>
    <row r="972" spans="2:29" x14ac:dyDescent="0.3"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</row>
    <row r="973" spans="2:29" x14ac:dyDescent="0.3"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</row>
    <row r="974" spans="2:29" x14ac:dyDescent="0.3"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</row>
    <row r="975" spans="2:29" x14ac:dyDescent="0.3"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</row>
    <row r="976" spans="2:29" x14ac:dyDescent="0.3"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</row>
    <row r="977" spans="2:29" x14ac:dyDescent="0.3"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</row>
    <row r="978" spans="2:29" x14ac:dyDescent="0.3">
      <c r="B978" s="26">
        <f>IF(AND(O978=0,P978=0,Q978=0,Y978=0),0,IF(OR(COUNTIFS(Items!$E:$E,O978,Items!$F:$F,P978,Items!$G:$G,Q978)=1,COUNTIFS(Items!$M:$M,O978,Items!$N:$N,P978,Items!$O:$O,Q978)=1,COUNTIFS(Items!$U:$U,O978,Items!$V:$V,P978,Items!$W:$W,Q978)=1),0,1))</f>
        <v>0</v>
      </c>
      <c r="AC978" s="31" t="str">
        <f>IF(OR(RepP!$J$3="",RepP!$J$3=0,COUNTIF(Lists!$D:$D,RepP!$J$3)=0),Lists!$D$9,IF(RepP!$J$3=Lists!$D$9,Lists!$D$9,IF(RepP!$J$3=$E978,RepP!$J$3,"")))</f>
        <v>Все проекты</v>
      </c>
    </row>
    <row r="979" spans="2:29" x14ac:dyDescent="0.3">
      <c r="B979" s="26">
        <f>IF(AND(O979=0,P979=0,Q979=0,Y979=0),0,IF(OR(COUNTIFS(Items!$E:$E,O979,Items!$F:$F,P979,Items!$G:$G,Q979)=1,COUNTIFS(Items!$M:$M,O979,Items!$N:$N,P979,Items!$O:$O,Q979)=1,COUNTIFS(Items!$U:$U,O979,Items!$V:$V,P979,Items!$W:$W,Q979)=1),0,1))</f>
        <v>0</v>
      </c>
      <c r="AC979" s="31" t="str">
        <f>IF(OR(RepP!$J$3="",RepP!$J$3=0,COUNTIF(Lists!$D:$D,RepP!$J$3)=0),Lists!$D$9,IF(RepP!$J$3=Lists!$D$9,Lists!$D$9,IF(RepP!$J$3=$E979,RepP!$J$3,"")))</f>
        <v>Все проекты</v>
      </c>
    </row>
    <row r="980" spans="2:29" x14ac:dyDescent="0.3">
      <c r="B980" s="26">
        <f>IF(AND(O980=0,P980=0,Q980=0,Y980=0),0,IF(OR(COUNTIFS(Items!$E:$E,O980,Items!$F:$F,P980,Items!$G:$G,Q980)=1,COUNTIFS(Items!$M:$M,O980,Items!$N:$N,P980,Items!$O:$O,Q980)=1,COUNTIFS(Items!$U:$U,O980,Items!$V:$V,P980,Items!$W:$W,Q980)=1),0,1))</f>
        <v>0</v>
      </c>
      <c r="AC980" s="31" t="str">
        <f>IF(OR(RepP!$J$3="",RepP!$J$3=0,COUNTIF(Lists!$D:$D,RepP!$J$3)=0),Lists!$D$9,IF(RepP!$J$3=Lists!$D$9,Lists!$D$9,IF(RepP!$J$3=$E980,RepP!$J$3,"")))</f>
        <v>Все проекты</v>
      </c>
    </row>
    <row r="981" spans="2:29" x14ac:dyDescent="0.3">
      <c r="B981" s="26">
        <f>IF(AND(O981=0,P981=0,Q981=0,Y981=0),0,IF(OR(COUNTIFS(Items!$E:$E,O981,Items!$F:$F,P981,Items!$G:$G,Q981)=1,COUNTIFS(Items!$M:$M,O981,Items!$N:$N,P981,Items!$O:$O,Q981)=1,COUNTIFS(Items!$U:$U,O981,Items!$V:$V,P981,Items!$W:$W,Q981)=1),0,1))</f>
        <v>0</v>
      </c>
      <c r="AC981" s="31" t="str">
        <f>IF(OR(RepP!$J$3="",RepP!$J$3=0,COUNTIF(Lists!$D:$D,RepP!$J$3)=0),Lists!$D$9,IF(RepP!$J$3=Lists!$D$9,Lists!$D$9,IF(RepP!$J$3=$E981,RepP!$J$3,"")))</f>
        <v>Все проекты</v>
      </c>
    </row>
    <row r="982" spans="2:29" x14ac:dyDescent="0.3">
      <c r="B982" s="26">
        <f>IF(AND(O982=0,P982=0,Q982=0,Y982=0),0,IF(OR(COUNTIFS(Items!$E:$E,O982,Items!$F:$F,P982,Items!$G:$G,Q982)=1,COUNTIFS(Items!$M:$M,O982,Items!$N:$N,P982,Items!$O:$O,Q982)=1,COUNTIFS(Items!$U:$U,O982,Items!$V:$V,P982,Items!$W:$W,Q982)=1),0,1))</f>
        <v>0</v>
      </c>
      <c r="AC982" s="31" t="str">
        <f>IF(OR(RepP!$J$3="",RepP!$J$3=0,COUNTIF(Lists!$D:$D,RepP!$J$3)=0),Lists!$D$9,IF(RepP!$J$3=Lists!$D$9,Lists!$D$9,IF(RepP!$J$3=$E982,RepP!$J$3,"")))</f>
        <v>Все проекты</v>
      </c>
    </row>
    <row r="983" spans="2:29" x14ac:dyDescent="0.3">
      <c r="B983" s="26">
        <f>IF(AND(O983=0,P983=0,Q983=0,Y983=0),0,IF(OR(COUNTIFS(Items!$E:$E,O983,Items!$F:$F,P983,Items!$G:$G,Q983)=1,COUNTIFS(Items!$M:$M,O983,Items!$N:$N,P983,Items!$O:$O,Q983)=1,COUNTIFS(Items!$U:$U,O983,Items!$V:$V,P983,Items!$W:$W,Q983)=1),0,1))</f>
        <v>0</v>
      </c>
      <c r="AC983" s="31" t="str">
        <f>IF(OR(RepP!$J$3="",RepP!$J$3=0,COUNTIF(Lists!$D:$D,RepP!$J$3)=0),Lists!$D$9,IF(RepP!$J$3=Lists!$D$9,Lists!$D$9,IF(RepP!$J$3=$E983,RepP!$J$3,"")))</f>
        <v>Все проекты</v>
      </c>
    </row>
    <row r="984" spans="2:29" x14ac:dyDescent="0.3">
      <c r="B984" s="26">
        <f>IF(AND(O984=0,P984=0,Q984=0,Y984=0),0,IF(OR(COUNTIFS(Items!$E:$E,O984,Items!$F:$F,P984,Items!$G:$G,Q984)=1,COUNTIFS(Items!$M:$M,O984,Items!$N:$N,P984,Items!$O:$O,Q984)=1,COUNTIFS(Items!$U:$U,O984,Items!$V:$V,P984,Items!$W:$W,Q984)=1),0,1))</f>
        <v>0</v>
      </c>
      <c r="AC984" s="31" t="str">
        <f>IF(OR(RepP!$J$3="",RepP!$J$3=0,COUNTIF(Lists!$D:$D,RepP!$J$3)=0),Lists!$D$9,IF(RepP!$J$3=Lists!$D$9,Lists!$D$9,IF(RepP!$J$3=$E984,RepP!$J$3,"")))</f>
        <v>Все проекты</v>
      </c>
    </row>
    <row r="985" spans="2:29" x14ac:dyDescent="0.3">
      <c r="B985" s="26">
        <f>IF(AND(O985=0,P985=0,Q985=0,Y985=0),0,IF(OR(COUNTIFS(Items!$E:$E,O985,Items!$F:$F,P985,Items!$G:$G,Q985)=1,COUNTIFS(Items!$M:$M,O985,Items!$N:$N,P985,Items!$O:$O,Q985)=1,COUNTIFS(Items!$U:$U,O985,Items!$V:$V,P985,Items!$W:$W,Q985)=1),0,1))</f>
        <v>0</v>
      </c>
      <c r="AC985" s="31" t="str">
        <f>IF(OR(RepP!$J$3="",RepP!$J$3=0,COUNTIF(Lists!$D:$D,RepP!$J$3)=0),Lists!$D$9,IF(RepP!$J$3=Lists!$D$9,Lists!$D$9,IF(RepP!$J$3=$E985,RepP!$J$3,"")))</f>
        <v>Все проекты</v>
      </c>
    </row>
    <row r="986" spans="2:29" x14ac:dyDescent="0.3">
      <c r="B986" s="26">
        <f>IF(AND(O986=0,P986=0,Q986=0,Y986=0),0,IF(OR(COUNTIFS(Items!$E:$E,O986,Items!$F:$F,P986,Items!$G:$G,Q986)=1,COUNTIFS(Items!$M:$M,O986,Items!$N:$N,P986,Items!$O:$O,Q986)=1,COUNTIFS(Items!$U:$U,O986,Items!$V:$V,P986,Items!$W:$W,Q986)=1),0,1))</f>
        <v>0</v>
      </c>
      <c r="AC986" s="31" t="str">
        <f>IF(OR(RepP!$J$3="",RepP!$J$3=0,COUNTIF(Lists!$D:$D,RepP!$J$3)=0),Lists!$D$9,IF(RepP!$J$3=Lists!$D$9,Lists!$D$9,IF(RepP!$J$3=$E986,RepP!$J$3,"")))</f>
        <v>Все проекты</v>
      </c>
    </row>
    <row r="987" spans="2:29" x14ac:dyDescent="0.3">
      <c r="B987" s="26">
        <f>IF(AND(O987=0,P987=0,Q987=0,Y987=0),0,IF(OR(COUNTIFS(Items!$E:$E,O987,Items!$F:$F,P987,Items!$G:$G,Q987)=1,COUNTIFS(Items!$M:$M,O987,Items!$N:$N,P987,Items!$O:$O,Q987)=1,COUNTIFS(Items!$U:$U,O987,Items!$V:$V,P987,Items!$W:$W,Q987)=1),0,1))</f>
        <v>0</v>
      </c>
      <c r="AC987" s="31" t="str">
        <f>IF(OR(RepP!$J$3="",RepP!$J$3=0,COUNTIF(Lists!$D:$D,RepP!$J$3)=0),Lists!$D$9,IF(RepP!$J$3=Lists!$D$9,Lists!$D$9,IF(RepP!$J$3=$E987,RepP!$J$3,"")))</f>
        <v>Все проекты</v>
      </c>
    </row>
    <row r="988" spans="2:29" x14ac:dyDescent="0.3">
      <c r="B988" s="26">
        <f>IF(AND(O988=0,P988=0,Q988=0,Y988=0),0,IF(OR(COUNTIFS(Items!$E:$E,O988,Items!$F:$F,P988,Items!$G:$G,Q988)=1,COUNTIFS(Items!$M:$M,O988,Items!$N:$N,P988,Items!$O:$O,Q988)=1,COUNTIFS(Items!$U:$U,O988,Items!$V:$V,P988,Items!$W:$W,Q988)=1),0,1))</f>
        <v>0</v>
      </c>
      <c r="AC988" s="31" t="str">
        <f>IF(OR(RepP!$J$3="",RepP!$J$3=0,COUNTIF(Lists!$D:$D,RepP!$J$3)=0),Lists!$D$9,IF(RepP!$J$3=Lists!$D$9,Lists!$D$9,IF(RepP!$J$3=$E988,RepP!$J$3,"")))</f>
        <v>Все проекты</v>
      </c>
    </row>
    <row r="989" spans="2:29" x14ac:dyDescent="0.3">
      <c r="B989" s="26">
        <f>IF(AND(O989=0,P989=0,Q989=0,Y989=0),0,IF(OR(COUNTIFS(Items!$E:$E,O989,Items!$F:$F,P989,Items!$G:$G,Q989)=1,COUNTIFS(Items!$M:$M,O989,Items!$N:$N,P989,Items!$O:$O,Q989)=1,COUNTIFS(Items!$U:$U,O989,Items!$V:$V,P989,Items!$W:$W,Q989)=1),0,1))</f>
        <v>0</v>
      </c>
      <c r="AC989" s="31" t="str">
        <f>IF(OR(RepP!$J$3="",RepP!$J$3=0,COUNTIF(Lists!$D:$D,RepP!$J$3)=0),Lists!$D$9,IF(RepP!$J$3=Lists!$D$9,Lists!$D$9,IF(RepP!$J$3=$E989,RepP!$J$3,"")))</f>
        <v>Все проекты</v>
      </c>
    </row>
    <row r="990" spans="2:29" x14ac:dyDescent="0.3">
      <c r="B990" s="26">
        <f>IF(AND(O990=0,P990=0,Q990=0,Y990=0),0,IF(OR(COUNTIFS(Items!$E:$E,O990,Items!$F:$F,P990,Items!$G:$G,Q990)=1,COUNTIFS(Items!$M:$M,O990,Items!$N:$N,P990,Items!$O:$O,Q990)=1,COUNTIFS(Items!$U:$U,O990,Items!$V:$V,P990,Items!$W:$W,Q990)=1),0,1))</f>
        <v>0</v>
      </c>
      <c r="AC990" s="31" t="str">
        <f>IF(OR(RepP!$J$3="",RepP!$J$3=0,COUNTIF(Lists!$D:$D,RepP!$J$3)=0),Lists!$D$9,IF(RepP!$J$3=Lists!$D$9,Lists!$D$9,IF(RepP!$J$3=$E990,RepP!$J$3,"")))</f>
        <v>Все проекты</v>
      </c>
    </row>
    <row r="991" spans="2:29" x14ac:dyDescent="0.3">
      <c r="B991" s="26">
        <f>IF(AND(O991=0,P991=0,Q991=0,Y991=0),0,IF(OR(COUNTIFS(Items!$E:$E,O991,Items!$F:$F,P991,Items!$G:$G,Q991)=1,COUNTIFS(Items!$M:$M,O991,Items!$N:$N,P991,Items!$O:$O,Q991)=1,COUNTIFS(Items!$U:$U,O991,Items!$V:$V,P991,Items!$W:$W,Q991)=1),0,1))</f>
        <v>0</v>
      </c>
      <c r="AC991" s="31" t="str">
        <f>IF(OR(RepP!$J$3="",RepP!$J$3=0,COUNTIF(Lists!$D:$D,RepP!$J$3)=0),Lists!$D$9,IF(RepP!$J$3=Lists!$D$9,Lists!$D$9,IF(RepP!$J$3=$E991,RepP!$J$3,"")))</f>
        <v>Все проекты</v>
      </c>
    </row>
    <row r="992" spans="2:29" x14ac:dyDescent="0.3">
      <c r="B992" s="26">
        <f>IF(AND(O992=0,P992=0,Q992=0,Y992=0),0,IF(OR(COUNTIFS(Items!$E:$E,O992,Items!$F:$F,P992,Items!$G:$G,Q992)=1,COUNTIFS(Items!$M:$M,O992,Items!$N:$N,P992,Items!$O:$O,Q992)=1,COUNTIFS(Items!$U:$U,O992,Items!$V:$V,P992,Items!$W:$W,Q992)=1),0,1))</f>
        <v>0</v>
      </c>
      <c r="AC992" s="31" t="str">
        <f>IF(OR(RepP!$J$3="",RepP!$J$3=0,COUNTIF(Lists!$D:$D,RepP!$J$3)=0),Lists!$D$9,IF(RepP!$J$3=Lists!$D$9,Lists!$D$9,IF(RepP!$J$3=$E992,RepP!$J$3,"")))</f>
        <v>Все проекты</v>
      </c>
    </row>
    <row r="993" spans="2:29" x14ac:dyDescent="0.3">
      <c r="B993" s="26">
        <f>IF(AND(O993=0,P993=0,Q993=0,Y993=0),0,IF(OR(COUNTIFS(Items!$E:$E,O993,Items!$F:$F,P993,Items!$G:$G,Q993)=1,COUNTIFS(Items!$M:$M,O993,Items!$N:$N,P993,Items!$O:$O,Q993)=1,COUNTIFS(Items!$U:$U,O993,Items!$V:$V,P993,Items!$W:$W,Q993)=1),0,1))</f>
        <v>0</v>
      </c>
      <c r="AC993" s="31" t="str">
        <f>IF(OR(RepP!$J$3="",RepP!$J$3=0,COUNTIF(Lists!$D:$D,RepP!$J$3)=0),Lists!$D$9,IF(RepP!$J$3=Lists!$D$9,Lists!$D$9,IF(RepP!$J$3=$E993,RepP!$J$3,"")))</f>
        <v>Все проекты</v>
      </c>
    </row>
    <row r="994" spans="2:29" x14ac:dyDescent="0.3">
      <c r="B994" s="26">
        <f>IF(AND(O994=0,P994=0,Q994=0,Y994=0),0,IF(OR(COUNTIFS(Items!$E:$E,O994,Items!$F:$F,P994,Items!$G:$G,Q994)=1,COUNTIFS(Items!$M:$M,O994,Items!$N:$N,P994,Items!$O:$O,Q994)=1,COUNTIFS(Items!$U:$U,O994,Items!$V:$V,P994,Items!$W:$W,Q994)=1),0,1))</f>
        <v>0</v>
      </c>
      <c r="AC994" s="31" t="str">
        <f>IF(OR(RepP!$J$3="",RepP!$J$3=0,COUNTIF(Lists!$D:$D,RepP!$J$3)=0),Lists!$D$9,IF(RepP!$J$3=Lists!$D$9,Lists!$D$9,IF(RepP!$J$3=$E994,RepP!$J$3,"")))</f>
        <v>Все проекты</v>
      </c>
    </row>
    <row r="995" spans="2:29" x14ac:dyDescent="0.3">
      <c r="B995" s="26">
        <f>IF(AND(O995=0,P995=0,Q995=0,Y995=0),0,IF(OR(COUNTIFS(Items!$E:$E,O995,Items!$F:$F,P995,Items!$G:$G,Q995)=1,COUNTIFS(Items!$M:$M,O995,Items!$N:$N,P995,Items!$O:$O,Q995)=1,COUNTIFS(Items!$U:$U,O995,Items!$V:$V,P995,Items!$W:$W,Q995)=1),0,1))</f>
        <v>0</v>
      </c>
      <c r="AC995" s="31" t="str">
        <f>IF(OR(RepP!$J$3="",RepP!$J$3=0,COUNTIF(Lists!$D:$D,RepP!$J$3)=0),Lists!$D$9,IF(RepP!$J$3=Lists!$D$9,Lists!$D$9,IF(RepP!$J$3=$E995,RepP!$J$3,"")))</f>
        <v>Все проекты</v>
      </c>
    </row>
    <row r="996" spans="2:29" x14ac:dyDescent="0.3">
      <c r="B996" s="26">
        <f>IF(AND(O996=0,P996=0,Q996=0,Y996=0),0,IF(OR(COUNTIFS(Items!$E:$E,O996,Items!$F:$F,P996,Items!$G:$G,Q996)=1,COUNTIFS(Items!$M:$M,O996,Items!$N:$N,P996,Items!$O:$O,Q996)=1,COUNTIFS(Items!$U:$U,O996,Items!$V:$V,P996,Items!$W:$W,Q996)=1),0,1))</f>
        <v>0</v>
      </c>
      <c r="AC996" s="31" t="str">
        <f>IF(OR(RepP!$J$3="",RepP!$J$3=0,COUNTIF(Lists!$D:$D,RepP!$J$3)=0),Lists!$D$9,IF(RepP!$J$3=Lists!$D$9,Lists!$D$9,IF(RepP!$J$3=$E996,RepP!$J$3,"")))</f>
        <v>Все проекты</v>
      </c>
    </row>
    <row r="997" spans="2:29" x14ac:dyDescent="0.3">
      <c r="B997" s="26">
        <f>IF(AND(O997=0,P997=0,Q997=0,Y997=0),0,IF(OR(COUNTIFS(Items!$E:$E,O997,Items!$F:$F,P997,Items!$G:$G,Q997)=1,COUNTIFS(Items!$M:$M,O997,Items!$N:$N,P997,Items!$O:$O,Q997)=1,COUNTIFS(Items!$U:$U,O997,Items!$V:$V,P997,Items!$W:$W,Q997)=1),0,1))</f>
        <v>0</v>
      </c>
      <c r="AC997" s="31" t="str">
        <f>IF(OR(RepP!$J$3="",RepP!$J$3=0,COUNTIF(Lists!$D:$D,RepP!$J$3)=0),Lists!$D$9,IF(RepP!$J$3=Lists!$D$9,Lists!$D$9,IF(RepP!$J$3=$E997,RepP!$J$3,"")))</f>
        <v>Все проекты</v>
      </c>
    </row>
    <row r="998" spans="2:29" x14ac:dyDescent="0.3">
      <c r="B998" s="26">
        <f>IF(AND(O998=0,P998=0,Q998=0,Y998=0),0,IF(OR(COUNTIFS(Items!$E:$E,O998,Items!$F:$F,P998,Items!$G:$G,Q998)=1,COUNTIFS(Items!$M:$M,O998,Items!$N:$N,P998,Items!$O:$O,Q998)=1,COUNTIFS(Items!$U:$U,O998,Items!$V:$V,P998,Items!$W:$W,Q998)=1),0,1))</f>
        <v>0</v>
      </c>
      <c r="AC998" s="31" t="str">
        <f>IF(OR(RepP!$J$3="",RepP!$J$3=0,COUNTIF(Lists!$D:$D,RepP!$J$3)=0),Lists!$D$9,IF(RepP!$J$3=Lists!$D$9,Lists!$D$9,IF(RepP!$J$3=$E998,RepP!$J$3,"")))</f>
        <v>Все проекты</v>
      </c>
    </row>
    <row r="999" spans="2:29" x14ac:dyDescent="0.3">
      <c r="B999" s="26">
        <f>IF(AND(O999=0,P999=0,Q999=0,Y999=0),0,IF(OR(COUNTIFS(Items!$E:$E,O999,Items!$F:$F,P999,Items!$G:$G,Q999)=1,COUNTIFS(Items!$M:$M,O999,Items!$N:$N,P999,Items!$O:$O,Q999)=1,COUNTIFS(Items!$U:$U,O999,Items!$V:$V,P999,Items!$W:$W,Q999)=1),0,1))</f>
        <v>0</v>
      </c>
      <c r="AC999" s="31" t="str">
        <f>IF(OR(RepP!$J$3="",RepP!$J$3=0,COUNTIF(Lists!$D:$D,RepP!$J$3)=0),Lists!$D$9,IF(RepP!$J$3=Lists!$D$9,Lists!$D$9,IF(RepP!$J$3=$E999,RepP!$J$3,"")))</f>
        <v>Все проекты</v>
      </c>
    </row>
    <row r="1000" spans="2:29" x14ac:dyDescent="0.3">
      <c r="B1000" s="26">
        <f>IF(AND(O1000=0,P1000=0,Q1000=0,Y1000=0),0,IF(OR(COUNTIFS(Items!$E:$E,O1000,Items!$F:$F,P1000,Items!$G:$G,Q1000)=1,COUNTIFS(Items!$M:$M,O1000,Items!$N:$N,P1000,Items!$O:$O,Q1000)=1,COUNTIFS(Items!$U:$U,O1000,Items!$V:$V,P1000,Items!$W:$W,Q1000)=1),0,1))</f>
        <v>0</v>
      </c>
      <c r="AC1000" s="31" t="str">
        <f>IF(OR(RepP!$J$3="",RepP!$J$3=0,COUNTIF(Lists!$D:$D,RepP!$J$3)=0),Lists!$D$9,IF(RepP!$J$3=Lists!$D$9,Lists!$D$9,IF(RepP!$J$3=$E1000,RepP!$J$3,"")))</f>
        <v>Все проекты</v>
      </c>
    </row>
  </sheetData>
  <autoFilter ref="D1:AC302"/>
  <conditionalFormatting sqref="B2:B360 B1001:B1048576">
    <cfRule type="cellIs" dxfId="441" priority="2" operator="notEqual">
      <formula>0</formula>
    </cfRule>
  </conditionalFormatting>
  <conditionalFormatting sqref="B361:B1000">
    <cfRule type="cellIs" dxfId="44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418"/>
  <sheetViews>
    <sheetView showGridLines="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O8" sqref="O8:Q13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29" width="8.6640625" style="31" customWidth="1"/>
    <col min="30" max="16384" width="8.88671875" style="1"/>
  </cols>
  <sheetData>
    <row r="1" spans="1:29" x14ac:dyDescent="0.3">
      <c r="B1" s="26" t="s">
        <v>163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</row>
    <row r="2" spans="1:29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" si="0">LEFT(ADDRESS(1,COLUMN(AC1),4),LEN(ADDRESS(1,COLUMN(AC1),4))-1)</f>
        <v>AC</v>
      </c>
    </row>
    <row r="3" spans="1:29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</row>
    <row r="4" spans="1:29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</row>
    <row r="5" spans="1:29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</row>
    <row r="6" spans="1:29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</row>
    <row r="7" spans="1:29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</row>
    <row r="8" spans="1:29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</row>
    <row r="9" spans="1:29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</row>
    <row r="10" spans="1:29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</row>
    <row r="11" spans="1:29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</row>
    <row r="12" spans="1:29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</row>
    <row r="13" spans="1:29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</row>
    <row r="14" spans="1:29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</row>
    <row r="15" spans="1:29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</row>
    <row r="16" spans="1:29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</row>
    <row r="17" spans="2:29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</row>
    <row r="18" spans="2:29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</row>
    <row r="19" spans="2:29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</row>
    <row r="20" spans="2:29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</row>
    <row r="21" spans="2:29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</row>
    <row r="22" spans="2:29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</row>
    <row r="23" spans="2:29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</row>
    <row r="24" spans="2:29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</row>
    <row r="25" spans="2:29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</row>
    <row r="26" spans="2:29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</row>
    <row r="27" spans="2:29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</row>
    <row r="28" spans="2:29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</row>
    <row r="29" spans="2:29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</row>
    <row r="30" spans="2:29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</row>
    <row r="31" spans="2:29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</row>
    <row r="32" spans="2:29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</row>
    <row r="33" spans="2:29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</row>
    <row r="34" spans="2:29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</row>
    <row r="35" spans="2:29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</row>
    <row r="36" spans="2:29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</row>
    <row r="37" spans="2:29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</row>
    <row r="38" spans="2:29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</row>
    <row r="39" spans="2:29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</row>
    <row r="40" spans="2:29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</row>
    <row r="41" spans="2:29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</row>
    <row r="42" spans="2:29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</row>
    <row r="43" spans="2:29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</row>
    <row r="44" spans="2:29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</row>
    <row r="45" spans="2:29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</row>
    <row r="46" spans="2:29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</row>
    <row r="47" spans="2:29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</row>
    <row r="48" spans="2:29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</row>
    <row r="49" spans="2:29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</row>
    <row r="50" spans="2:29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</row>
    <row r="51" spans="2:29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</row>
    <row r="52" spans="2:29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</row>
    <row r="53" spans="2:29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</row>
    <row r="54" spans="2:29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</row>
    <row r="55" spans="2:29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</row>
    <row r="56" spans="2:29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</row>
    <row r="57" spans="2:29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</row>
    <row r="58" spans="2:29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</row>
    <row r="59" spans="2:29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</row>
    <row r="60" spans="2:29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</row>
    <row r="61" spans="2:29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</row>
    <row r="62" spans="2:29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</row>
    <row r="63" spans="2:29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</row>
    <row r="64" spans="2:29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</row>
    <row r="65" spans="2:29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</row>
    <row r="66" spans="2:29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</row>
    <row r="67" spans="2:29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</row>
    <row r="68" spans="2:29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</row>
    <row r="69" spans="2:29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</row>
    <row r="70" spans="2:29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</row>
    <row r="71" spans="2:29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</row>
    <row r="72" spans="2:29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</row>
    <row r="73" spans="2:29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</row>
    <row r="74" spans="2:29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</row>
    <row r="75" spans="2:29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</row>
    <row r="76" spans="2:29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</row>
    <row r="77" spans="2:29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</row>
    <row r="78" spans="2:29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</row>
    <row r="79" spans="2:29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</row>
    <row r="80" spans="2:29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</row>
    <row r="81" spans="2:29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</row>
    <row r="82" spans="2:29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</row>
    <row r="83" spans="2:29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</row>
    <row r="84" spans="2:29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</row>
    <row r="85" spans="2:29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</row>
    <row r="86" spans="2:29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</row>
    <row r="87" spans="2:29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</row>
    <row r="88" spans="2:29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</row>
    <row r="89" spans="2:29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</row>
    <row r="90" spans="2:29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</row>
    <row r="91" spans="2:29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</row>
    <row r="92" spans="2:29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</row>
    <row r="93" spans="2:29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</row>
    <row r="94" spans="2:29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</row>
    <row r="95" spans="2:29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</row>
    <row r="96" spans="2:29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</row>
    <row r="97" spans="2:29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</row>
    <row r="98" spans="2:29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</row>
    <row r="99" spans="2:29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</row>
    <row r="100" spans="2:29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</row>
    <row r="101" spans="2:29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</row>
    <row r="102" spans="2:29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</row>
    <row r="103" spans="2:29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</row>
    <row r="104" spans="2:29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</row>
    <row r="105" spans="2:29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</row>
    <row r="106" spans="2:29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</row>
    <row r="107" spans="2:29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</row>
    <row r="108" spans="2:29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</row>
    <row r="109" spans="2:29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</row>
    <row r="110" spans="2:29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</row>
    <row r="111" spans="2:29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</row>
    <row r="112" spans="2:29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</row>
    <row r="113" spans="2:29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</row>
    <row r="114" spans="2:29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</row>
    <row r="115" spans="2:29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</row>
    <row r="116" spans="2:29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</row>
    <row r="117" spans="2:29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</row>
    <row r="118" spans="2:29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</row>
    <row r="119" spans="2:29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</row>
    <row r="120" spans="2:29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</row>
    <row r="121" spans="2:29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</row>
    <row r="122" spans="2:29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</row>
    <row r="123" spans="2:29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</row>
    <row r="124" spans="2:29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</row>
    <row r="125" spans="2:29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</row>
    <row r="126" spans="2:29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</row>
    <row r="127" spans="2:29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</row>
    <row r="128" spans="2:29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</row>
    <row r="129" spans="2:29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</row>
    <row r="130" spans="2:29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</row>
    <row r="131" spans="2:29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</row>
    <row r="132" spans="2:29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</row>
    <row r="133" spans="2:29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</row>
    <row r="134" spans="2:29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</row>
    <row r="135" spans="2:29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</row>
    <row r="136" spans="2:29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</row>
    <row r="137" spans="2:29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</row>
    <row r="138" spans="2:29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</row>
    <row r="139" spans="2:29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</row>
    <row r="140" spans="2:29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</row>
    <row r="141" spans="2:29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</row>
    <row r="142" spans="2:29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</row>
    <row r="143" spans="2:29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</row>
    <row r="144" spans="2:29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</row>
    <row r="145" spans="2:29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</row>
    <row r="146" spans="2:29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</row>
    <row r="147" spans="2:29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</row>
    <row r="148" spans="2:29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</row>
    <row r="149" spans="2:29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</row>
    <row r="150" spans="2:29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</row>
    <row r="151" spans="2:29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</row>
    <row r="152" spans="2:29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</row>
    <row r="153" spans="2:29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</row>
    <row r="154" spans="2:29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</row>
    <row r="155" spans="2:29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</row>
    <row r="156" spans="2:29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</row>
    <row r="157" spans="2:29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</row>
    <row r="158" spans="2:29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</row>
    <row r="159" spans="2:29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</row>
    <row r="160" spans="2:29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</row>
    <row r="161" spans="2:29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</row>
    <row r="162" spans="2:29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</row>
    <row r="163" spans="2:29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</row>
    <row r="164" spans="2:29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</row>
    <row r="165" spans="2:29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</row>
    <row r="166" spans="2:29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</row>
    <row r="167" spans="2:29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</row>
    <row r="168" spans="2:29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</row>
    <row r="169" spans="2:29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</row>
    <row r="170" spans="2:29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</row>
    <row r="171" spans="2:29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</row>
    <row r="172" spans="2:29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</row>
    <row r="173" spans="2:29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</row>
    <row r="174" spans="2:29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</row>
    <row r="175" spans="2:29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</row>
    <row r="176" spans="2:29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</row>
    <row r="177" spans="2:29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</row>
    <row r="178" spans="2:29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</row>
    <row r="179" spans="2:29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</row>
    <row r="180" spans="2:29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</row>
    <row r="181" spans="2:29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</row>
    <row r="182" spans="2:29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</row>
    <row r="183" spans="2:29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</row>
    <row r="184" spans="2:29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</row>
    <row r="185" spans="2:29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</row>
    <row r="186" spans="2:29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</row>
    <row r="187" spans="2:29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</row>
    <row r="188" spans="2:29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</row>
    <row r="189" spans="2:29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</row>
    <row r="190" spans="2:29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</row>
    <row r="191" spans="2:29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</row>
    <row r="192" spans="2:29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</row>
    <row r="193" spans="2:29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</row>
    <row r="194" spans="2:29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</row>
    <row r="195" spans="2:29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</row>
    <row r="196" spans="2:29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</row>
    <row r="197" spans="2:29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</row>
    <row r="198" spans="2:29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</row>
    <row r="199" spans="2:29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</row>
    <row r="200" spans="2:29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</row>
    <row r="201" spans="2:29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</row>
    <row r="202" spans="2:29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</row>
    <row r="203" spans="2:29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</row>
    <row r="204" spans="2:29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</row>
    <row r="205" spans="2:29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</row>
    <row r="206" spans="2:29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</row>
    <row r="207" spans="2:29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</row>
    <row r="208" spans="2:29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</row>
    <row r="209" spans="2:29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</row>
    <row r="210" spans="2:29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</row>
    <row r="211" spans="2:29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</row>
    <row r="212" spans="2:29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</row>
    <row r="213" spans="2:29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</row>
    <row r="214" spans="2:29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</row>
    <row r="215" spans="2:29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</row>
    <row r="216" spans="2:29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</row>
    <row r="217" spans="2:29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</row>
    <row r="218" spans="2:29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</row>
    <row r="219" spans="2:29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</row>
    <row r="220" spans="2:29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</row>
    <row r="221" spans="2:29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</row>
    <row r="222" spans="2:29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</row>
    <row r="223" spans="2:29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</row>
    <row r="224" spans="2:29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</row>
    <row r="225" spans="2:29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</row>
    <row r="226" spans="2:29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</row>
    <row r="227" spans="2:29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</row>
    <row r="228" spans="2:29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</row>
    <row r="229" spans="2:29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</row>
    <row r="230" spans="2:29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</row>
    <row r="231" spans="2:29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</row>
    <row r="232" spans="2:29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</row>
    <row r="233" spans="2:29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</row>
    <row r="234" spans="2:29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</row>
    <row r="235" spans="2:29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</row>
    <row r="236" spans="2:29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</row>
    <row r="237" spans="2:29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</row>
    <row r="238" spans="2:29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</row>
    <row r="239" spans="2:29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</row>
    <row r="240" spans="2:29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</row>
    <row r="241" spans="2:29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</row>
    <row r="242" spans="2:29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</row>
    <row r="243" spans="2:29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</row>
    <row r="244" spans="2:29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</row>
    <row r="245" spans="2:29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</row>
    <row r="246" spans="2:29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</row>
    <row r="247" spans="2:29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</row>
    <row r="248" spans="2:29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</row>
    <row r="249" spans="2:29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</row>
    <row r="250" spans="2:29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</row>
    <row r="251" spans="2:29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</row>
    <row r="252" spans="2:29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</row>
    <row r="253" spans="2:29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</row>
    <row r="254" spans="2:29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</row>
    <row r="255" spans="2:29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</row>
    <row r="256" spans="2:29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</row>
    <row r="257" spans="2:29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</row>
    <row r="258" spans="2:29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</row>
    <row r="259" spans="2:29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</row>
    <row r="260" spans="2:29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</row>
    <row r="261" spans="2:29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</row>
    <row r="262" spans="2:29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</row>
    <row r="263" spans="2:29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</row>
    <row r="264" spans="2:29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</row>
    <row r="265" spans="2:29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</row>
    <row r="266" spans="2:29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</row>
    <row r="267" spans="2:29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</row>
    <row r="268" spans="2:29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</row>
    <row r="269" spans="2:29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</row>
    <row r="270" spans="2:29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</row>
    <row r="271" spans="2:29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</row>
    <row r="272" spans="2:29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</row>
    <row r="273" spans="2:29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</row>
    <row r="274" spans="2:29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</row>
    <row r="275" spans="2:29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</row>
    <row r="276" spans="2:29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</row>
    <row r="277" spans="2:29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</row>
    <row r="278" spans="2:29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</row>
    <row r="279" spans="2:29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</row>
    <row r="280" spans="2:29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</row>
    <row r="281" spans="2:29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</row>
    <row r="282" spans="2:29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</row>
    <row r="283" spans="2:29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</row>
    <row r="284" spans="2:29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</row>
    <row r="285" spans="2:29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</row>
    <row r="286" spans="2:29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</row>
    <row r="287" spans="2:29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</row>
    <row r="288" spans="2:29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</row>
    <row r="289" spans="2:29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</row>
    <row r="290" spans="2:29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</row>
    <row r="291" spans="2:29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</row>
    <row r="292" spans="2:29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</row>
    <row r="293" spans="2:29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</row>
    <row r="294" spans="2:29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</row>
    <row r="295" spans="2:29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</row>
    <row r="296" spans="2:29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</row>
    <row r="297" spans="2:29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</row>
    <row r="298" spans="2:29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</row>
    <row r="299" spans="2:29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</row>
    <row r="300" spans="2:29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</row>
    <row r="301" spans="2:29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</row>
    <row r="302" spans="2:29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</row>
    <row r="303" spans="2:29" x14ac:dyDescent="0.3">
      <c r="AC303" s="31" t="str">
        <f>IF(OR(RepP!$J$3="",RepP!$J$3=0,COUNTIF(Lists!$D:$D,RepP!$J$3)=0),Lists!$D$9,IF(RepP!$J$3=Lists!$D$9,Lists!$D$9,IF(RepP!$J$3=$E303,RepP!$J$3,"")))</f>
        <v>Все проекты</v>
      </c>
    </row>
    <row r="304" spans="2:29" x14ac:dyDescent="0.3">
      <c r="AC304" s="31" t="str">
        <f>IF(OR(RepP!$J$3="",RepP!$J$3=0,COUNTIF(Lists!$D:$D,RepP!$J$3)=0),Lists!$D$9,IF(RepP!$J$3=Lists!$D$9,Lists!$D$9,IF(RepP!$J$3=$E304,RepP!$J$3,"")))</f>
        <v>Все проекты</v>
      </c>
    </row>
    <row r="305" spans="29:29" x14ac:dyDescent="0.3">
      <c r="AC305" s="31" t="str">
        <f>IF(OR(RepP!$J$3="",RepP!$J$3=0,COUNTIF(Lists!$D:$D,RepP!$J$3)=0),Lists!$D$9,IF(RepP!$J$3=Lists!$D$9,Lists!$D$9,IF(RepP!$J$3=$E305,RepP!$J$3,"")))</f>
        <v>Все проекты</v>
      </c>
    </row>
    <row r="306" spans="29:29" x14ac:dyDescent="0.3">
      <c r="AC306" s="31" t="str">
        <f>IF(OR(RepP!$J$3="",RepP!$J$3=0,COUNTIF(Lists!$D:$D,RepP!$J$3)=0),Lists!$D$9,IF(RepP!$J$3=Lists!$D$9,Lists!$D$9,IF(RepP!$J$3=$E306,RepP!$J$3,"")))</f>
        <v>Все проекты</v>
      </c>
    </row>
    <row r="307" spans="29:29" x14ac:dyDescent="0.3">
      <c r="AC307" s="31" t="str">
        <f>IF(OR(RepP!$J$3="",RepP!$J$3=0,COUNTIF(Lists!$D:$D,RepP!$J$3)=0),Lists!$D$9,IF(RepP!$J$3=Lists!$D$9,Lists!$D$9,IF(RepP!$J$3=$E307,RepP!$J$3,"")))</f>
        <v>Все проекты</v>
      </c>
    </row>
    <row r="308" spans="29:29" x14ac:dyDescent="0.3">
      <c r="AC308" s="31" t="str">
        <f>IF(OR(RepP!$J$3="",RepP!$J$3=0,COUNTIF(Lists!$D:$D,RepP!$J$3)=0),Lists!$D$9,IF(RepP!$J$3=Lists!$D$9,Lists!$D$9,IF(RepP!$J$3=$E308,RepP!$J$3,"")))</f>
        <v>Все проекты</v>
      </c>
    </row>
    <row r="309" spans="29:29" x14ac:dyDescent="0.3">
      <c r="AC309" s="31" t="str">
        <f>IF(OR(RepP!$J$3="",RepP!$J$3=0,COUNTIF(Lists!$D:$D,RepP!$J$3)=0),Lists!$D$9,IF(RepP!$J$3=Lists!$D$9,Lists!$D$9,IF(RepP!$J$3=$E309,RepP!$J$3,"")))</f>
        <v>Все проекты</v>
      </c>
    </row>
    <row r="310" spans="29:29" x14ac:dyDescent="0.3">
      <c r="AC310" s="31" t="str">
        <f>IF(OR(RepP!$J$3="",RepP!$J$3=0,COUNTIF(Lists!$D:$D,RepP!$J$3)=0),Lists!$D$9,IF(RepP!$J$3=Lists!$D$9,Lists!$D$9,IF(RepP!$J$3=$E310,RepP!$J$3,"")))</f>
        <v>Все проекты</v>
      </c>
    </row>
    <row r="311" spans="29:29" x14ac:dyDescent="0.3">
      <c r="AC311" s="31" t="str">
        <f>IF(OR(RepP!$J$3="",RepP!$J$3=0,COUNTIF(Lists!$D:$D,RepP!$J$3)=0),Lists!$D$9,IF(RepP!$J$3=Lists!$D$9,Lists!$D$9,IF(RepP!$J$3=$E311,RepP!$J$3,"")))</f>
        <v>Все проекты</v>
      </c>
    </row>
    <row r="312" spans="29:29" x14ac:dyDescent="0.3">
      <c r="AC312" s="31" t="str">
        <f>IF(OR(RepP!$J$3="",RepP!$J$3=0,COUNTIF(Lists!$D:$D,RepP!$J$3)=0),Lists!$D$9,IF(RepP!$J$3=Lists!$D$9,Lists!$D$9,IF(RepP!$J$3=$E312,RepP!$J$3,"")))</f>
        <v>Все проекты</v>
      </c>
    </row>
    <row r="313" spans="29:29" x14ac:dyDescent="0.3">
      <c r="AC313" s="31" t="str">
        <f>IF(OR(RepP!$J$3="",RepP!$J$3=0,COUNTIF(Lists!$D:$D,RepP!$J$3)=0),Lists!$D$9,IF(RepP!$J$3=Lists!$D$9,Lists!$D$9,IF(RepP!$J$3=$E313,RepP!$J$3,"")))</f>
        <v>Все проекты</v>
      </c>
    </row>
    <row r="314" spans="29:29" x14ac:dyDescent="0.3">
      <c r="AC314" s="31" t="str">
        <f>IF(OR(RepP!$J$3="",RepP!$J$3=0,COUNTIF(Lists!$D:$D,RepP!$J$3)=0),Lists!$D$9,IF(RepP!$J$3=Lists!$D$9,Lists!$D$9,IF(RepP!$J$3=$E314,RepP!$J$3,"")))</f>
        <v>Все проекты</v>
      </c>
    </row>
    <row r="315" spans="29:29" x14ac:dyDescent="0.3">
      <c r="AC315" s="31" t="str">
        <f>IF(OR(RepP!$J$3="",RepP!$J$3=0,COUNTIF(Lists!$D:$D,RepP!$J$3)=0),Lists!$D$9,IF(RepP!$J$3=Lists!$D$9,Lists!$D$9,IF(RepP!$J$3=$E315,RepP!$J$3,"")))</f>
        <v>Все проекты</v>
      </c>
    </row>
    <row r="316" spans="29:29" x14ac:dyDescent="0.3">
      <c r="AC316" s="31" t="str">
        <f>IF(OR(RepP!$J$3="",RepP!$J$3=0,COUNTIF(Lists!$D:$D,RepP!$J$3)=0),Lists!$D$9,IF(RepP!$J$3=Lists!$D$9,Lists!$D$9,IF(RepP!$J$3=$E316,RepP!$J$3,"")))</f>
        <v>Все проекты</v>
      </c>
    </row>
    <row r="317" spans="29:29" x14ac:dyDescent="0.3">
      <c r="AC317" s="31" t="str">
        <f>IF(OR(RepP!$J$3="",RepP!$J$3=0,COUNTIF(Lists!$D:$D,RepP!$J$3)=0),Lists!$D$9,IF(RepP!$J$3=Lists!$D$9,Lists!$D$9,IF(RepP!$J$3=$E317,RepP!$J$3,"")))</f>
        <v>Все проекты</v>
      </c>
    </row>
    <row r="318" spans="29:29" x14ac:dyDescent="0.3">
      <c r="AC318" s="31" t="str">
        <f>IF(OR(RepP!$J$3="",RepP!$J$3=0,COUNTIF(Lists!$D:$D,RepP!$J$3)=0),Lists!$D$9,IF(RepP!$J$3=Lists!$D$9,Lists!$D$9,IF(RepP!$J$3=$E318,RepP!$J$3,"")))</f>
        <v>Все проекты</v>
      </c>
    </row>
    <row r="319" spans="29:29" x14ac:dyDescent="0.3">
      <c r="AC319" s="31" t="str">
        <f>IF(OR(RepP!$J$3="",RepP!$J$3=0,COUNTIF(Lists!$D:$D,RepP!$J$3)=0),Lists!$D$9,IF(RepP!$J$3=Lists!$D$9,Lists!$D$9,IF(RepP!$J$3=$E319,RepP!$J$3,"")))</f>
        <v>Все проекты</v>
      </c>
    </row>
    <row r="320" spans="29:29" x14ac:dyDescent="0.3">
      <c r="AC320" s="31" t="str">
        <f>IF(OR(RepP!$J$3="",RepP!$J$3=0,COUNTIF(Lists!$D:$D,RepP!$J$3)=0),Lists!$D$9,IF(RepP!$J$3=Lists!$D$9,Lists!$D$9,IF(RepP!$J$3=$E320,RepP!$J$3,"")))</f>
        <v>Все проекты</v>
      </c>
    </row>
    <row r="321" spans="29:29" x14ac:dyDescent="0.3">
      <c r="AC321" s="31" t="str">
        <f>IF(OR(RepP!$J$3="",RepP!$J$3=0,COUNTIF(Lists!$D:$D,RepP!$J$3)=0),Lists!$D$9,IF(RepP!$J$3=Lists!$D$9,Lists!$D$9,IF(RepP!$J$3=$E321,RepP!$J$3,"")))</f>
        <v>Все проекты</v>
      </c>
    </row>
    <row r="322" spans="29:29" x14ac:dyDescent="0.3">
      <c r="AC322" s="31" t="str">
        <f>IF(OR(RepP!$J$3="",RepP!$J$3=0,COUNTIF(Lists!$D:$D,RepP!$J$3)=0),Lists!$D$9,IF(RepP!$J$3=Lists!$D$9,Lists!$D$9,IF(RepP!$J$3=$E322,RepP!$J$3,"")))</f>
        <v>Все проекты</v>
      </c>
    </row>
    <row r="323" spans="29:29" x14ac:dyDescent="0.3">
      <c r="AC323" s="31" t="str">
        <f>IF(OR(RepP!$J$3="",RepP!$J$3=0,COUNTIF(Lists!$D:$D,RepP!$J$3)=0),Lists!$D$9,IF(RepP!$J$3=Lists!$D$9,Lists!$D$9,IF(RepP!$J$3=$E323,RepP!$J$3,"")))</f>
        <v>Все проекты</v>
      </c>
    </row>
    <row r="324" spans="29:29" x14ac:dyDescent="0.3">
      <c r="AC324" s="31" t="str">
        <f>IF(OR(RepP!$J$3="",RepP!$J$3=0,COUNTIF(Lists!$D:$D,RepP!$J$3)=0),Lists!$D$9,IF(RepP!$J$3=Lists!$D$9,Lists!$D$9,IF(RepP!$J$3=$E324,RepP!$J$3,"")))</f>
        <v>Все проекты</v>
      </c>
    </row>
    <row r="325" spans="29:29" x14ac:dyDescent="0.3">
      <c r="AC325" s="31" t="str">
        <f>IF(OR(RepP!$J$3="",RepP!$J$3=0,COUNTIF(Lists!$D:$D,RepP!$J$3)=0),Lists!$D$9,IF(RepP!$J$3=Lists!$D$9,Lists!$D$9,IF(RepP!$J$3=$E325,RepP!$J$3,"")))</f>
        <v>Все проекты</v>
      </c>
    </row>
    <row r="326" spans="29:29" x14ac:dyDescent="0.3">
      <c r="AC326" s="31" t="str">
        <f>IF(OR(RepP!$J$3="",RepP!$J$3=0,COUNTIF(Lists!$D:$D,RepP!$J$3)=0),Lists!$D$9,IF(RepP!$J$3=Lists!$D$9,Lists!$D$9,IF(RepP!$J$3=$E326,RepP!$J$3,"")))</f>
        <v>Все проекты</v>
      </c>
    </row>
    <row r="327" spans="29:29" x14ac:dyDescent="0.3">
      <c r="AC327" s="31" t="str">
        <f>IF(OR(RepP!$J$3="",RepP!$J$3=0,COUNTIF(Lists!$D:$D,RepP!$J$3)=0),Lists!$D$9,IF(RepP!$J$3=Lists!$D$9,Lists!$D$9,IF(RepP!$J$3=$E327,RepP!$J$3,"")))</f>
        <v>Все проекты</v>
      </c>
    </row>
    <row r="328" spans="29:29" x14ac:dyDescent="0.3">
      <c r="AC328" s="31" t="str">
        <f>IF(OR(RepP!$J$3="",RepP!$J$3=0,COUNTIF(Lists!$D:$D,RepP!$J$3)=0),Lists!$D$9,IF(RepP!$J$3=Lists!$D$9,Lists!$D$9,IF(RepP!$J$3=$E328,RepP!$J$3,"")))</f>
        <v>Все проекты</v>
      </c>
    </row>
    <row r="329" spans="29:29" x14ac:dyDescent="0.3">
      <c r="AC329" s="31" t="str">
        <f>IF(OR(RepP!$J$3="",RepP!$J$3=0,COUNTIF(Lists!$D:$D,RepP!$J$3)=0),Lists!$D$9,IF(RepP!$J$3=Lists!$D$9,Lists!$D$9,IF(RepP!$J$3=$E329,RepP!$J$3,"")))</f>
        <v>Все проекты</v>
      </c>
    </row>
    <row r="330" spans="29:29" x14ac:dyDescent="0.3">
      <c r="AC330" s="31" t="str">
        <f>IF(OR(RepP!$J$3="",RepP!$J$3=0,COUNTIF(Lists!$D:$D,RepP!$J$3)=0),Lists!$D$9,IF(RepP!$J$3=Lists!$D$9,Lists!$D$9,IF(RepP!$J$3=$E330,RepP!$J$3,"")))</f>
        <v>Все проекты</v>
      </c>
    </row>
    <row r="331" spans="29:29" x14ac:dyDescent="0.3">
      <c r="AC331" s="31" t="str">
        <f>IF(OR(RepP!$J$3="",RepP!$J$3=0,COUNTIF(Lists!$D:$D,RepP!$J$3)=0),Lists!$D$9,IF(RepP!$J$3=Lists!$D$9,Lists!$D$9,IF(RepP!$J$3=$E331,RepP!$J$3,"")))</f>
        <v>Все проекты</v>
      </c>
    </row>
    <row r="332" spans="29:29" x14ac:dyDescent="0.3">
      <c r="AC332" s="31" t="str">
        <f>IF(OR(RepP!$J$3="",RepP!$J$3=0,COUNTIF(Lists!$D:$D,RepP!$J$3)=0),Lists!$D$9,IF(RepP!$J$3=Lists!$D$9,Lists!$D$9,IF(RepP!$J$3=$E332,RepP!$J$3,"")))</f>
        <v>Все проекты</v>
      </c>
    </row>
    <row r="333" spans="29:29" x14ac:dyDescent="0.3">
      <c r="AC333" s="31" t="str">
        <f>IF(OR(RepP!$J$3="",RepP!$J$3=0,COUNTIF(Lists!$D:$D,RepP!$J$3)=0),Lists!$D$9,IF(RepP!$J$3=Lists!$D$9,Lists!$D$9,IF(RepP!$J$3=$E333,RepP!$J$3,"")))</f>
        <v>Все проекты</v>
      </c>
    </row>
    <row r="334" spans="29:29" x14ac:dyDescent="0.3">
      <c r="AC334" s="31" t="str">
        <f>IF(OR(RepP!$J$3="",RepP!$J$3=0,COUNTIF(Lists!$D:$D,RepP!$J$3)=0),Lists!$D$9,IF(RepP!$J$3=Lists!$D$9,Lists!$D$9,IF(RepP!$J$3=$E334,RepP!$J$3,"")))</f>
        <v>Все проекты</v>
      </c>
    </row>
    <row r="335" spans="29:29" x14ac:dyDescent="0.3">
      <c r="AC335" s="31" t="str">
        <f>IF(OR(RepP!$J$3="",RepP!$J$3=0,COUNTIF(Lists!$D:$D,RepP!$J$3)=0),Lists!$D$9,IF(RepP!$J$3=Lists!$D$9,Lists!$D$9,IF(RepP!$J$3=$E335,RepP!$J$3,"")))</f>
        <v>Все проекты</v>
      </c>
    </row>
    <row r="336" spans="29:29" x14ac:dyDescent="0.3">
      <c r="AC336" s="31" t="str">
        <f>IF(OR(RepP!$J$3="",RepP!$J$3=0,COUNTIF(Lists!$D:$D,RepP!$J$3)=0),Lists!$D$9,IF(RepP!$J$3=Lists!$D$9,Lists!$D$9,IF(RepP!$J$3=$E336,RepP!$J$3,"")))</f>
        <v>Все проекты</v>
      </c>
    </row>
    <row r="337" spans="29:29" x14ac:dyDescent="0.3">
      <c r="AC337" s="31" t="str">
        <f>IF(OR(RepP!$J$3="",RepP!$J$3=0,COUNTIF(Lists!$D:$D,RepP!$J$3)=0),Lists!$D$9,IF(RepP!$J$3=Lists!$D$9,Lists!$D$9,IF(RepP!$J$3=$E337,RepP!$J$3,"")))</f>
        <v>Все проекты</v>
      </c>
    </row>
    <row r="338" spans="29:29" x14ac:dyDescent="0.3">
      <c r="AC338" s="31" t="str">
        <f>IF(OR(RepP!$J$3="",RepP!$J$3=0,COUNTIF(Lists!$D:$D,RepP!$J$3)=0),Lists!$D$9,IF(RepP!$J$3=Lists!$D$9,Lists!$D$9,IF(RepP!$J$3=$E338,RepP!$J$3,"")))</f>
        <v>Все проекты</v>
      </c>
    </row>
    <row r="339" spans="29:29" x14ac:dyDescent="0.3">
      <c r="AC339" s="31" t="str">
        <f>IF(OR(RepP!$J$3="",RepP!$J$3=0,COUNTIF(Lists!$D:$D,RepP!$J$3)=0),Lists!$D$9,IF(RepP!$J$3=Lists!$D$9,Lists!$D$9,IF(RepP!$J$3=$E339,RepP!$J$3,"")))</f>
        <v>Все проекты</v>
      </c>
    </row>
    <row r="340" spans="29:29" x14ac:dyDescent="0.3">
      <c r="AC340" s="31" t="str">
        <f>IF(OR(RepP!$J$3="",RepP!$J$3=0,COUNTIF(Lists!$D:$D,RepP!$J$3)=0),Lists!$D$9,IF(RepP!$J$3=Lists!$D$9,Lists!$D$9,IF(RepP!$J$3=$E340,RepP!$J$3,"")))</f>
        <v>Все проекты</v>
      </c>
    </row>
    <row r="341" spans="29:29" x14ac:dyDescent="0.3">
      <c r="AC341" s="31" t="str">
        <f>IF(OR(RepP!$J$3="",RepP!$J$3=0,COUNTIF(Lists!$D:$D,RepP!$J$3)=0),Lists!$D$9,IF(RepP!$J$3=Lists!$D$9,Lists!$D$9,IF(RepP!$J$3=$E341,RepP!$J$3,"")))</f>
        <v>Все проекты</v>
      </c>
    </row>
    <row r="342" spans="29:29" x14ac:dyDescent="0.3">
      <c r="AC342" s="31" t="str">
        <f>IF(OR(RepP!$J$3="",RepP!$J$3=0,COUNTIF(Lists!$D:$D,RepP!$J$3)=0),Lists!$D$9,IF(RepP!$J$3=Lists!$D$9,Lists!$D$9,IF(RepP!$J$3=$E342,RepP!$J$3,"")))</f>
        <v>Все проекты</v>
      </c>
    </row>
    <row r="343" spans="29:29" x14ac:dyDescent="0.3">
      <c r="AC343" s="31" t="str">
        <f>IF(OR(RepP!$J$3="",RepP!$J$3=0,COUNTIF(Lists!$D:$D,RepP!$J$3)=0),Lists!$D$9,IF(RepP!$J$3=Lists!$D$9,Lists!$D$9,IF(RepP!$J$3=$E343,RepP!$J$3,"")))</f>
        <v>Все проекты</v>
      </c>
    </row>
    <row r="344" spans="29:29" x14ac:dyDescent="0.3">
      <c r="AC344" s="31" t="str">
        <f>IF(OR(RepP!$J$3="",RepP!$J$3=0,COUNTIF(Lists!$D:$D,RepP!$J$3)=0),Lists!$D$9,IF(RepP!$J$3=Lists!$D$9,Lists!$D$9,IF(RepP!$J$3=$E344,RepP!$J$3,"")))</f>
        <v>Все проекты</v>
      </c>
    </row>
    <row r="345" spans="29:29" x14ac:dyDescent="0.3">
      <c r="AC345" s="31" t="str">
        <f>IF(OR(RepP!$J$3="",RepP!$J$3=0,COUNTIF(Lists!$D:$D,RepP!$J$3)=0),Lists!$D$9,IF(RepP!$J$3=Lists!$D$9,Lists!$D$9,IF(RepP!$J$3=$E345,RepP!$J$3,"")))</f>
        <v>Все проекты</v>
      </c>
    </row>
    <row r="346" spans="29:29" x14ac:dyDescent="0.3">
      <c r="AC346" s="31" t="str">
        <f>IF(OR(RepP!$J$3="",RepP!$J$3=0,COUNTIF(Lists!$D:$D,RepP!$J$3)=0),Lists!$D$9,IF(RepP!$J$3=Lists!$D$9,Lists!$D$9,IF(RepP!$J$3=$E346,RepP!$J$3,"")))</f>
        <v>Все проекты</v>
      </c>
    </row>
    <row r="347" spans="29:29" x14ac:dyDescent="0.3">
      <c r="AC347" s="31" t="str">
        <f>IF(OR(RepP!$J$3="",RepP!$J$3=0,COUNTIF(Lists!$D:$D,RepP!$J$3)=0),Lists!$D$9,IF(RepP!$J$3=Lists!$D$9,Lists!$D$9,IF(RepP!$J$3=$E347,RepP!$J$3,"")))</f>
        <v>Все проекты</v>
      </c>
    </row>
    <row r="348" spans="29:29" x14ac:dyDescent="0.3">
      <c r="AC348" s="31" t="str">
        <f>IF(OR(RepP!$J$3="",RepP!$J$3=0,COUNTIF(Lists!$D:$D,RepP!$J$3)=0),Lists!$D$9,IF(RepP!$J$3=Lists!$D$9,Lists!$D$9,IF(RepP!$J$3=$E348,RepP!$J$3,"")))</f>
        <v>Все проекты</v>
      </c>
    </row>
    <row r="349" spans="29:29" x14ac:dyDescent="0.3">
      <c r="AC349" s="31" t="str">
        <f>IF(OR(RepP!$J$3="",RepP!$J$3=0,COUNTIF(Lists!$D:$D,RepP!$J$3)=0),Lists!$D$9,IF(RepP!$J$3=Lists!$D$9,Lists!$D$9,IF(RepP!$J$3=$E349,RepP!$J$3,"")))</f>
        <v>Все проекты</v>
      </c>
    </row>
    <row r="350" spans="29:29" x14ac:dyDescent="0.3">
      <c r="AC350" s="31" t="str">
        <f>IF(OR(RepP!$J$3="",RepP!$J$3=0,COUNTIF(Lists!$D:$D,RepP!$J$3)=0),Lists!$D$9,IF(RepP!$J$3=Lists!$D$9,Lists!$D$9,IF(RepP!$J$3=$E350,RepP!$J$3,"")))</f>
        <v>Все проекты</v>
      </c>
    </row>
    <row r="351" spans="29:29" x14ac:dyDescent="0.3">
      <c r="AC351" s="31" t="str">
        <f>IF(OR(RepP!$J$3="",RepP!$J$3=0,COUNTIF(Lists!$D:$D,RepP!$J$3)=0),Lists!$D$9,IF(RepP!$J$3=Lists!$D$9,Lists!$D$9,IF(RepP!$J$3=$E351,RepP!$J$3,"")))</f>
        <v>Все проекты</v>
      </c>
    </row>
    <row r="352" spans="29:29" x14ac:dyDescent="0.3">
      <c r="AC352" s="31" t="str">
        <f>IF(OR(RepP!$J$3="",RepP!$J$3=0,COUNTIF(Lists!$D:$D,RepP!$J$3)=0),Lists!$D$9,IF(RepP!$J$3=Lists!$D$9,Lists!$D$9,IF(RepP!$J$3=$E352,RepP!$J$3,"")))</f>
        <v>Все проекты</v>
      </c>
    </row>
    <row r="353" spans="29:29" x14ac:dyDescent="0.3">
      <c r="AC353" s="31" t="str">
        <f>IF(OR(RepP!$J$3="",RepP!$J$3=0,COUNTIF(Lists!$D:$D,RepP!$J$3)=0),Lists!$D$9,IF(RepP!$J$3=Lists!$D$9,Lists!$D$9,IF(RepP!$J$3=$E353,RepP!$J$3,"")))</f>
        <v>Все проекты</v>
      </c>
    </row>
    <row r="354" spans="29:29" x14ac:dyDescent="0.3">
      <c r="AC354" s="31" t="str">
        <f>IF(OR(RepP!$J$3="",RepP!$J$3=0,COUNTIF(Lists!$D:$D,RepP!$J$3)=0),Lists!$D$9,IF(RepP!$J$3=Lists!$D$9,Lists!$D$9,IF(RepP!$J$3=$E354,RepP!$J$3,"")))</f>
        <v>Все проекты</v>
      </c>
    </row>
    <row r="355" spans="29:29" x14ac:dyDescent="0.3">
      <c r="AC355" s="31" t="str">
        <f>IF(OR(RepP!$J$3="",RepP!$J$3=0,COUNTIF(Lists!$D:$D,RepP!$J$3)=0),Lists!$D$9,IF(RepP!$J$3=Lists!$D$9,Lists!$D$9,IF(RepP!$J$3=$E355,RepP!$J$3,"")))</f>
        <v>Все проекты</v>
      </c>
    </row>
    <row r="356" spans="29:29" x14ac:dyDescent="0.3">
      <c r="AC356" s="31" t="str">
        <f>IF(OR(RepP!$J$3="",RepP!$J$3=0,COUNTIF(Lists!$D:$D,RepP!$J$3)=0),Lists!$D$9,IF(RepP!$J$3=Lists!$D$9,Lists!$D$9,IF(RepP!$J$3=$E356,RepP!$J$3,"")))</f>
        <v>Все проекты</v>
      </c>
    </row>
    <row r="357" spans="29:29" x14ac:dyDescent="0.3">
      <c r="AC357" s="31" t="str">
        <f>IF(OR(RepP!$J$3="",RepP!$J$3=0,COUNTIF(Lists!$D:$D,RepP!$J$3)=0),Lists!$D$9,IF(RepP!$J$3=Lists!$D$9,Lists!$D$9,IF(RepP!$J$3=$E357,RepP!$J$3,"")))</f>
        <v>Все проекты</v>
      </c>
    </row>
    <row r="358" spans="29:29" x14ac:dyDescent="0.3">
      <c r="AC358" s="31" t="str">
        <f>IF(OR(RepP!$J$3="",RepP!$J$3=0,COUNTIF(Lists!$D:$D,RepP!$J$3)=0),Lists!$D$9,IF(RepP!$J$3=Lists!$D$9,Lists!$D$9,IF(RepP!$J$3=$E358,RepP!$J$3,"")))</f>
        <v>Все проекты</v>
      </c>
    </row>
    <row r="359" spans="29:29" x14ac:dyDescent="0.3">
      <c r="AC359" s="31" t="str">
        <f>IF(OR(RepP!$J$3="",RepP!$J$3=0,COUNTIF(Lists!$D:$D,RepP!$J$3)=0),Lists!$D$9,IF(RepP!$J$3=Lists!$D$9,Lists!$D$9,IF(RepP!$J$3=$E359,RepP!$J$3,"")))</f>
        <v>Все проекты</v>
      </c>
    </row>
    <row r="360" spans="29:29" x14ac:dyDescent="0.3">
      <c r="AC360" s="31" t="str">
        <f>IF(OR(RepP!$J$3="",RepP!$J$3=0,COUNTIF(Lists!$D:$D,RepP!$J$3)=0),Lists!$D$9,IF(RepP!$J$3=Lists!$D$9,Lists!$D$9,IF(RepP!$J$3=$E360,RepP!$J$3,"")))</f>
        <v>Все проекты</v>
      </c>
    </row>
    <row r="361" spans="29:29" x14ac:dyDescent="0.3">
      <c r="AC361" s="31" t="str">
        <f>IF(OR(RepP!$J$3="",RepP!$J$3=0,COUNTIF(Lists!$D:$D,RepP!$J$3)=0),Lists!$D$9,IF(RepP!$J$3=Lists!$D$9,Lists!$D$9,IF(RepP!$J$3=$E361,RepP!$J$3,"")))</f>
        <v>Все проекты</v>
      </c>
    </row>
    <row r="362" spans="29:29" x14ac:dyDescent="0.3">
      <c r="AC362" s="31" t="str">
        <f>IF(OR(RepP!$J$3="",RepP!$J$3=0,COUNTIF(Lists!$D:$D,RepP!$J$3)=0),Lists!$D$9,IF(RepP!$J$3=Lists!$D$9,Lists!$D$9,IF(RepP!$J$3=$E362,RepP!$J$3,"")))</f>
        <v>Все проекты</v>
      </c>
    </row>
    <row r="363" spans="29:29" x14ac:dyDescent="0.3">
      <c r="AC363" s="31" t="str">
        <f>IF(OR(RepP!$J$3="",RepP!$J$3=0,COUNTIF(Lists!$D:$D,RepP!$J$3)=0),Lists!$D$9,IF(RepP!$J$3=Lists!$D$9,Lists!$D$9,IF(RepP!$J$3=$E363,RepP!$J$3,"")))</f>
        <v>Все проекты</v>
      </c>
    </row>
    <row r="364" spans="29:29" x14ac:dyDescent="0.3">
      <c r="AC364" s="31" t="str">
        <f>IF(OR(RepP!$J$3="",RepP!$J$3=0,COUNTIF(Lists!$D:$D,RepP!$J$3)=0),Lists!$D$9,IF(RepP!$J$3=Lists!$D$9,Lists!$D$9,IF(RepP!$J$3=$E364,RepP!$J$3,"")))</f>
        <v>Все проекты</v>
      </c>
    </row>
    <row r="365" spans="29:29" x14ac:dyDescent="0.3">
      <c r="AC365" s="31" t="str">
        <f>IF(OR(RepP!$J$3="",RepP!$J$3=0,COUNTIF(Lists!$D:$D,RepP!$J$3)=0),Lists!$D$9,IF(RepP!$J$3=Lists!$D$9,Lists!$D$9,IF(RepP!$J$3=$E365,RepP!$J$3,"")))</f>
        <v>Все проекты</v>
      </c>
    </row>
    <row r="366" spans="29:29" x14ac:dyDescent="0.3">
      <c r="AC366" s="31" t="str">
        <f>IF(OR(RepP!$J$3="",RepP!$J$3=0,COUNTIF(Lists!$D:$D,RepP!$J$3)=0),Lists!$D$9,IF(RepP!$J$3=Lists!$D$9,Lists!$D$9,IF(RepP!$J$3=$E366,RepP!$J$3,"")))</f>
        <v>Все проекты</v>
      </c>
    </row>
    <row r="367" spans="29:29" x14ac:dyDescent="0.3">
      <c r="AC367" s="31" t="str">
        <f>IF(OR(RepP!$J$3="",RepP!$J$3=0,COUNTIF(Lists!$D:$D,RepP!$J$3)=0),Lists!$D$9,IF(RepP!$J$3=Lists!$D$9,Lists!$D$9,IF(RepP!$J$3=$E367,RepP!$J$3,"")))</f>
        <v>Все проекты</v>
      </c>
    </row>
    <row r="368" spans="29:29" x14ac:dyDescent="0.3">
      <c r="AC368" s="31" t="str">
        <f>IF(OR(RepP!$J$3="",RepP!$J$3=0,COUNTIF(Lists!$D:$D,RepP!$J$3)=0),Lists!$D$9,IF(RepP!$J$3=Lists!$D$9,Lists!$D$9,IF(RepP!$J$3=$E368,RepP!$J$3,"")))</f>
        <v>Все проекты</v>
      </c>
    </row>
    <row r="369" spans="29:29" x14ac:dyDescent="0.3">
      <c r="AC369" s="31" t="str">
        <f>IF(OR(RepP!$J$3="",RepP!$J$3=0,COUNTIF(Lists!$D:$D,RepP!$J$3)=0),Lists!$D$9,IF(RepP!$J$3=Lists!$D$9,Lists!$D$9,IF(RepP!$J$3=$E369,RepP!$J$3,"")))</f>
        <v>Все проекты</v>
      </c>
    </row>
    <row r="370" spans="29:29" x14ac:dyDescent="0.3">
      <c r="AC370" s="31" t="str">
        <f>IF(OR(RepP!$J$3="",RepP!$J$3=0,COUNTIF(Lists!$D:$D,RepP!$J$3)=0),Lists!$D$9,IF(RepP!$J$3=Lists!$D$9,Lists!$D$9,IF(RepP!$J$3=$E370,RepP!$J$3,"")))</f>
        <v>Все проекты</v>
      </c>
    </row>
    <row r="371" spans="29:29" x14ac:dyDescent="0.3">
      <c r="AC371" s="31" t="str">
        <f>IF(OR(RepP!$J$3="",RepP!$J$3=0,COUNTIF(Lists!$D:$D,RepP!$J$3)=0),Lists!$D$9,IF(RepP!$J$3=Lists!$D$9,Lists!$D$9,IF(RepP!$J$3=$E371,RepP!$J$3,"")))</f>
        <v>Все проекты</v>
      </c>
    </row>
    <row r="372" spans="29:29" x14ac:dyDescent="0.3">
      <c r="AC372" s="31" t="str">
        <f>IF(OR(RepP!$J$3="",RepP!$J$3=0,COUNTIF(Lists!$D:$D,RepP!$J$3)=0),Lists!$D$9,IF(RepP!$J$3=Lists!$D$9,Lists!$D$9,IF(RepP!$J$3=$E372,RepP!$J$3,"")))</f>
        <v>Все проекты</v>
      </c>
    </row>
    <row r="373" spans="29:29" x14ac:dyDescent="0.3">
      <c r="AC373" s="31" t="str">
        <f>IF(OR(RepP!$J$3="",RepP!$J$3=0,COUNTIF(Lists!$D:$D,RepP!$J$3)=0),Lists!$D$9,IF(RepP!$J$3=Lists!$D$9,Lists!$D$9,IF(RepP!$J$3=$E373,RepP!$J$3,"")))</f>
        <v>Все проекты</v>
      </c>
    </row>
    <row r="374" spans="29:29" x14ac:dyDescent="0.3">
      <c r="AC374" s="31" t="str">
        <f>IF(OR(RepP!$J$3="",RepP!$J$3=0,COUNTIF(Lists!$D:$D,RepP!$J$3)=0),Lists!$D$9,IF(RepP!$J$3=Lists!$D$9,Lists!$D$9,IF(RepP!$J$3=$E374,RepP!$J$3,"")))</f>
        <v>Все проекты</v>
      </c>
    </row>
    <row r="375" spans="29:29" x14ac:dyDescent="0.3">
      <c r="AC375" s="31" t="str">
        <f>IF(OR(RepP!$J$3="",RepP!$J$3=0,COUNTIF(Lists!$D:$D,RepP!$J$3)=0),Lists!$D$9,IF(RepP!$J$3=Lists!$D$9,Lists!$D$9,IF(RepP!$J$3=$E375,RepP!$J$3,"")))</f>
        <v>Все проекты</v>
      </c>
    </row>
    <row r="376" spans="29:29" x14ac:dyDescent="0.3">
      <c r="AC376" s="31" t="str">
        <f>IF(OR(RepP!$J$3="",RepP!$J$3=0,COUNTIF(Lists!$D:$D,RepP!$J$3)=0),Lists!$D$9,IF(RepP!$J$3=Lists!$D$9,Lists!$D$9,IF(RepP!$J$3=$E376,RepP!$J$3,"")))</f>
        <v>Все проекты</v>
      </c>
    </row>
    <row r="377" spans="29:29" x14ac:dyDescent="0.3">
      <c r="AC377" s="31" t="str">
        <f>IF(OR(RepP!$J$3="",RepP!$J$3=0,COUNTIF(Lists!$D:$D,RepP!$J$3)=0),Lists!$D$9,IF(RepP!$J$3=Lists!$D$9,Lists!$D$9,IF(RepP!$J$3=$E377,RepP!$J$3,"")))</f>
        <v>Все проекты</v>
      </c>
    </row>
    <row r="378" spans="29:29" x14ac:dyDescent="0.3">
      <c r="AC378" s="31" t="str">
        <f>IF(OR(RepP!$J$3="",RepP!$J$3=0,COUNTIF(Lists!$D:$D,RepP!$J$3)=0),Lists!$D$9,IF(RepP!$J$3=Lists!$D$9,Lists!$D$9,IF(RepP!$J$3=$E378,RepP!$J$3,"")))</f>
        <v>Все проекты</v>
      </c>
    </row>
    <row r="379" spans="29:29" x14ac:dyDescent="0.3">
      <c r="AC379" s="31" t="str">
        <f>IF(OR(RepP!$J$3="",RepP!$J$3=0,COUNTIF(Lists!$D:$D,RepP!$J$3)=0),Lists!$D$9,IF(RepP!$J$3=Lists!$D$9,Lists!$D$9,IF(RepP!$J$3=$E379,RepP!$J$3,"")))</f>
        <v>Все проекты</v>
      </c>
    </row>
    <row r="380" spans="29:29" x14ac:dyDescent="0.3">
      <c r="AC380" s="31" t="str">
        <f>IF(OR(RepP!$J$3="",RepP!$J$3=0,COUNTIF(Lists!$D:$D,RepP!$J$3)=0),Lists!$D$9,IF(RepP!$J$3=Lists!$D$9,Lists!$D$9,IF(RepP!$J$3=$E380,RepP!$J$3,"")))</f>
        <v>Все проекты</v>
      </c>
    </row>
    <row r="381" spans="29:29" x14ac:dyDescent="0.3">
      <c r="AC381" s="31" t="str">
        <f>IF(OR(RepP!$J$3="",RepP!$J$3=0,COUNTIF(Lists!$D:$D,RepP!$J$3)=0),Lists!$D$9,IF(RepP!$J$3=Lists!$D$9,Lists!$D$9,IF(RepP!$J$3=$E381,RepP!$J$3,"")))</f>
        <v>Все проекты</v>
      </c>
    </row>
    <row r="382" spans="29:29" x14ac:dyDescent="0.3">
      <c r="AC382" s="31" t="str">
        <f>IF(OR(RepP!$J$3="",RepP!$J$3=0,COUNTIF(Lists!$D:$D,RepP!$J$3)=0),Lists!$D$9,IF(RepP!$J$3=Lists!$D$9,Lists!$D$9,IF(RepP!$J$3=$E382,RepP!$J$3,"")))</f>
        <v>Все проекты</v>
      </c>
    </row>
    <row r="383" spans="29:29" x14ac:dyDescent="0.3">
      <c r="AC383" s="31" t="str">
        <f>IF(OR(RepP!$J$3="",RepP!$J$3=0,COUNTIF(Lists!$D:$D,RepP!$J$3)=0),Lists!$D$9,IF(RepP!$J$3=Lists!$D$9,Lists!$D$9,IF(RepP!$J$3=$E383,RepP!$J$3,"")))</f>
        <v>Все проекты</v>
      </c>
    </row>
    <row r="384" spans="29:29" x14ac:dyDescent="0.3">
      <c r="AC384" s="31" t="str">
        <f>IF(OR(RepP!$J$3="",RepP!$J$3=0,COUNTIF(Lists!$D:$D,RepP!$J$3)=0),Lists!$D$9,IF(RepP!$J$3=Lists!$D$9,Lists!$D$9,IF(RepP!$J$3=$E384,RepP!$J$3,"")))</f>
        <v>Все проекты</v>
      </c>
    </row>
    <row r="385" spans="29:29" x14ac:dyDescent="0.3">
      <c r="AC385" s="31" t="str">
        <f>IF(OR(RepP!$J$3="",RepP!$J$3=0,COUNTIF(Lists!$D:$D,RepP!$J$3)=0),Lists!$D$9,IF(RepP!$J$3=Lists!$D$9,Lists!$D$9,IF(RepP!$J$3=$E385,RepP!$J$3,"")))</f>
        <v>Все проекты</v>
      </c>
    </row>
    <row r="386" spans="29:29" x14ac:dyDescent="0.3">
      <c r="AC386" s="31" t="str">
        <f>IF(OR(RepP!$J$3="",RepP!$J$3=0,COUNTIF(Lists!$D:$D,RepP!$J$3)=0),Lists!$D$9,IF(RepP!$J$3=Lists!$D$9,Lists!$D$9,IF(RepP!$J$3=$E386,RepP!$J$3,"")))</f>
        <v>Все проекты</v>
      </c>
    </row>
    <row r="387" spans="29:29" x14ac:dyDescent="0.3">
      <c r="AC387" s="31" t="str">
        <f>IF(OR(RepP!$J$3="",RepP!$J$3=0,COUNTIF(Lists!$D:$D,RepP!$J$3)=0),Lists!$D$9,IF(RepP!$J$3=Lists!$D$9,Lists!$D$9,IF(RepP!$J$3=$E387,RepP!$J$3,"")))</f>
        <v>Все проекты</v>
      </c>
    </row>
    <row r="388" spans="29:29" x14ac:dyDescent="0.3">
      <c r="AC388" s="31" t="str">
        <f>IF(OR(RepP!$J$3="",RepP!$J$3=0,COUNTIF(Lists!$D:$D,RepP!$J$3)=0),Lists!$D$9,IF(RepP!$J$3=Lists!$D$9,Lists!$D$9,IF(RepP!$J$3=$E388,RepP!$J$3,"")))</f>
        <v>Все проекты</v>
      </c>
    </row>
    <row r="389" spans="29:29" x14ac:dyDescent="0.3">
      <c r="AC389" s="31" t="str">
        <f>IF(OR(RepP!$J$3="",RepP!$J$3=0,COUNTIF(Lists!$D:$D,RepP!$J$3)=0),Lists!$D$9,IF(RepP!$J$3=Lists!$D$9,Lists!$D$9,IF(RepP!$J$3=$E389,RepP!$J$3,"")))</f>
        <v>Все проекты</v>
      </c>
    </row>
    <row r="390" spans="29:29" x14ac:dyDescent="0.3">
      <c r="AC390" s="31" t="str">
        <f>IF(OR(RepP!$J$3="",RepP!$J$3=0,COUNTIF(Lists!$D:$D,RepP!$J$3)=0),Lists!$D$9,IF(RepP!$J$3=Lists!$D$9,Lists!$D$9,IF(RepP!$J$3=$E390,RepP!$J$3,"")))</f>
        <v>Все проекты</v>
      </c>
    </row>
    <row r="391" spans="29:29" x14ac:dyDescent="0.3">
      <c r="AC391" s="31" t="str">
        <f>IF(OR(RepP!$J$3="",RepP!$J$3=0,COUNTIF(Lists!$D:$D,RepP!$J$3)=0),Lists!$D$9,IF(RepP!$J$3=Lists!$D$9,Lists!$D$9,IF(RepP!$J$3=$E391,RepP!$J$3,"")))</f>
        <v>Все проекты</v>
      </c>
    </row>
    <row r="392" spans="29:29" x14ac:dyDescent="0.3">
      <c r="AC392" s="31" t="str">
        <f>IF(OR(RepP!$J$3="",RepP!$J$3=0,COUNTIF(Lists!$D:$D,RepP!$J$3)=0),Lists!$D$9,IF(RepP!$J$3=Lists!$D$9,Lists!$D$9,IF(RepP!$J$3=$E392,RepP!$J$3,"")))</f>
        <v>Все проекты</v>
      </c>
    </row>
    <row r="393" spans="29:29" x14ac:dyDescent="0.3">
      <c r="AC393" s="31" t="str">
        <f>IF(OR(RepP!$J$3="",RepP!$J$3=0,COUNTIF(Lists!$D:$D,RepP!$J$3)=0),Lists!$D$9,IF(RepP!$J$3=Lists!$D$9,Lists!$D$9,IF(RepP!$J$3=$E393,RepP!$J$3,"")))</f>
        <v>Все проекты</v>
      </c>
    </row>
    <row r="394" spans="29:29" x14ac:dyDescent="0.3">
      <c r="AC394" s="31" t="str">
        <f>IF(OR(RepP!$J$3="",RepP!$J$3=0,COUNTIF(Lists!$D:$D,RepP!$J$3)=0),Lists!$D$9,IF(RepP!$J$3=Lists!$D$9,Lists!$D$9,IF(RepP!$J$3=$E394,RepP!$J$3,"")))</f>
        <v>Все проекты</v>
      </c>
    </row>
    <row r="395" spans="29:29" x14ac:dyDescent="0.3">
      <c r="AC395" s="31" t="str">
        <f>IF(OR(RepP!$J$3="",RepP!$J$3=0,COUNTIF(Lists!$D:$D,RepP!$J$3)=0),Lists!$D$9,IF(RepP!$J$3=Lists!$D$9,Lists!$D$9,IF(RepP!$J$3=$E395,RepP!$J$3,"")))</f>
        <v>Все проекты</v>
      </c>
    </row>
    <row r="396" spans="29:29" x14ac:dyDescent="0.3">
      <c r="AC396" s="31" t="str">
        <f>IF(OR(RepP!$J$3="",RepP!$J$3=0,COUNTIF(Lists!$D:$D,RepP!$J$3)=0),Lists!$D$9,IF(RepP!$J$3=Lists!$D$9,Lists!$D$9,IF(RepP!$J$3=$E396,RepP!$J$3,"")))</f>
        <v>Все проекты</v>
      </c>
    </row>
    <row r="397" spans="29:29" x14ac:dyDescent="0.3">
      <c r="AC397" s="31" t="str">
        <f>IF(OR(RepP!$J$3="",RepP!$J$3=0,COUNTIF(Lists!$D:$D,RepP!$J$3)=0),Lists!$D$9,IF(RepP!$J$3=Lists!$D$9,Lists!$D$9,IF(RepP!$J$3=$E397,RepP!$J$3,"")))</f>
        <v>Все проекты</v>
      </c>
    </row>
    <row r="398" spans="29:29" x14ac:dyDescent="0.3">
      <c r="AC398" s="31" t="str">
        <f>IF(OR(RepP!$J$3="",RepP!$J$3=0,COUNTIF(Lists!$D:$D,RepP!$J$3)=0),Lists!$D$9,IF(RepP!$J$3=Lists!$D$9,Lists!$D$9,IF(RepP!$J$3=$E398,RepP!$J$3,"")))</f>
        <v>Все проекты</v>
      </c>
    </row>
    <row r="399" spans="29:29" x14ac:dyDescent="0.3">
      <c r="AC399" s="31" t="str">
        <f>IF(OR(RepP!$J$3="",RepP!$J$3=0,COUNTIF(Lists!$D:$D,RepP!$J$3)=0),Lists!$D$9,IF(RepP!$J$3=Lists!$D$9,Lists!$D$9,IF(RepP!$J$3=$E399,RepP!$J$3,"")))</f>
        <v>Все проекты</v>
      </c>
    </row>
    <row r="400" spans="29:29" x14ac:dyDescent="0.3">
      <c r="AC400" s="31" t="str">
        <f>IF(OR(RepP!$J$3="",RepP!$J$3=0,COUNTIF(Lists!$D:$D,RepP!$J$3)=0),Lists!$D$9,IF(RepP!$J$3=Lists!$D$9,Lists!$D$9,IF(RepP!$J$3=$E400,RepP!$J$3,"")))</f>
        <v>Все проекты</v>
      </c>
    </row>
    <row r="401" spans="29:29" x14ac:dyDescent="0.3">
      <c r="AC401" s="31" t="str">
        <f>IF(OR(RepP!$J$3="",RepP!$J$3=0,COUNTIF(Lists!$D:$D,RepP!$J$3)=0),Lists!$D$9,IF(RepP!$J$3=Lists!$D$9,Lists!$D$9,IF(RepP!$J$3=$E401,RepP!$J$3,"")))</f>
        <v>Все проекты</v>
      </c>
    </row>
    <row r="402" spans="29:29" x14ac:dyDescent="0.3">
      <c r="AC402" s="31" t="str">
        <f>IF(OR(RepP!$J$3="",RepP!$J$3=0,COUNTIF(Lists!$D:$D,RepP!$J$3)=0),Lists!$D$9,IF(RepP!$J$3=Lists!$D$9,Lists!$D$9,IF(RepP!$J$3=$E402,RepP!$J$3,"")))</f>
        <v>Все проекты</v>
      </c>
    </row>
    <row r="403" spans="29:29" x14ac:dyDescent="0.3">
      <c r="AC403" s="31" t="str">
        <f>IF(OR(RepP!$J$3="",RepP!$J$3=0,COUNTIF(Lists!$D:$D,RepP!$J$3)=0),Lists!$D$9,IF(RepP!$J$3=Lists!$D$9,Lists!$D$9,IF(RepP!$J$3=$E403,RepP!$J$3,"")))</f>
        <v>Все проекты</v>
      </c>
    </row>
    <row r="404" spans="29:29" x14ac:dyDescent="0.3">
      <c r="AC404" s="31" t="str">
        <f>IF(OR(RepP!$J$3="",RepP!$J$3=0,COUNTIF(Lists!$D:$D,RepP!$J$3)=0),Lists!$D$9,IF(RepP!$J$3=Lists!$D$9,Lists!$D$9,IF(RepP!$J$3=$E404,RepP!$J$3,"")))</f>
        <v>Все проекты</v>
      </c>
    </row>
    <row r="405" spans="29:29" x14ac:dyDescent="0.3">
      <c r="AC405" s="31" t="str">
        <f>IF(OR(RepP!$J$3="",RepP!$J$3=0,COUNTIF(Lists!$D:$D,RepP!$J$3)=0),Lists!$D$9,IF(RepP!$J$3=Lists!$D$9,Lists!$D$9,IF(RepP!$J$3=$E405,RepP!$J$3,"")))</f>
        <v>Все проекты</v>
      </c>
    </row>
    <row r="406" spans="29:29" x14ac:dyDescent="0.3">
      <c r="AC406" s="31" t="str">
        <f>IF(OR(RepP!$J$3="",RepP!$J$3=0,COUNTIF(Lists!$D:$D,RepP!$J$3)=0),Lists!$D$9,IF(RepP!$J$3=Lists!$D$9,Lists!$D$9,IF(RepP!$J$3=$E406,RepP!$J$3,"")))</f>
        <v>Все проекты</v>
      </c>
    </row>
    <row r="407" spans="29:29" x14ac:dyDescent="0.3">
      <c r="AC407" s="31" t="str">
        <f>IF(OR(RepP!$J$3="",RepP!$J$3=0,COUNTIF(Lists!$D:$D,RepP!$J$3)=0),Lists!$D$9,IF(RepP!$J$3=Lists!$D$9,Lists!$D$9,IF(RepP!$J$3=$E407,RepP!$J$3,"")))</f>
        <v>Все проекты</v>
      </c>
    </row>
    <row r="408" spans="29:29" x14ac:dyDescent="0.3">
      <c r="AC408" s="31" t="str">
        <f>IF(OR(RepP!$J$3="",RepP!$J$3=0,COUNTIF(Lists!$D:$D,RepP!$J$3)=0),Lists!$D$9,IF(RepP!$J$3=Lists!$D$9,Lists!$D$9,IF(RepP!$J$3=$E408,RepP!$J$3,"")))</f>
        <v>Все проекты</v>
      </c>
    </row>
    <row r="409" spans="29:29" x14ac:dyDescent="0.3">
      <c r="AC409" s="31" t="str">
        <f>IF(OR(RepP!$J$3="",RepP!$J$3=0,COUNTIF(Lists!$D:$D,RepP!$J$3)=0),Lists!$D$9,IF(RepP!$J$3=Lists!$D$9,Lists!$D$9,IF(RepP!$J$3=$E409,RepP!$J$3,"")))</f>
        <v>Все проекты</v>
      </c>
    </row>
    <row r="410" spans="29:29" x14ac:dyDescent="0.3">
      <c r="AC410" s="31" t="str">
        <f>IF(OR(RepP!$J$3="",RepP!$J$3=0,COUNTIF(Lists!$D:$D,RepP!$J$3)=0),Lists!$D$9,IF(RepP!$J$3=Lists!$D$9,Lists!$D$9,IF(RepP!$J$3=$E410,RepP!$J$3,"")))</f>
        <v>Все проекты</v>
      </c>
    </row>
    <row r="411" spans="29:29" x14ac:dyDescent="0.3">
      <c r="AC411" s="31" t="str">
        <f>IF(OR(RepP!$J$3="",RepP!$J$3=0,COUNTIF(Lists!$D:$D,RepP!$J$3)=0),Lists!$D$9,IF(RepP!$J$3=Lists!$D$9,Lists!$D$9,IF(RepP!$J$3=$E411,RepP!$J$3,"")))</f>
        <v>Все проекты</v>
      </c>
    </row>
    <row r="412" spans="29:29" x14ac:dyDescent="0.3">
      <c r="AC412" s="31" t="str">
        <f>IF(OR(RepP!$J$3="",RepP!$J$3=0,COUNTIF(Lists!$D:$D,RepP!$J$3)=0),Lists!$D$9,IF(RepP!$J$3=Lists!$D$9,Lists!$D$9,IF(RepP!$J$3=$E412,RepP!$J$3,"")))</f>
        <v>Все проекты</v>
      </c>
    </row>
    <row r="413" spans="29:29" x14ac:dyDescent="0.3">
      <c r="AC413" s="31" t="str">
        <f>IF(OR(RepP!$J$3="",RepP!$J$3=0,COUNTIF(Lists!$D:$D,RepP!$J$3)=0),Lists!$D$9,IF(RepP!$J$3=Lists!$D$9,Lists!$D$9,IF(RepP!$J$3=$E413,RepP!$J$3,"")))</f>
        <v>Все проекты</v>
      </c>
    </row>
    <row r="414" spans="29:29" x14ac:dyDescent="0.3">
      <c r="AC414" s="31" t="str">
        <f>IF(OR(RepP!$J$3="",RepP!$J$3=0,COUNTIF(Lists!$D:$D,RepP!$J$3)=0),Lists!$D$9,IF(RepP!$J$3=Lists!$D$9,Lists!$D$9,IF(RepP!$J$3=$E414,RepP!$J$3,"")))</f>
        <v>Все проекты</v>
      </c>
    </row>
    <row r="415" spans="29:29" x14ac:dyDescent="0.3">
      <c r="AC415" s="31" t="str">
        <f>IF(OR(RepP!$J$3="",RepP!$J$3=0,COUNTIF(Lists!$D:$D,RepP!$J$3)=0),Lists!$D$9,IF(RepP!$J$3=Lists!$D$9,Lists!$D$9,IF(RepP!$J$3=$E415,RepP!$J$3,"")))</f>
        <v>Все проекты</v>
      </c>
    </row>
    <row r="416" spans="29:29" x14ac:dyDescent="0.3">
      <c r="AC416" s="31" t="str">
        <f>IF(OR(RepP!$J$3="",RepP!$J$3=0,COUNTIF(Lists!$D:$D,RepP!$J$3)=0),Lists!$D$9,IF(RepP!$J$3=Lists!$D$9,Lists!$D$9,IF(RepP!$J$3=$E416,RepP!$J$3,"")))</f>
        <v>Все проекты</v>
      </c>
    </row>
    <row r="417" spans="29:29" x14ac:dyDescent="0.3">
      <c r="AC417" s="31" t="str">
        <f>IF(OR(RepP!$J$3="",RepP!$J$3=0,COUNTIF(Lists!$D:$D,RepP!$J$3)=0),Lists!$D$9,IF(RepP!$J$3=Lists!$D$9,Lists!$D$9,IF(RepP!$J$3=$E417,RepP!$J$3,"")))</f>
        <v>Все проекты</v>
      </c>
    </row>
    <row r="418" spans="29:29" x14ac:dyDescent="0.3">
      <c r="AC418" s="31" t="str">
        <f>IF(OR(RepP!$J$3="",RepP!$J$3=0,COUNTIF(Lists!$D:$D,RepP!$J$3)=0),Lists!$D$9,IF(RepP!$J$3=Lists!$D$9,Lists!$D$9,IF(RepP!$J$3=$E418,RepP!$J$3,"")))</f>
        <v>Все проекты</v>
      </c>
    </row>
  </sheetData>
  <conditionalFormatting sqref="A2 Y2:AB2 C2:W2">
    <cfRule type="cellIs" dxfId="439" priority="5" operator="notEqual">
      <formula>0</formula>
    </cfRule>
  </conditionalFormatting>
  <conditionalFormatting sqref="X2">
    <cfRule type="cellIs" dxfId="438" priority="4" operator="notEqual">
      <formula>0</formula>
    </cfRule>
  </conditionalFormatting>
  <conditionalFormatting sqref="B2:B1048576">
    <cfRule type="cellIs" dxfId="437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632"/>
  <sheetViews>
    <sheetView showGridLines="0" tabSelected="1" workbookViewId="0">
      <pane xSplit="20" ySplit="8" topLeftCell="U409" activePane="bottomRight" state="frozen"/>
      <selection pane="topRight" activeCell="U1" sqref="U1"/>
      <selection pane="bottomLeft" activeCell="A9" sqref="A9"/>
      <selection pane="bottomRight" activeCell="V418" sqref="V418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149</v>
      </c>
      <c r="F1" s="1" t="s">
        <v>156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J2" s="1" t="s">
        <v>204</v>
      </c>
    </row>
    <row r="3" spans="1:57" x14ac:dyDescent="0.3">
      <c r="J3" s="28" t="s">
        <v>205</v>
      </c>
    </row>
    <row r="4" spans="1:57" x14ac:dyDescent="0.3">
      <c r="P4" s="33" t="s">
        <v>326</v>
      </c>
      <c r="Q4" s="26">
        <f ca="1">IFERROR(SUM(Q9:Q100027),1)</f>
        <v>0</v>
      </c>
    </row>
    <row r="5" spans="1:57" x14ac:dyDescent="0.3">
      <c r="S5" s="19" t="s">
        <v>150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148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181</v>
      </c>
      <c r="I11" s="3"/>
      <c r="J11" s="3"/>
      <c r="Q11" s="26">
        <f ca="1">IFERROR(IF(SUM($R11:INDIRECT(ADDRESS(ROW(),SUMIFS($1:$1,$5:$5,MAX($5:$5)))))=0,0,1),1)</f>
        <v>0</v>
      </c>
      <c r="S11" s="1">
        <f>IF(ABS(S13-S47)&lt;0.001,0,ABS(S13-S47))</f>
        <v>0</v>
      </c>
      <c r="V11" s="1">
        <f t="shared" ref="V11:BE11" si="54">IF(ABS(V13-V47)&lt;0.001,0,ABS(V13-V47))</f>
        <v>0</v>
      </c>
      <c r="W11" s="1">
        <f ca="1">IF(ABS(W13-W47)&lt;0.001,0,ABS(W13-W47))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177</v>
      </c>
      <c r="I13" s="3"/>
      <c r="J13" s="3"/>
      <c r="S13" s="1">
        <f>S15+S17+S19+S29+S36+S41</f>
        <v>0</v>
      </c>
      <c r="V13" s="1">
        <f t="shared" ref="V13:BE13" si="55">V15+V17+V19+V29+V36+V41</f>
        <v>0</v>
      </c>
      <c r="W13" s="1">
        <f t="shared" ca="1" si="55"/>
        <v>87183443.673056781</v>
      </c>
      <c r="X13" s="1">
        <f t="shared" ca="1" si="55"/>
        <v>58003721.406194136</v>
      </c>
      <c r="Y13" s="1">
        <f t="shared" ca="1" si="55"/>
        <v>43239000.235750183</v>
      </c>
      <c r="Z13" s="1">
        <f t="shared" ca="1" si="55"/>
        <v>39073421.908001691</v>
      </c>
      <c r="AA13" s="1">
        <f t="shared" ca="1" si="55"/>
        <v>47583986.740528636</v>
      </c>
      <c r="AB13" s="1">
        <f t="shared" ca="1" si="55"/>
        <v>74742096.630185992</v>
      </c>
      <c r="AC13" s="1">
        <f t="shared" ca="1" si="55"/>
        <v>68883872.18740043</v>
      </c>
      <c r="AD13" s="1">
        <f t="shared" ca="1" si="55"/>
        <v>67109633.81558165</v>
      </c>
      <c r="AE13" s="1">
        <f t="shared" ca="1" si="55"/>
        <v>66205934.37666288</v>
      </c>
      <c r="AF13" s="1">
        <f t="shared" ca="1" si="55"/>
        <v>65302234.937744111</v>
      </c>
      <c r="AG13" s="1">
        <f t="shared" ca="1" si="55"/>
        <v>64398535.498825341</v>
      </c>
      <c r="AH13" s="1">
        <f t="shared" ca="1" si="55"/>
        <v>63494836.059906572</v>
      </c>
      <c r="AI13" s="1">
        <f t="shared" ca="1" si="55"/>
        <v>62591136.620987788</v>
      </c>
      <c r="AJ13" s="1">
        <f t="shared" ca="1" si="55"/>
        <v>61687437.182069018</v>
      </c>
      <c r="AK13" s="1">
        <f t="shared" ca="1" si="55"/>
        <v>60783737.743150249</v>
      </c>
      <c r="AL13" s="1">
        <f t="shared" ca="1" si="55"/>
        <v>59880038.30423148</v>
      </c>
      <c r="AM13" s="1">
        <f t="shared" ca="1" si="55"/>
        <v>58976338.86531271</v>
      </c>
      <c r="AN13" s="1">
        <f t="shared" ca="1" si="55"/>
        <v>58072639.426393941</v>
      </c>
      <c r="AO13" s="1">
        <f t="shared" ca="1" si="55"/>
        <v>56265240.548556402</v>
      </c>
      <c r="AP13" s="1">
        <f t="shared" ca="1" si="55"/>
        <v>55361541.109637618</v>
      </c>
      <c r="AQ13" s="1">
        <f t="shared" ca="1" si="55"/>
        <v>54457841.670718849</v>
      </c>
      <c r="AR13" s="1">
        <f t="shared" ca="1" si="55"/>
        <v>53554142.231800079</v>
      </c>
      <c r="AS13" s="1">
        <f t="shared" ca="1" si="55"/>
        <v>52650442.79288131</v>
      </c>
      <c r="AT13" s="1">
        <f t="shared" ca="1" si="55"/>
        <v>51746743.353962541</v>
      </c>
      <c r="AU13" s="1">
        <f t="shared" ca="1" si="55"/>
        <v>50843043.915043771</v>
      </c>
      <c r="AV13" s="1">
        <f t="shared" ca="1" si="55"/>
        <v>49939344.476125002</v>
      </c>
      <c r="AW13" s="1">
        <f t="shared" ca="1" si="55"/>
        <v>49035645.037206233</v>
      </c>
      <c r="AX13" s="1">
        <f t="shared" ca="1" si="55"/>
        <v>48131945.598287456</v>
      </c>
      <c r="AY13" s="1">
        <f t="shared" ca="1" si="55"/>
        <v>47228246.159368679</v>
      </c>
      <c r="AZ13" s="1">
        <f t="shared" ca="1" si="55"/>
        <v>46324546.72044991</v>
      </c>
      <c r="BA13" s="1">
        <f t="shared" ca="1" si="55"/>
        <v>45420847.28153114</v>
      </c>
      <c r="BB13" s="1">
        <f t="shared" ca="1" si="55"/>
        <v>44517147.842612371</v>
      </c>
      <c r="BC13" s="1">
        <f t="shared" ca="1" si="55"/>
        <v>43613448.403693601</v>
      </c>
      <c r="BD13" s="1">
        <f t="shared" ca="1" si="55"/>
        <v>42709748.964774832</v>
      </c>
      <c r="BE13" s="1">
        <f t="shared" ca="1" si="55"/>
        <v>41806049.525856063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 t="shared" ref="V15:BE15" si="56">IF(V$5=1,$S15,U578)</f>
        <v>0</v>
      </c>
      <c r="W15" s="1">
        <f t="shared" ca="1" si="56"/>
        <v>-9948983.944394201</v>
      </c>
      <c r="X15" s="1">
        <f t="shared" ca="1" si="56"/>
        <v>-18991893.808266111</v>
      </c>
      <c r="Y15" s="1">
        <f t="shared" ca="1" si="56"/>
        <v>-40054293.004334904</v>
      </c>
      <c r="Z15" s="1">
        <f t="shared" ca="1" si="56"/>
        <v>-46217669.904815219</v>
      </c>
      <c r="AA15" s="1">
        <f t="shared" ca="1" si="56"/>
        <v>-23452499.481743559</v>
      </c>
      <c r="AB15" s="1">
        <f t="shared" ca="1" si="56"/>
        <v>-1010485.1549181826</v>
      </c>
      <c r="AC15" s="1">
        <f t="shared" ca="1" si="56"/>
        <v>13299810.622720921</v>
      </c>
      <c r="AD15" s="1">
        <f t="shared" ca="1" si="56"/>
        <v>12429271.689820921</v>
      </c>
      <c r="AE15" s="1">
        <f t="shared" ca="1" si="56"/>
        <v>12429271.689820921</v>
      </c>
      <c r="AF15" s="1">
        <f t="shared" ca="1" si="56"/>
        <v>12429271.689820921</v>
      </c>
      <c r="AG15" s="1">
        <f t="shared" ca="1" si="56"/>
        <v>12429271.689820921</v>
      </c>
      <c r="AH15" s="1">
        <f t="shared" ca="1" si="56"/>
        <v>12429271.689820921</v>
      </c>
      <c r="AI15" s="1">
        <f t="shared" ca="1" si="56"/>
        <v>12429271.689820921</v>
      </c>
      <c r="AJ15" s="1">
        <f t="shared" ca="1" si="56"/>
        <v>12429271.689820921</v>
      </c>
      <c r="AK15" s="1">
        <f t="shared" ca="1" si="56"/>
        <v>12429271.689820921</v>
      </c>
      <c r="AL15" s="1">
        <f t="shared" ca="1" si="56"/>
        <v>12429271.689820921</v>
      </c>
      <c r="AM15" s="1">
        <f t="shared" ca="1" si="56"/>
        <v>12429271.689820921</v>
      </c>
      <c r="AN15" s="1">
        <f t="shared" ca="1" si="56"/>
        <v>12429271.689820921</v>
      </c>
      <c r="AO15" s="1">
        <f t="shared" ca="1" si="56"/>
        <v>12429271.689820921</v>
      </c>
      <c r="AP15" s="1">
        <f t="shared" ca="1" si="56"/>
        <v>12429271.689820921</v>
      </c>
      <c r="AQ15" s="1">
        <f t="shared" ca="1" si="56"/>
        <v>12429271.689820921</v>
      </c>
      <c r="AR15" s="1">
        <f t="shared" ca="1" si="56"/>
        <v>12429271.689820921</v>
      </c>
      <c r="AS15" s="1">
        <f t="shared" ca="1" si="56"/>
        <v>12429271.689820921</v>
      </c>
      <c r="AT15" s="1">
        <f t="shared" ca="1" si="56"/>
        <v>12429271.689820921</v>
      </c>
      <c r="AU15" s="1">
        <f t="shared" ca="1" si="56"/>
        <v>12429271.689820921</v>
      </c>
      <c r="AV15" s="1">
        <f t="shared" ca="1" si="56"/>
        <v>12429271.689820921</v>
      </c>
      <c r="AW15" s="1">
        <f t="shared" ca="1" si="56"/>
        <v>12429271.689820921</v>
      </c>
      <c r="AX15" s="1">
        <f t="shared" ca="1" si="56"/>
        <v>12429271.689820921</v>
      </c>
      <c r="AY15" s="1">
        <f t="shared" ca="1" si="56"/>
        <v>12429271.689820921</v>
      </c>
      <c r="AZ15" s="1">
        <f t="shared" ca="1" si="56"/>
        <v>12429271.689820921</v>
      </c>
      <c r="BA15" s="1">
        <f t="shared" ca="1" si="56"/>
        <v>12429271.689820921</v>
      </c>
      <c r="BB15" s="1">
        <f t="shared" ca="1" si="56"/>
        <v>12429271.689820921</v>
      </c>
      <c r="BC15" s="1">
        <f t="shared" ca="1" si="56"/>
        <v>12429271.689820921</v>
      </c>
      <c r="BD15" s="1">
        <f t="shared" ca="1" si="56"/>
        <v>12429271.689820921</v>
      </c>
      <c r="BE15" s="1">
        <f t="shared" ca="1" si="56"/>
        <v>12429271.689820921</v>
      </c>
    </row>
    <row r="17" spans="1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 t="shared" ref="V17" si="57">IF(V$5=1,$S17,U580)</f>
        <v>0</v>
      </c>
      <c r="W17" s="1">
        <f t="shared" ref="W17" ca="1" si="58">IF(W$5=1,$S17,V580)</f>
        <v>40000000</v>
      </c>
      <c r="X17" s="1">
        <f t="shared" ref="X17" ca="1" si="59">IF(X$5=1,$S17,W580)</f>
        <v>0</v>
      </c>
      <c r="Y17" s="1">
        <f ca="1">IF(Y$5=1,$S17,X580)</f>
        <v>0</v>
      </c>
      <c r="Z17" s="1">
        <f t="shared" ref="Z17" ca="1" si="60">IF(Z$5=1,$S17,Y580)</f>
        <v>0</v>
      </c>
      <c r="AA17" s="1">
        <f t="shared" ref="AA17" ca="1" si="61">IF(AA$5=1,$S17,Z580)</f>
        <v>0</v>
      </c>
      <c r="AB17" s="1">
        <f t="shared" ref="AB17" ca="1" si="62">IF(AB$5=1,$S17,AA580)</f>
        <v>0</v>
      </c>
      <c r="AC17" s="1">
        <f t="shared" ref="AC17" ca="1" si="63">IF(AC$5=1,$S17,AB580)</f>
        <v>0</v>
      </c>
      <c r="AD17" s="1">
        <f t="shared" ref="AD17" ca="1" si="64">IF(AD$5=1,$S17,AC580)</f>
        <v>0</v>
      </c>
      <c r="AE17" s="1">
        <f t="shared" ref="AE17" ca="1" si="65">IF(AE$5=1,$S17,AD580)</f>
        <v>0</v>
      </c>
      <c r="AF17" s="1">
        <f t="shared" ref="AF17" ca="1" si="66">IF(AF$5=1,$S17,AE580)</f>
        <v>0</v>
      </c>
      <c r="AG17" s="1">
        <f t="shared" ref="AG17" ca="1" si="67">IF(AG$5=1,$S17,AF580)</f>
        <v>0</v>
      </c>
      <c r="AH17" s="1">
        <f t="shared" ref="AH17" ca="1" si="68">IF(AH$5=1,$S17,AG580)</f>
        <v>0</v>
      </c>
      <c r="AI17" s="1">
        <f t="shared" ref="AI17" ca="1" si="69">IF(AI$5=1,$S17,AH580)</f>
        <v>0</v>
      </c>
      <c r="AJ17" s="1">
        <f t="shared" ref="AJ17" ca="1" si="70">IF(AJ$5=1,$S17,AI580)</f>
        <v>0</v>
      </c>
      <c r="AK17" s="1">
        <f t="shared" ref="AK17" ca="1" si="71">IF(AK$5=1,$S17,AJ580)</f>
        <v>0</v>
      </c>
      <c r="AL17" s="1">
        <f t="shared" ref="AL17" ca="1" si="72">IF(AL$5=1,$S17,AK580)</f>
        <v>0</v>
      </c>
      <c r="AM17" s="1">
        <f t="shared" ref="AM17" ca="1" si="73">IF(AM$5=1,$S17,AL580)</f>
        <v>0</v>
      </c>
      <c r="AN17" s="1">
        <f t="shared" ref="AN17" ca="1" si="74">IF(AN$5=1,$S17,AM580)</f>
        <v>0</v>
      </c>
      <c r="AO17" s="1">
        <f t="shared" ref="AO17" ca="1" si="75">IF(AO$5=1,$S17,AN580)</f>
        <v>0</v>
      </c>
      <c r="AP17" s="1">
        <f t="shared" ref="AP17" ca="1" si="76">IF(AP$5=1,$S17,AO580)</f>
        <v>0</v>
      </c>
      <c r="AQ17" s="1">
        <f t="shared" ref="AQ17" ca="1" si="77">IF(AQ$5=1,$S17,AP580)</f>
        <v>0</v>
      </c>
      <c r="AR17" s="1">
        <f t="shared" ref="AR17" ca="1" si="78">IF(AR$5=1,$S17,AQ580)</f>
        <v>0</v>
      </c>
      <c r="AS17" s="1">
        <f t="shared" ref="AS17" ca="1" si="79">IF(AS$5=1,$S17,AR580)</f>
        <v>0</v>
      </c>
      <c r="AT17" s="1">
        <f t="shared" ref="AT17" ca="1" si="80">IF(AT$5=1,$S17,AS580)</f>
        <v>0</v>
      </c>
      <c r="AU17" s="1">
        <f t="shared" ref="AU17" ca="1" si="81">IF(AU$5=1,$S17,AT580)</f>
        <v>0</v>
      </c>
      <c r="AV17" s="1">
        <f t="shared" ref="AV17" ca="1" si="82">IF(AV$5=1,$S17,AU580)</f>
        <v>0</v>
      </c>
      <c r="AW17" s="1">
        <f t="shared" ref="AW17" ca="1" si="83">IF(AW$5=1,$S17,AV580)</f>
        <v>0</v>
      </c>
      <c r="AX17" s="1">
        <f t="shared" ref="AX17" ca="1" si="84">IF(AX$5=1,$S17,AW580)</f>
        <v>0</v>
      </c>
      <c r="AY17" s="1">
        <f t="shared" ref="AY17" ca="1" si="85">IF(AY$5=1,$S17,AX580)</f>
        <v>0</v>
      </c>
      <c r="AZ17" s="1">
        <f t="shared" ref="AZ17" ca="1" si="86">IF(AZ$5=1,$S17,AY580)</f>
        <v>0</v>
      </c>
      <c r="BA17" s="1">
        <f t="shared" ref="BA17" ca="1" si="87">IF(BA$5=1,$S17,AZ580)</f>
        <v>0</v>
      </c>
      <c r="BB17" s="1">
        <f t="shared" ref="BB17" ca="1" si="88">IF(BB$5=1,$S17,BA580)</f>
        <v>0</v>
      </c>
      <c r="BC17" s="1">
        <f t="shared" ref="BC17" ca="1" si="89">IF(BC$5=1,$S17,BB580)</f>
        <v>0</v>
      </c>
      <c r="BD17" s="1">
        <f t="shared" ref="BD17" ca="1" si="90">IF(BD$5=1,$S17,BC580)</f>
        <v>0</v>
      </c>
      <c r="BE17" s="1">
        <f t="shared" ref="BE17" ca="1" si="91">IF(BE$5=1,$S17,BD580)</f>
        <v>0</v>
      </c>
    </row>
    <row r="19" spans="1:57" x14ac:dyDescent="0.3">
      <c r="B19" s="1">
        <f>ROW(Items!$A$9)</f>
        <v>9</v>
      </c>
      <c r="H19" s="13" t="str">
        <f ca="1">INDIRECT($B$1&amp;Items!E$2&amp;$B19)</f>
        <v>Дебиторская задолженность</v>
      </c>
      <c r="I19" s="13" t="str">
        <f ca="1">IF(INDIRECT($B$1&amp;Items!F$2&amp;$B19)="",H19,INDIRECT($B$1&amp;Items!F$2&amp;$B19))</f>
        <v>Дебиторская задолженность</v>
      </c>
      <c r="J19" s="1" t="str">
        <f ca="1">IF(INDIRECT($B$1&amp;Items!G$2&amp;$B19)="",IF(H19&lt;&gt;I19,"  "&amp;I19,I19),"    "&amp;INDIRECT($B$1&amp;Items!G$2&amp;$B19))</f>
        <v>Дебиторская задолженность</v>
      </c>
      <c r="S19" s="1">
        <f>S20+S24</f>
        <v>0</v>
      </c>
      <c r="V19" s="1">
        <f t="shared" ref="V19:BE19" si="92">IF(V$5=1,$S19,U582)</f>
        <v>0</v>
      </c>
      <c r="W19" s="1">
        <f t="shared" ca="1" si="92"/>
        <v>0</v>
      </c>
      <c r="X19" s="1">
        <f t="shared" ca="1" si="92"/>
        <v>0</v>
      </c>
      <c r="Y19" s="1">
        <f t="shared" ca="1" si="92"/>
        <v>-5892353.6089953966</v>
      </c>
      <c r="Z19" s="1">
        <f t="shared" ca="1" si="92"/>
        <v>-11784707.217990793</v>
      </c>
      <c r="AA19" s="1">
        <f t="shared" ca="1" si="92"/>
        <v>-16847897.295181446</v>
      </c>
      <c r="AB19" s="1">
        <f t="shared" ca="1" si="92"/>
        <v>19264820.781505909</v>
      </c>
      <c r="AC19" s="1">
        <f t="shared" ca="1" si="92"/>
        <v>0</v>
      </c>
      <c r="AD19" s="1">
        <f t="shared" ca="1" si="92"/>
        <v>0</v>
      </c>
      <c r="AE19" s="1">
        <f t="shared" ca="1" si="92"/>
        <v>0</v>
      </c>
      <c r="AF19" s="1">
        <f t="shared" ca="1" si="92"/>
        <v>0</v>
      </c>
      <c r="AG19" s="1">
        <f t="shared" ca="1" si="92"/>
        <v>0</v>
      </c>
      <c r="AH19" s="1">
        <f t="shared" ca="1" si="92"/>
        <v>0</v>
      </c>
      <c r="AI19" s="1">
        <f t="shared" ca="1" si="92"/>
        <v>0</v>
      </c>
      <c r="AJ19" s="1">
        <f t="shared" ca="1" si="92"/>
        <v>0</v>
      </c>
      <c r="AK19" s="1">
        <f t="shared" ca="1" si="92"/>
        <v>0</v>
      </c>
      <c r="AL19" s="1">
        <f t="shared" ca="1" si="92"/>
        <v>0</v>
      </c>
      <c r="AM19" s="1">
        <f t="shared" ca="1" si="92"/>
        <v>0</v>
      </c>
      <c r="AN19" s="1">
        <f t="shared" ca="1" si="92"/>
        <v>0</v>
      </c>
      <c r="AO19" s="1">
        <f t="shared" ca="1" si="92"/>
        <v>0</v>
      </c>
      <c r="AP19" s="1">
        <f t="shared" ca="1" si="92"/>
        <v>0</v>
      </c>
      <c r="AQ19" s="1">
        <f t="shared" ca="1" si="92"/>
        <v>0</v>
      </c>
      <c r="AR19" s="1">
        <f t="shared" ca="1" si="92"/>
        <v>0</v>
      </c>
      <c r="AS19" s="1">
        <f t="shared" ca="1" si="92"/>
        <v>0</v>
      </c>
      <c r="AT19" s="1">
        <f t="shared" ca="1" si="92"/>
        <v>0</v>
      </c>
      <c r="AU19" s="1">
        <f t="shared" ca="1" si="92"/>
        <v>0</v>
      </c>
      <c r="AV19" s="1">
        <f t="shared" ca="1" si="92"/>
        <v>0</v>
      </c>
      <c r="AW19" s="1">
        <f t="shared" ca="1" si="92"/>
        <v>0</v>
      </c>
      <c r="AX19" s="1">
        <f t="shared" ca="1" si="92"/>
        <v>0</v>
      </c>
      <c r="AY19" s="1">
        <f t="shared" ca="1" si="92"/>
        <v>0</v>
      </c>
      <c r="AZ19" s="1">
        <f t="shared" ca="1" si="92"/>
        <v>0</v>
      </c>
      <c r="BA19" s="1">
        <f t="shared" ca="1" si="92"/>
        <v>0</v>
      </c>
      <c r="BB19" s="1">
        <f t="shared" ca="1" si="92"/>
        <v>0</v>
      </c>
      <c r="BC19" s="1">
        <f t="shared" ca="1" si="92"/>
        <v>0</v>
      </c>
      <c r="BD19" s="1">
        <f t="shared" ca="1" si="92"/>
        <v>0</v>
      </c>
      <c r="BE19" s="1">
        <f t="shared" ca="1" si="92"/>
        <v>0</v>
      </c>
    </row>
    <row r="20" spans="1:57" x14ac:dyDescent="0.3">
      <c r="B20" s="1">
        <f>MAX(B$19:B19)+1</f>
        <v>10</v>
      </c>
      <c r="H20" s="13" t="str">
        <f ca="1">INDIRECT($B$1&amp;Items!E$2&amp;$B20)</f>
        <v>Дебиторская задолженность</v>
      </c>
      <c r="I20" s="13" t="str">
        <f ca="1">IF(INDIRECT($B$1&amp;Items!F$2&amp;$B20)="",H20,INDIRECT($B$1&amp;Items!F$2&amp;$B20))</f>
        <v>ДЗ при реализации</v>
      </c>
      <c r="J20" s="1" t="str">
        <f ca="1">IF(INDIRECT($B$1&amp;Items!G$2&amp;$B20)="",IF(H20&lt;&gt;I20,"  "&amp;I20,I20),"    "&amp;INDIRECT($B$1&amp;Items!G$2&amp;$B20))</f>
        <v xml:space="preserve">  ДЗ при реализации</v>
      </c>
      <c r="S20" s="6">
        <f>SUM(S21:S23)</f>
        <v>0</v>
      </c>
      <c r="V20" s="1">
        <f t="shared" ref="V20:BE20" si="93">IF(V$5=1,$S20,U583)</f>
        <v>0</v>
      </c>
      <c r="W20" s="1">
        <f t="shared" ca="1" si="93"/>
        <v>0</v>
      </c>
      <c r="X20" s="1">
        <f t="shared" ca="1" si="93"/>
        <v>0</v>
      </c>
      <c r="Y20" s="1">
        <f t="shared" ca="1" si="93"/>
        <v>-5892353.6089953966</v>
      </c>
      <c r="Z20" s="1">
        <f t="shared" ca="1" si="93"/>
        <v>-11784707.217990793</v>
      </c>
      <c r="AA20" s="1">
        <f t="shared" ca="1" si="93"/>
        <v>-16847897.295181446</v>
      </c>
      <c r="AB20" s="1">
        <f t="shared" ca="1" si="93"/>
        <v>19264820.781505909</v>
      </c>
      <c r="AC20" s="1">
        <f t="shared" ca="1" si="93"/>
        <v>0</v>
      </c>
      <c r="AD20" s="1">
        <f t="shared" ca="1" si="93"/>
        <v>0</v>
      </c>
      <c r="AE20" s="1">
        <f t="shared" ca="1" si="93"/>
        <v>0</v>
      </c>
      <c r="AF20" s="1">
        <f t="shared" ca="1" si="93"/>
        <v>0</v>
      </c>
      <c r="AG20" s="1">
        <f t="shared" ca="1" si="93"/>
        <v>0</v>
      </c>
      <c r="AH20" s="1">
        <f t="shared" ca="1" si="93"/>
        <v>0</v>
      </c>
      <c r="AI20" s="1">
        <f t="shared" ca="1" si="93"/>
        <v>0</v>
      </c>
      <c r="AJ20" s="1">
        <f t="shared" ca="1" si="93"/>
        <v>0</v>
      </c>
      <c r="AK20" s="1">
        <f t="shared" ca="1" si="93"/>
        <v>0</v>
      </c>
      <c r="AL20" s="1">
        <f t="shared" ca="1" si="93"/>
        <v>0</v>
      </c>
      <c r="AM20" s="1">
        <f t="shared" ca="1" si="93"/>
        <v>0</v>
      </c>
      <c r="AN20" s="1">
        <f t="shared" ca="1" si="93"/>
        <v>0</v>
      </c>
      <c r="AO20" s="1">
        <f t="shared" ca="1" si="93"/>
        <v>0</v>
      </c>
      <c r="AP20" s="1">
        <f t="shared" ca="1" si="93"/>
        <v>0</v>
      </c>
      <c r="AQ20" s="1">
        <f t="shared" ca="1" si="93"/>
        <v>0</v>
      </c>
      <c r="AR20" s="1">
        <f t="shared" ca="1" si="93"/>
        <v>0</v>
      </c>
      <c r="AS20" s="1">
        <f t="shared" ca="1" si="93"/>
        <v>0</v>
      </c>
      <c r="AT20" s="1">
        <f t="shared" ca="1" si="93"/>
        <v>0</v>
      </c>
      <c r="AU20" s="1">
        <f t="shared" ca="1" si="93"/>
        <v>0</v>
      </c>
      <c r="AV20" s="1">
        <f t="shared" ca="1" si="93"/>
        <v>0</v>
      </c>
      <c r="AW20" s="1">
        <f t="shared" ca="1" si="93"/>
        <v>0</v>
      </c>
      <c r="AX20" s="1">
        <f t="shared" ca="1" si="93"/>
        <v>0</v>
      </c>
      <c r="AY20" s="1">
        <f t="shared" ca="1" si="93"/>
        <v>0</v>
      </c>
      <c r="AZ20" s="1">
        <f t="shared" ca="1" si="93"/>
        <v>0</v>
      </c>
      <c r="BA20" s="1">
        <f t="shared" ca="1" si="93"/>
        <v>0</v>
      </c>
      <c r="BB20" s="1">
        <f t="shared" ca="1" si="93"/>
        <v>0</v>
      </c>
      <c r="BC20" s="1">
        <f t="shared" ca="1" si="93"/>
        <v>0</v>
      </c>
      <c r="BD20" s="1">
        <f t="shared" ca="1" si="93"/>
        <v>0</v>
      </c>
      <c r="BE20" s="1">
        <f t="shared" ca="1" si="93"/>
        <v>0</v>
      </c>
    </row>
    <row r="21" spans="1:57" x14ac:dyDescent="0.3">
      <c r="B21" s="1">
        <f>MAX(B$19:B20)+1</f>
        <v>11</v>
      </c>
      <c r="H21" s="13" t="str">
        <f ca="1">INDIRECT($B$1&amp;Items!E$2&amp;$B21)</f>
        <v>Дебиторская задолженность</v>
      </c>
      <c r="I21" s="13" t="str">
        <f ca="1">IF(INDIRECT($B$1&amp;Items!F$2&amp;$B21)="",H21,INDIRECT($B$1&amp;Items!F$2&amp;$B21))</f>
        <v>ДЗ при реализации</v>
      </c>
      <c r="J21" s="1" t="str">
        <f ca="1">IF(INDIRECT($B$1&amp;Items!G$2&amp;$B21)="",IF(H21&lt;&gt;I21,"  "&amp;I21,I21),"    "&amp;INDIRECT($B$1&amp;Items!G$2&amp;$B21))</f>
        <v xml:space="preserve">    Направление-1</v>
      </c>
      <c r="S21" s="3">
        <v>0</v>
      </c>
      <c r="V21" s="1">
        <f t="shared" ref="V21:BE21" si="94">IF(V$5=1,$S21,U584)</f>
        <v>0</v>
      </c>
      <c r="W21" s="1">
        <f t="shared" ca="1" si="94"/>
        <v>0</v>
      </c>
      <c r="X21" s="1">
        <f t="shared" ca="1" si="94"/>
        <v>0</v>
      </c>
      <c r="Y21" s="1">
        <f t="shared" ca="1" si="94"/>
        <v>-5892353.6089953966</v>
      </c>
      <c r="Z21" s="1">
        <f t="shared" ca="1" si="94"/>
        <v>-11784707.217990793</v>
      </c>
      <c r="AA21" s="1">
        <f t="shared" ca="1" si="94"/>
        <v>8838530.4134930931</v>
      </c>
      <c r="AB21" s="1">
        <f t="shared" ca="1" si="94"/>
        <v>0</v>
      </c>
      <c r="AC21" s="1">
        <f t="shared" ca="1" si="94"/>
        <v>0</v>
      </c>
      <c r="AD21" s="1">
        <f t="shared" ca="1" si="94"/>
        <v>0</v>
      </c>
      <c r="AE21" s="1">
        <f t="shared" ca="1" si="94"/>
        <v>0</v>
      </c>
      <c r="AF21" s="1">
        <f t="shared" ca="1" si="94"/>
        <v>0</v>
      </c>
      <c r="AG21" s="1">
        <f t="shared" ca="1" si="94"/>
        <v>0</v>
      </c>
      <c r="AH21" s="1">
        <f t="shared" ca="1" si="94"/>
        <v>0</v>
      </c>
      <c r="AI21" s="1">
        <f t="shared" ca="1" si="94"/>
        <v>0</v>
      </c>
      <c r="AJ21" s="1">
        <f t="shared" ca="1" si="94"/>
        <v>0</v>
      </c>
      <c r="AK21" s="1">
        <f t="shared" ca="1" si="94"/>
        <v>0</v>
      </c>
      <c r="AL21" s="1">
        <f t="shared" ca="1" si="94"/>
        <v>0</v>
      </c>
      <c r="AM21" s="1">
        <f t="shared" ca="1" si="94"/>
        <v>0</v>
      </c>
      <c r="AN21" s="1">
        <f t="shared" ca="1" si="94"/>
        <v>0</v>
      </c>
      <c r="AO21" s="1">
        <f t="shared" ca="1" si="94"/>
        <v>0</v>
      </c>
      <c r="AP21" s="1">
        <f t="shared" ca="1" si="94"/>
        <v>0</v>
      </c>
      <c r="AQ21" s="1">
        <f t="shared" ca="1" si="94"/>
        <v>0</v>
      </c>
      <c r="AR21" s="1">
        <f t="shared" ca="1" si="94"/>
        <v>0</v>
      </c>
      <c r="AS21" s="1">
        <f t="shared" ca="1" si="94"/>
        <v>0</v>
      </c>
      <c r="AT21" s="1">
        <f t="shared" ca="1" si="94"/>
        <v>0</v>
      </c>
      <c r="AU21" s="1">
        <f t="shared" ca="1" si="94"/>
        <v>0</v>
      </c>
      <c r="AV21" s="1">
        <f t="shared" ca="1" si="94"/>
        <v>0</v>
      </c>
      <c r="AW21" s="1">
        <f t="shared" ca="1" si="94"/>
        <v>0</v>
      </c>
      <c r="AX21" s="1">
        <f t="shared" ca="1" si="94"/>
        <v>0</v>
      </c>
      <c r="AY21" s="1">
        <f t="shared" ca="1" si="94"/>
        <v>0</v>
      </c>
      <c r="AZ21" s="1">
        <f t="shared" ca="1" si="94"/>
        <v>0</v>
      </c>
      <c r="BA21" s="1">
        <f t="shared" ca="1" si="94"/>
        <v>0</v>
      </c>
      <c r="BB21" s="1">
        <f t="shared" ca="1" si="94"/>
        <v>0</v>
      </c>
      <c r="BC21" s="1">
        <f t="shared" ca="1" si="94"/>
        <v>0</v>
      </c>
      <c r="BD21" s="1">
        <f t="shared" ca="1" si="94"/>
        <v>0</v>
      </c>
      <c r="BE21" s="1">
        <f t="shared" ca="1" si="94"/>
        <v>0</v>
      </c>
    </row>
    <row r="22" spans="1:57" x14ac:dyDescent="0.3">
      <c r="B22" s="1">
        <f>MAX(B$19:B21)+1</f>
        <v>12</v>
      </c>
      <c r="H22" s="13" t="str">
        <f ca="1">INDIRECT($B$1&amp;Items!E$2&amp;$B22)</f>
        <v>Дебиторская задолженность</v>
      </c>
      <c r="I22" s="13" t="str">
        <f ca="1">IF(INDIRECT($B$1&amp;Items!F$2&amp;$B22)="",H22,INDIRECT($B$1&amp;Items!F$2&amp;$B22))</f>
        <v>ДЗ при реализации</v>
      </c>
      <c r="J22" s="1" t="str">
        <f ca="1">IF(INDIRECT($B$1&amp;Items!G$2&amp;$B22)="",IF(H22&lt;&gt;I22,"  "&amp;I22,I22),"    "&amp;INDIRECT($B$1&amp;Items!G$2&amp;$B22))</f>
        <v xml:space="preserve">    Направление-2</v>
      </c>
      <c r="S22" s="3">
        <v>0</v>
      </c>
      <c r="V22" s="1">
        <f t="shared" ref="V22:BE22" si="95">IF(V$5=1,$S22,U585)</f>
        <v>0</v>
      </c>
      <c r="W22" s="1">
        <f t="shared" ca="1" si="95"/>
        <v>0</v>
      </c>
      <c r="X22" s="1">
        <f t="shared" ca="1" si="95"/>
        <v>0</v>
      </c>
      <c r="Y22" s="1">
        <f t="shared" ca="1" si="95"/>
        <v>0</v>
      </c>
      <c r="Z22" s="1">
        <f t="shared" ca="1" si="95"/>
        <v>0</v>
      </c>
      <c r="AA22" s="1">
        <f t="shared" ca="1" si="95"/>
        <v>-25686427.708674543</v>
      </c>
      <c r="AB22" s="1">
        <f t="shared" ca="1" si="95"/>
        <v>19264820.781505905</v>
      </c>
      <c r="AC22" s="1">
        <f t="shared" ca="1" si="95"/>
        <v>0</v>
      </c>
      <c r="AD22" s="1">
        <f t="shared" ca="1" si="95"/>
        <v>0</v>
      </c>
      <c r="AE22" s="1">
        <f t="shared" ca="1" si="95"/>
        <v>0</v>
      </c>
      <c r="AF22" s="1">
        <f t="shared" ca="1" si="95"/>
        <v>0</v>
      </c>
      <c r="AG22" s="1">
        <f t="shared" ca="1" si="95"/>
        <v>0</v>
      </c>
      <c r="AH22" s="1">
        <f t="shared" ca="1" si="95"/>
        <v>0</v>
      </c>
      <c r="AI22" s="1">
        <f t="shared" ca="1" si="95"/>
        <v>0</v>
      </c>
      <c r="AJ22" s="1">
        <f t="shared" ca="1" si="95"/>
        <v>0</v>
      </c>
      <c r="AK22" s="1">
        <f t="shared" ca="1" si="95"/>
        <v>0</v>
      </c>
      <c r="AL22" s="1">
        <f t="shared" ca="1" si="95"/>
        <v>0</v>
      </c>
      <c r="AM22" s="1">
        <f t="shared" ca="1" si="95"/>
        <v>0</v>
      </c>
      <c r="AN22" s="1">
        <f t="shared" ca="1" si="95"/>
        <v>0</v>
      </c>
      <c r="AO22" s="1">
        <f t="shared" ca="1" si="95"/>
        <v>0</v>
      </c>
      <c r="AP22" s="1">
        <f t="shared" ca="1" si="95"/>
        <v>0</v>
      </c>
      <c r="AQ22" s="1">
        <f t="shared" ca="1" si="95"/>
        <v>0</v>
      </c>
      <c r="AR22" s="1">
        <f t="shared" ca="1" si="95"/>
        <v>0</v>
      </c>
      <c r="AS22" s="1">
        <f t="shared" ca="1" si="95"/>
        <v>0</v>
      </c>
      <c r="AT22" s="1">
        <f t="shared" ca="1" si="95"/>
        <v>0</v>
      </c>
      <c r="AU22" s="1">
        <f t="shared" ca="1" si="95"/>
        <v>0</v>
      </c>
      <c r="AV22" s="1">
        <f t="shared" ca="1" si="95"/>
        <v>0</v>
      </c>
      <c r="AW22" s="1">
        <f t="shared" ca="1" si="95"/>
        <v>0</v>
      </c>
      <c r="AX22" s="1">
        <f t="shared" ca="1" si="95"/>
        <v>0</v>
      </c>
      <c r="AY22" s="1">
        <f t="shared" ca="1" si="95"/>
        <v>0</v>
      </c>
      <c r="AZ22" s="1">
        <f t="shared" ca="1" si="95"/>
        <v>0</v>
      </c>
      <c r="BA22" s="1">
        <f t="shared" ca="1" si="95"/>
        <v>0</v>
      </c>
      <c r="BB22" s="1">
        <f t="shared" ca="1" si="95"/>
        <v>0</v>
      </c>
      <c r="BC22" s="1">
        <f t="shared" ca="1" si="95"/>
        <v>0</v>
      </c>
      <c r="BD22" s="1">
        <f t="shared" ca="1" si="95"/>
        <v>0</v>
      </c>
      <c r="BE22" s="1">
        <f t="shared" ca="1" si="95"/>
        <v>0</v>
      </c>
    </row>
    <row r="23" spans="1:57" x14ac:dyDescent="0.3">
      <c r="B23" s="1">
        <f>MAX(B$19:B22)+1</f>
        <v>13</v>
      </c>
      <c r="H23" s="13" t="str">
        <f ca="1">INDIRECT($B$1&amp;Items!E$2&amp;$B23)</f>
        <v>Дебиторская задолженность</v>
      </c>
      <c r="I23" s="13" t="str">
        <f ca="1">IF(INDIRECT($B$1&amp;Items!F$2&amp;$B23)="",H23,INDIRECT($B$1&amp;Items!F$2&amp;$B23))</f>
        <v>ДЗ при реализации</v>
      </c>
      <c r="J23" s="1" t="str">
        <f ca="1">IF(INDIRECT($B$1&amp;Items!G$2&amp;$B23)="",IF(H23&lt;&gt;I23,"  "&amp;I23,I23),"    "&amp;INDIRECT($B$1&amp;Items!G$2&amp;$B23))</f>
        <v xml:space="preserve">    Направление-3</v>
      </c>
      <c r="S23" s="3">
        <v>0</v>
      </c>
      <c r="V23" s="1">
        <f t="shared" ref="V23:BE23" si="96">IF(V$5=1,$S23,U586)</f>
        <v>0</v>
      </c>
      <c r="W23" s="1">
        <f t="shared" ca="1" si="96"/>
        <v>0</v>
      </c>
      <c r="X23" s="1">
        <f t="shared" ca="1" si="96"/>
        <v>0</v>
      </c>
      <c r="Y23" s="1">
        <f t="shared" ca="1" si="96"/>
        <v>0</v>
      </c>
      <c r="Z23" s="1">
        <f t="shared" ca="1" si="96"/>
        <v>0</v>
      </c>
      <c r="AA23" s="1">
        <f t="shared" ca="1" si="96"/>
        <v>0</v>
      </c>
      <c r="AB23" s="1">
        <f t="shared" ca="1" si="96"/>
        <v>0</v>
      </c>
      <c r="AC23" s="1">
        <f t="shared" ca="1" si="96"/>
        <v>0</v>
      </c>
      <c r="AD23" s="1">
        <f t="shared" ca="1" si="96"/>
        <v>0</v>
      </c>
      <c r="AE23" s="1">
        <f t="shared" ca="1" si="96"/>
        <v>0</v>
      </c>
      <c r="AF23" s="1">
        <f t="shared" ca="1" si="96"/>
        <v>0</v>
      </c>
      <c r="AG23" s="1">
        <f t="shared" ca="1" si="96"/>
        <v>0</v>
      </c>
      <c r="AH23" s="1">
        <f t="shared" ca="1" si="96"/>
        <v>0</v>
      </c>
      <c r="AI23" s="1">
        <f t="shared" ca="1" si="96"/>
        <v>0</v>
      </c>
      <c r="AJ23" s="1">
        <f t="shared" ca="1" si="96"/>
        <v>0</v>
      </c>
      <c r="AK23" s="1">
        <f t="shared" ca="1" si="96"/>
        <v>0</v>
      </c>
      <c r="AL23" s="1">
        <f t="shared" ca="1" si="96"/>
        <v>0</v>
      </c>
      <c r="AM23" s="1">
        <f t="shared" ca="1" si="96"/>
        <v>0</v>
      </c>
      <c r="AN23" s="1">
        <f t="shared" ca="1" si="96"/>
        <v>0</v>
      </c>
      <c r="AO23" s="1">
        <f t="shared" ca="1" si="96"/>
        <v>0</v>
      </c>
      <c r="AP23" s="1">
        <f t="shared" ca="1" si="96"/>
        <v>0</v>
      </c>
      <c r="AQ23" s="1">
        <f t="shared" ca="1" si="96"/>
        <v>0</v>
      </c>
      <c r="AR23" s="1">
        <f t="shared" ca="1" si="96"/>
        <v>0</v>
      </c>
      <c r="AS23" s="1">
        <f t="shared" ca="1" si="96"/>
        <v>0</v>
      </c>
      <c r="AT23" s="1">
        <f t="shared" ca="1" si="96"/>
        <v>0</v>
      </c>
      <c r="AU23" s="1">
        <f t="shared" ca="1" si="96"/>
        <v>0</v>
      </c>
      <c r="AV23" s="1">
        <f t="shared" ca="1" si="96"/>
        <v>0</v>
      </c>
      <c r="AW23" s="1">
        <f t="shared" ca="1" si="96"/>
        <v>0</v>
      </c>
      <c r="AX23" s="1">
        <f t="shared" ca="1" si="96"/>
        <v>0</v>
      </c>
      <c r="AY23" s="1">
        <f t="shared" ca="1" si="96"/>
        <v>0</v>
      </c>
      <c r="AZ23" s="1">
        <f t="shared" ca="1" si="96"/>
        <v>0</v>
      </c>
      <c r="BA23" s="1">
        <f t="shared" ca="1" si="96"/>
        <v>0</v>
      </c>
      <c r="BB23" s="1">
        <f t="shared" ca="1" si="96"/>
        <v>0</v>
      </c>
      <c r="BC23" s="1">
        <f t="shared" ca="1" si="96"/>
        <v>0</v>
      </c>
      <c r="BD23" s="1">
        <f t="shared" ca="1" si="96"/>
        <v>0</v>
      </c>
      <c r="BE23" s="1">
        <f t="shared" ca="1" si="96"/>
        <v>0</v>
      </c>
    </row>
    <row r="24" spans="1:57" x14ac:dyDescent="0.3">
      <c r="B24" s="1">
        <f>MAX(B$19:B23)+1</f>
        <v>14</v>
      </c>
      <c r="H24" s="13" t="str">
        <f ca="1">INDIRECT($B$1&amp;Items!E$2&amp;$B24)</f>
        <v>Дебиторская задолженность</v>
      </c>
      <c r="I24" s="13" t="str">
        <f ca="1">IF(INDIRECT($B$1&amp;Items!F$2&amp;$B24)="",H24,INDIRECT($B$1&amp;Items!F$2&amp;$B24))</f>
        <v>Прочая ДЗ</v>
      </c>
      <c r="J24" s="1" t="str">
        <f ca="1">IF(INDIRECT($B$1&amp;Items!G$2&amp;$B24)="",IF(H24&lt;&gt;I24,"  "&amp;I24,I24),"    "&amp;INDIRECT($B$1&amp;Items!G$2&amp;$B24))</f>
        <v xml:space="preserve">  Прочая ДЗ</v>
      </c>
      <c r="S24" s="6">
        <f>SUM(S25:S27)</f>
        <v>0</v>
      </c>
      <c r="V24" s="1">
        <f t="shared" ref="V24:BE24" si="97">IF(V$5=1,$S24,U587)</f>
        <v>0</v>
      </c>
      <c r="W24" s="1">
        <f t="shared" ca="1" si="97"/>
        <v>0</v>
      </c>
      <c r="X24" s="1">
        <f t="shared" ca="1" si="97"/>
        <v>0</v>
      </c>
      <c r="Y24" s="1">
        <f t="shared" ca="1" si="97"/>
        <v>0</v>
      </c>
      <c r="Z24" s="1">
        <f t="shared" ca="1" si="97"/>
        <v>0</v>
      </c>
      <c r="AA24" s="1">
        <f t="shared" ca="1" si="97"/>
        <v>0</v>
      </c>
      <c r="AB24" s="1">
        <f t="shared" ca="1" si="97"/>
        <v>0</v>
      </c>
      <c r="AC24" s="1">
        <f t="shared" ca="1" si="97"/>
        <v>0</v>
      </c>
      <c r="AD24" s="1">
        <f t="shared" ca="1" si="97"/>
        <v>0</v>
      </c>
      <c r="AE24" s="1">
        <f t="shared" ca="1" si="97"/>
        <v>0</v>
      </c>
      <c r="AF24" s="1">
        <f t="shared" ca="1" si="97"/>
        <v>0</v>
      </c>
      <c r="AG24" s="1">
        <f t="shared" ca="1" si="97"/>
        <v>0</v>
      </c>
      <c r="AH24" s="1">
        <f t="shared" ca="1" si="97"/>
        <v>0</v>
      </c>
      <c r="AI24" s="1">
        <f t="shared" ca="1" si="97"/>
        <v>0</v>
      </c>
      <c r="AJ24" s="1">
        <f t="shared" ca="1" si="97"/>
        <v>0</v>
      </c>
      <c r="AK24" s="1">
        <f t="shared" ca="1" si="97"/>
        <v>0</v>
      </c>
      <c r="AL24" s="1">
        <f t="shared" ca="1" si="97"/>
        <v>0</v>
      </c>
      <c r="AM24" s="1">
        <f t="shared" ca="1" si="97"/>
        <v>0</v>
      </c>
      <c r="AN24" s="1">
        <f t="shared" ca="1" si="97"/>
        <v>0</v>
      </c>
      <c r="AO24" s="1">
        <f t="shared" ca="1" si="97"/>
        <v>0</v>
      </c>
      <c r="AP24" s="1">
        <f t="shared" ca="1" si="97"/>
        <v>0</v>
      </c>
      <c r="AQ24" s="1">
        <f t="shared" ca="1" si="97"/>
        <v>0</v>
      </c>
      <c r="AR24" s="1">
        <f t="shared" ca="1" si="97"/>
        <v>0</v>
      </c>
      <c r="AS24" s="1">
        <f t="shared" ca="1" si="97"/>
        <v>0</v>
      </c>
      <c r="AT24" s="1">
        <f t="shared" ca="1" si="97"/>
        <v>0</v>
      </c>
      <c r="AU24" s="1">
        <f t="shared" ca="1" si="97"/>
        <v>0</v>
      </c>
      <c r="AV24" s="1">
        <f t="shared" ca="1" si="97"/>
        <v>0</v>
      </c>
      <c r="AW24" s="1">
        <f t="shared" ca="1" si="97"/>
        <v>0</v>
      </c>
      <c r="AX24" s="1">
        <f t="shared" ca="1" si="97"/>
        <v>0</v>
      </c>
      <c r="AY24" s="1">
        <f t="shared" ca="1" si="97"/>
        <v>0</v>
      </c>
      <c r="AZ24" s="1">
        <f t="shared" ca="1" si="97"/>
        <v>0</v>
      </c>
      <c r="BA24" s="1">
        <f t="shared" ca="1" si="97"/>
        <v>0</v>
      </c>
      <c r="BB24" s="1">
        <f t="shared" ca="1" si="97"/>
        <v>0</v>
      </c>
      <c r="BC24" s="1">
        <f t="shared" ca="1" si="97"/>
        <v>0</v>
      </c>
      <c r="BD24" s="1">
        <f t="shared" ca="1" si="97"/>
        <v>0</v>
      </c>
      <c r="BE24" s="1">
        <f t="shared" ca="1" si="97"/>
        <v>0</v>
      </c>
    </row>
    <row r="25" spans="1:57" x14ac:dyDescent="0.3">
      <c r="B25" s="1">
        <f>MAX(B$19:B24)+1</f>
        <v>15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Прочая ДЗ</v>
      </c>
      <c r="J25" s="1" t="str">
        <f ca="1">IF(INDIRECT($B$1&amp;Items!G$2&amp;$B25)="",IF(H25&lt;&gt;I25,"  "&amp;I25,I25),"    "&amp;INDIRECT($B$1&amp;Items!G$2&amp;$B25))</f>
        <v xml:space="preserve">    Прочие продажи-1</v>
      </c>
      <c r="S25" s="3">
        <v>0</v>
      </c>
      <c r="V25" s="1">
        <f t="shared" ref="V25:BE25" si="98">IF(V$5=1,$S25,U588)</f>
        <v>0</v>
      </c>
      <c r="W25" s="1">
        <f t="shared" ca="1" si="98"/>
        <v>0</v>
      </c>
      <c r="X25" s="1">
        <f t="shared" ca="1" si="98"/>
        <v>0</v>
      </c>
      <c r="Y25" s="1">
        <f t="shared" ca="1" si="98"/>
        <v>0</v>
      </c>
      <c r="Z25" s="1">
        <f t="shared" ca="1" si="98"/>
        <v>0</v>
      </c>
      <c r="AA25" s="1">
        <f t="shared" ca="1" si="98"/>
        <v>0</v>
      </c>
      <c r="AB25" s="1">
        <f t="shared" ca="1" si="98"/>
        <v>0</v>
      </c>
      <c r="AC25" s="1">
        <f t="shared" ca="1" si="98"/>
        <v>0</v>
      </c>
      <c r="AD25" s="1">
        <f t="shared" ca="1" si="98"/>
        <v>0</v>
      </c>
      <c r="AE25" s="1">
        <f t="shared" ca="1" si="98"/>
        <v>0</v>
      </c>
      <c r="AF25" s="1">
        <f t="shared" ca="1" si="98"/>
        <v>0</v>
      </c>
      <c r="AG25" s="1">
        <f t="shared" ca="1" si="98"/>
        <v>0</v>
      </c>
      <c r="AH25" s="1">
        <f t="shared" ca="1" si="98"/>
        <v>0</v>
      </c>
      <c r="AI25" s="1">
        <f t="shared" ca="1" si="98"/>
        <v>0</v>
      </c>
      <c r="AJ25" s="1">
        <f t="shared" ca="1" si="98"/>
        <v>0</v>
      </c>
      <c r="AK25" s="1">
        <f t="shared" ca="1" si="98"/>
        <v>0</v>
      </c>
      <c r="AL25" s="1">
        <f t="shared" ca="1" si="98"/>
        <v>0</v>
      </c>
      <c r="AM25" s="1">
        <f t="shared" ca="1" si="98"/>
        <v>0</v>
      </c>
      <c r="AN25" s="1">
        <f t="shared" ca="1" si="98"/>
        <v>0</v>
      </c>
      <c r="AO25" s="1">
        <f t="shared" ca="1" si="98"/>
        <v>0</v>
      </c>
      <c r="AP25" s="1">
        <f t="shared" ca="1" si="98"/>
        <v>0</v>
      </c>
      <c r="AQ25" s="1">
        <f t="shared" ca="1" si="98"/>
        <v>0</v>
      </c>
      <c r="AR25" s="1">
        <f t="shared" ca="1" si="98"/>
        <v>0</v>
      </c>
      <c r="AS25" s="1">
        <f t="shared" ca="1" si="98"/>
        <v>0</v>
      </c>
      <c r="AT25" s="1">
        <f t="shared" ca="1" si="98"/>
        <v>0</v>
      </c>
      <c r="AU25" s="1">
        <f t="shared" ca="1" si="98"/>
        <v>0</v>
      </c>
      <c r="AV25" s="1">
        <f t="shared" ca="1" si="98"/>
        <v>0</v>
      </c>
      <c r="AW25" s="1">
        <f t="shared" ca="1" si="98"/>
        <v>0</v>
      </c>
      <c r="AX25" s="1">
        <f t="shared" ca="1" si="98"/>
        <v>0</v>
      </c>
      <c r="AY25" s="1">
        <f t="shared" ca="1" si="98"/>
        <v>0</v>
      </c>
      <c r="AZ25" s="1">
        <f t="shared" ca="1" si="98"/>
        <v>0</v>
      </c>
      <c r="BA25" s="1">
        <f t="shared" ca="1" si="98"/>
        <v>0</v>
      </c>
      <c r="BB25" s="1">
        <f t="shared" ca="1" si="98"/>
        <v>0</v>
      </c>
      <c r="BC25" s="1">
        <f t="shared" ca="1" si="98"/>
        <v>0</v>
      </c>
      <c r="BD25" s="1">
        <f t="shared" ca="1" si="98"/>
        <v>0</v>
      </c>
      <c r="BE25" s="1">
        <f t="shared" ca="1" si="98"/>
        <v>0</v>
      </c>
    </row>
    <row r="26" spans="1:57" x14ac:dyDescent="0.3">
      <c r="B26" s="1">
        <f>MAX(B$19:B25)+1</f>
        <v>16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Прочая ДЗ</v>
      </c>
      <c r="J26" s="1" t="str">
        <f ca="1">IF(INDIRECT($B$1&amp;Items!G$2&amp;$B26)="",IF(H26&lt;&gt;I26,"  "&amp;I26,I26),"    "&amp;INDIRECT($B$1&amp;Items!G$2&amp;$B26))</f>
        <v xml:space="preserve">    Прочие продажи-2</v>
      </c>
      <c r="S26" s="3">
        <v>0</v>
      </c>
      <c r="V26" s="1">
        <f t="shared" ref="V26:BE26" si="99">IF(V$5=1,$S26,U589)</f>
        <v>0</v>
      </c>
      <c r="W26" s="1">
        <f t="shared" ca="1" si="99"/>
        <v>0</v>
      </c>
      <c r="X26" s="1">
        <f t="shared" ca="1" si="99"/>
        <v>0</v>
      </c>
      <c r="Y26" s="1">
        <f t="shared" ca="1" si="99"/>
        <v>0</v>
      </c>
      <c r="Z26" s="1">
        <f t="shared" ca="1" si="99"/>
        <v>0</v>
      </c>
      <c r="AA26" s="1">
        <f t="shared" ca="1" si="99"/>
        <v>0</v>
      </c>
      <c r="AB26" s="1">
        <f t="shared" ca="1" si="99"/>
        <v>0</v>
      </c>
      <c r="AC26" s="1">
        <f t="shared" ca="1" si="99"/>
        <v>0</v>
      </c>
      <c r="AD26" s="1">
        <f t="shared" ca="1" si="99"/>
        <v>0</v>
      </c>
      <c r="AE26" s="1">
        <f t="shared" ca="1" si="99"/>
        <v>0</v>
      </c>
      <c r="AF26" s="1">
        <f t="shared" ca="1" si="99"/>
        <v>0</v>
      </c>
      <c r="AG26" s="1">
        <f t="shared" ca="1" si="99"/>
        <v>0</v>
      </c>
      <c r="AH26" s="1">
        <f t="shared" ca="1" si="99"/>
        <v>0</v>
      </c>
      <c r="AI26" s="1">
        <f t="shared" ca="1" si="99"/>
        <v>0</v>
      </c>
      <c r="AJ26" s="1">
        <f t="shared" ca="1" si="99"/>
        <v>0</v>
      </c>
      <c r="AK26" s="1">
        <f t="shared" ca="1" si="99"/>
        <v>0</v>
      </c>
      <c r="AL26" s="1">
        <f t="shared" ca="1" si="99"/>
        <v>0</v>
      </c>
      <c r="AM26" s="1">
        <f t="shared" ca="1" si="99"/>
        <v>0</v>
      </c>
      <c r="AN26" s="1">
        <f t="shared" ca="1" si="99"/>
        <v>0</v>
      </c>
      <c r="AO26" s="1">
        <f t="shared" ca="1" si="99"/>
        <v>0</v>
      </c>
      <c r="AP26" s="1">
        <f t="shared" ca="1" si="99"/>
        <v>0</v>
      </c>
      <c r="AQ26" s="1">
        <f t="shared" ca="1" si="99"/>
        <v>0</v>
      </c>
      <c r="AR26" s="1">
        <f t="shared" ca="1" si="99"/>
        <v>0</v>
      </c>
      <c r="AS26" s="1">
        <f t="shared" ca="1" si="99"/>
        <v>0</v>
      </c>
      <c r="AT26" s="1">
        <f t="shared" ca="1" si="99"/>
        <v>0</v>
      </c>
      <c r="AU26" s="1">
        <f t="shared" ca="1" si="99"/>
        <v>0</v>
      </c>
      <c r="AV26" s="1">
        <f t="shared" ca="1" si="99"/>
        <v>0</v>
      </c>
      <c r="AW26" s="1">
        <f t="shared" ca="1" si="99"/>
        <v>0</v>
      </c>
      <c r="AX26" s="1">
        <f t="shared" ca="1" si="99"/>
        <v>0</v>
      </c>
      <c r="AY26" s="1">
        <f t="shared" ca="1" si="99"/>
        <v>0</v>
      </c>
      <c r="AZ26" s="1">
        <f t="shared" ca="1" si="99"/>
        <v>0</v>
      </c>
      <c r="BA26" s="1">
        <f t="shared" ca="1" si="99"/>
        <v>0</v>
      </c>
      <c r="BB26" s="1">
        <f t="shared" ca="1" si="99"/>
        <v>0</v>
      </c>
      <c r="BC26" s="1">
        <f t="shared" ca="1" si="99"/>
        <v>0</v>
      </c>
      <c r="BD26" s="1">
        <f t="shared" ca="1" si="99"/>
        <v>0</v>
      </c>
      <c r="BE26" s="1">
        <f t="shared" ca="1" si="99"/>
        <v>0</v>
      </c>
    </row>
    <row r="27" spans="1:57" ht="4.95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36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</row>
    <row r="29" spans="1:57" x14ac:dyDescent="0.3">
      <c r="B29" s="1">
        <f>ROW(Items!$A$83)</f>
        <v>83</v>
      </c>
      <c r="H29" s="13" t="str">
        <f ca="1">INDIRECT($B$1&amp;Items!E$2&amp;$B29)</f>
        <v>Незавершенное производство</v>
      </c>
      <c r="I29" s="13" t="str">
        <f ca="1">IF(INDIRECT($B$1&amp;Items!F$2&amp;$B29)="",H29,INDIRECT($B$1&amp;Items!F$2&amp;$B29))</f>
        <v>Незавершенное производство</v>
      </c>
      <c r="J29" s="1" t="str">
        <f ca="1">IF(INDIRECT($B$1&amp;Items!G$2&amp;$B29)="",IF(H29&lt;&gt;I29,"  "&amp;I29,I29),"    "&amp;INDIRECT($B$1&amp;Items!G$2&amp;$B29))</f>
        <v>Незавершенное производство</v>
      </c>
      <c r="S29" s="1">
        <f>SUM(S30:S35)</f>
        <v>0</v>
      </c>
      <c r="V29" s="1">
        <f t="shared" ref="V29:BE29" si="100">SUM(V30:V35)</f>
        <v>0</v>
      </c>
      <c r="W29" s="1">
        <f t="shared" ca="1" si="100"/>
        <v>12166127.686100001</v>
      </c>
      <c r="X29" s="1">
        <f t="shared" ca="1" si="100"/>
        <v>22773648.879333999</v>
      </c>
      <c r="Y29" s="1">
        <f t="shared" ca="1" si="100"/>
        <v>35867379.952873006</v>
      </c>
      <c r="Z29" s="1">
        <f t="shared" ca="1" si="100"/>
        <v>44661231.573518999</v>
      </c>
      <c r="AA29" s="1">
        <f t="shared" ca="1" si="100"/>
        <v>36373515.499083698</v>
      </c>
      <c r="AB29" s="1">
        <f t="shared" ca="1" si="100"/>
        <v>5880592.4241470974</v>
      </c>
      <c r="AC29" s="1">
        <f t="shared" ca="1" si="100"/>
        <v>5880592.4241470974</v>
      </c>
      <c r="AD29" s="1">
        <f t="shared" ca="1" si="100"/>
        <v>5880592.4241470974</v>
      </c>
      <c r="AE29" s="1">
        <f t="shared" ca="1" si="100"/>
        <v>5880592.4241470974</v>
      </c>
      <c r="AF29" s="1">
        <f t="shared" ca="1" si="100"/>
        <v>5880592.4241470974</v>
      </c>
      <c r="AG29" s="1">
        <f t="shared" ca="1" si="100"/>
        <v>5880592.4241470974</v>
      </c>
      <c r="AH29" s="1">
        <f t="shared" ca="1" si="100"/>
        <v>5880592.4241470974</v>
      </c>
      <c r="AI29" s="1">
        <f t="shared" ca="1" si="100"/>
        <v>5880592.4241470974</v>
      </c>
      <c r="AJ29" s="1">
        <f t="shared" ca="1" si="100"/>
        <v>5880592.4241470974</v>
      </c>
      <c r="AK29" s="1">
        <f t="shared" ca="1" si="100"/>
        <v>5880592.4241470974</v>
      </c>
      <c r="AL29" s="1">
        <f t="shared" ca="1" si="100"/>
        <v>5880592.4241470974</v>
      </c>
      <c r="AM29" s="1">
        <f t="shared" ca="1" si="100"/>
        <v>5880592.4241470974</v>
      </c>
      <c r="AN29" s="1">
        <f t="shared" ca="1" si="100"/>
        <v>5880592.4241470974</v>
      </c>
      <c r="AO29" s="1">
        <f t="shared" ca="1" si="100"/>
        <v>5880592.4241470974</v>
      </c>
      <c r="AP29" s="1">
        <f t="shared" ca="1" si="100"/>
        <v>5880592.4241470974</v>
      </c>
      <c r="AQ29" s="1">
        <f t="shared" ca="1" si="100"/>
        <v>5880592.4241470974</v>
      </c>
      <c r="AR29" s="1">
        <f t="shared" ca="1" si="100"/>
        <v>5880592.4241470974</v>
      </c>
      <c r="AS29" s="1">
        <f t="shared" ca="1" si="100"/>
        <v>5880592.4241470974</v>
      </c>
      <c r="AT29" s="1">
        <f t="shared" ca="1" si="100"/>
        <v>5880592.4241470974</v>
      </c>
      <c r="AU29" s="1">
        <f t="shared" ca="1" si="100"/>
        <v>5880592.4241470974</v>
      </c>
      <c r="AV29" s="1">
        <f t="shared" ca="1" si="100"/>
        <v>5880592.4241470974</v>
      </c>
      <c r="AW29" s="1">
        <f t="shared" ca="1" si="100"/>
        <v>5880592.4241470974</v>
      </c>
      <c r="AX29" s="1">
        <f t="shared" ca="1" si="100"/>
        <v>5880592.4241470974</v>
      </c>
      <c r="AY29" s="1">
        <f t="shared" ca="1" si="100"/>
        <v>5880592.4241470974</v>
      </c>
      <c r="AZ29" s="1">
        <f t="shared" ca="1" si="100"/>
        <v>5880592.4241470974</v>
      </c>
      <c r="BA29" s="1">
        <f t="shared" ca="1" si="100"/>
        <v>5880592.4241470974</v>
      </c>
      <c r="BB29" s="1">
        <f t="shared" ca="1" si="100"/>
        <v>5880592.4241470974</v>
      </c>
      <c r="BC29" s="1">
        <f t="shared" ca="1" si="100"/>
        <v>5880592.4241470974</v>
      </c>
      <c r="BD29" s="1">
        <f t="shared" ca="1" si="100"/>
        <v>5880592.4241470974</v>
      </c>
      <c r="BE29" s="1">
        <f t="shared" ca="1" si="100"/>
        <v>5880592.4241470974</v>
      </c>
    </row>
    <row r="30" spans="1:57" x14ac:dyDescent="0.3">
      <c r="B30" s="1">
        <f>MAX(B$28:B29)+1</f>
        <v>84</v>
      </c>
      <c r="H30" s="13" t="str">
        <f ca="1">INDIRECT($B$1&amp;Items!E$2&amp;$B30)</f>
        <v>Незавершенное производство</v>
      </c>
      <c r="I30" s="13" t="str">
        <f ca="1">IF(INDIRECT($B$1&amp;Items!F$2&amp;$B30)="",H30,INDIRECT($B$1&amp;Items!F$2&amp;$B30))</f>
        <v>Начисление затрат этапа-1 бизнес-процесса</v>
      </c>
      <c r="J30" s="1" t="str">
        <f ca="1">IF(INDIRECT($B$1&amp;Items!G$2&amp;$B30)="",IF(H30&lt;&gt;I30,"  "&amp;I30,I30),"    "&amp;INDIRECT($B$1&amp;Items!G$2&amp;$B30))</f>
        <v xml:space="preserve">  Начисление затрат этапа-1 бизнес-процесса</v>
      </c>
      <c r="S30" s="3">
        <v>0</v>
      </c>
      <c r="V30" s="1">
        <f t="shared" ref="V30:BE30" si="101">IF(V$5=1,$S30,U593)</f>
        <v>0</v>
      </c>
      <c r="W30" s="1">
        <f t="shared" ca="1" si="101"/>
        <v>3995100</v>
      </c>
      <c r="X30" s="1">
        <f t="shared" ca="1" si="101"/>
        <v>6204757</v>
      </c>
      <c r="Y30" s="1">
        <f t="shared" ca="1" si="101"/>
        <v>11098926.2893</v>
      </c>
      <c r="Z30" s="1">
        <f t="shared" ca="1" si="101"/>
        <v>12501478.02</v>
      </c>
      <c r="AA30" s="1">
        <f t="shared" ca="1" si="101"/>
        <v>8751034.6140000001</v>
      </c>
      <c r="AB30" s="1">
        <f t="shared" ca="1" si="101"/>
        <v>1250147.8020000001</v>
      </c>
      <c r="AC30" s="1">
        <f t="shared" ca="1" si="101"/>
        <v>1250147.8020000001</v>
      </c>
      <c r="AD30" s="1">
        <f t="shared" ca="1" si="101"/>
        <v>1250147.8020000001</v>
      </c>
      <c r="AE30" s="1">
        <f t="shared" ca="1" si="101"/>
        <v>1250147.8020000001</v>
      </c>
      <c r="AF30" s="1">
        <f t="shared" ca="1" si="101"/>
        <v>1250147.8020000001</v>
      </c>
      <c r="AG30" s="1">
        <f t="shared" ca="1" si="101"/>
        <v>1250147.8020000001</v>
      </c>
      <c r="AH30" s="1">
        <f t="shared" ca="1" si="101"/>
        <v>1250147.8020000001</v>
      </c>
      <c r="AI30" s="1">
        <f t="shared" ca="1" si="101"/>
        <v>1250147.8020000001</v>
      </c>
      <c r="AJ30" s="1">
        <f t="shared" ca="1" si="101"/>
        <v>1250147.8020000001</v>
      </c>
      <c r="AK30" s="1">
        <f t="shared" ca="1" si="101"/>
        <v>1250147.8020000001</v>
      </c>
      <c r="AL30" s="1">
        <f t="shared" ca="1" si="101"/>
        <v>1250147.8020000001</v>
      </c>
      <c r="AM30" s="1">
        <f t="shared" ca="1" si="101"/>
        <v>1250147.8020000001</v>
      </c>
      <c r="AN30" s="1">
        <f t="shared" ca="1" si="101"/>
        <v>1250147.8020000001</v>
      </c>
      <c r="AO30" s="1">
        <f t="shared" ca="1" si="101"/>
        <v>1250147.8020000001</v>
      </c>
      <c r="AP30" s="1">
        <f t="shared" ca="1" si="101"/>
        <v>1250147.8020000001</v>
      </c>
      <c r="AQ30" s="1">
        <f t="shared" ca="1" si="101"/>
        <v>1250147.8020000001</v>
      </c>
      <c r="AR30" s="1">
        <f t="shared" ca="1" si="101"/>
        <v>1250147.8020000001</v>
      </c>
      <c r="AS30" s="1">
        <f t="shared" ca="1" si="101"/>
        <v>1250147.8020000001</v>
      </c>
      <c r="AT30" s="1">
        <f t="shared" ca="1" si="101"/>
        <v>1250147.8020000001</v>
      </c>
      <c r="AU30" s="1">
        <f t="shared" ca="1" si="101"/>
        <v>1250147.8020000001</v>
      </c>
      <c r="AV30" s="1">
        <f t="shared" ca="1" si="101"/>
        <v>1250147.8020000001</v>
      </c>
      <c r="AW30" s="1">
        <f t="shared" ca="1" si="101"/>
        <v>1250147.8020000001</v>
      </c>
      <c r="AX30" s="1">
        <f t="shared" ca="1" si="101"/>
        <v>1250147.8020000001</v>
      </c>
      <c r="AY30" s="1">
        <f t="shared" ca="1" si="101"/>
        <v>1250147.8020000001</v>
      </c>
      <c r="AZ30" s="1">
        <f t="shared" ca="1" si="101"/>
        <v>1250147.8020000001</v>
      </c>
      <c r="BA30" s="1">
        <f t="shared" ca="1" si="101"/>
        <v>1250147.8020000001</v>
      </c>
      <c r="BB30" s="1">
        <f t="shared" ca="1" si="101"/>
        <v>1250147.8020000001</v>
      </c>
      <c r="BC30" s="1">
        <f t="shared" ca="1" si="101"/>
        <v>1250147.8020000001</v>
      </c>
      <c r="BD30" s="1">
        <f t="shared" ca="1" si="101"/>
        <v>1250147.8020000001</v>
      </c>
      <c r="BE30" s="1">
        <f t="shared" ca="1" si="101"/>
        <v>1250147.8020000001</v>
      </c>
    </row>
    <row r="31" spans="1:57" x14ac:dyDescent="0.3">
      <c r="B31" s="1">
        <f>MAX(B$28:B30)+1</f>
        <v>85</v>
      </c>
      <c r="H31" s="13" t="str">
        <f ca="1">INDIRECT($B$1&amp;Items!E$2&amp;$B31)</f>
        <v>Незавершенное производство</v>
      </c>
      <c r="I31" s="13" t="str">
        <f ca="1">IF(INDIRECT($B$1&amp;Items!F$2&amp;$B31)="",H31,INDIRECT($B$1&amp;Items!F$2&amp;$B31))</f>
        <v>Начисление затрат этапа-2 бизнес-процесса</v>
      </c>
      <c r="J31" s="1" t="str">
        <f ca="1">IF(INDIRECT($B$1&amp;Items!G$2&amp;$B31)="",IF(H31&lt;&gt;I31,"  "&amp;I31,I31),"    "&amp;INDIRECT($B$1&amp;Items!G$2&amp;$B31))</f>
        <v xml:space="preserve">  Начисление затрат этапа-2 бизнес-процесса</v>
      </c>
      <c r="S31" s="3">
        <v>0</v>
      </c>
      <c r="V31" s="1">
        <f t="shared" ref="V31:BE31" si="102">IF(V$5=1,$S31,U594)</f>
        <v>0</v>
      </c>
      <c r="W31" s="1">
        <f t="shared" ca="1" si="102"/>
        <v>3567656.2376999995</v>
      </c>
      <c r="X31" s="1">
        <f t="shared" ca="1" si="102"/>
        <v>4736696.5269999998</v>
      </c>
      <c r="Y31" s="1">
        <f t="shared" ca="1" si="102"/>
        <v>4736696.5269999998</v>
      </c>
      <c r="Z31" s="1">
        <f t="shared" ca="1" si="102"/>
        <v>6516696.5269999998</v>
      </c>
      <c r="AA31" s="1">
        <f t="shared" ca="1" si="102"/>
        <v>6429691.5688999984</v>
      </c>
      <c r="AB31" s="1">
        <f t="shared" ca="1" si="102"/>
        <v>1063492.6526999986</v>
      </c>
      <c r="AC31" s="1">
        <f t="shared" ca="1" si="102"/>
        <v>1063492.6526999986</v>
      </c>
      <c r="AD31" s="1">
        <f t="shared" ca="1" si="102"/>
        <v>1063492.6526999986</v>
      </c>
      <c r="AE31" s="1">
        <f t="shared" ca="1" si="102"/>
        <v>1063492.6526999986</v>
      </c>
      <c r="AF31" s="1">
        <f t="shared" ca="1" si="102"/>
        <v>1063492.6526999986</v>
      </c>
      <c r="AG31" s="1">
        <f t="shared" ca="1" si="102"/>
        <v>1063492.6526999986</v>
      </c>
      <c r="AH31" s="1">
        <f t="shared" ca="1" si="102"/>
        <v>1063492.6526999986</v>
      </c>
      <c r="AI31" s="1">
        <f t="shared" ca="1" si="102"/>
        <v>1063492.6526999986</v>
      </c>
      <c r="AJ31" s="1">
        <f t="shared" ca="1" si="102"/>
        <v>1063492.6526999986</v>
      </c>
      <c r="AK31" s="1">
        <f t="shared" ca="1" si="102"/>
        <v>1063492.6526999986</v>
      </c>
      <c r="AL31" s="1">
        <f t="shared" ca="1" si="102"/>
        <v>1063492.6526999986</v>
      </c>
      <c r="AM31" s="1">
        <f t="shared" ca="1" si="102"/>
        <v>1063492.6526999986</v>
      </c>
      <c r="AN31" s="1">
        <f t="shared" ca="1" si="102"/>
        <v>1063492.6526999986</v>
      </c>
      <c r="AO31" s="1">
        <f t="shared" ca="1" si="102"/>
        <v>1063492.6526999986</v>
      </c>
      <c r="AP31" s="1">
        <f t="shared" ca="1" si="102"/>
        <v>1063492.6526999986</v>
      </c>
      <c r="AQ31" s="1">
        <f t="shared" ca="1" si="102"/>
        <v>1063492.6526999986</v>
      </c>
      <c r="AR31" s="1">
        <f t="shared" ca="1" si="102"/>
        <v>1063492.6526999986</v>
      </c>
      <c r="AS31" s="1">
        <f t="shared" ca="1" si="102"/>
        <v>1063492.6526999986</v>
      </c>
      <c r="AT31" s="1">
        <f t="shared" ca="1" si="102"/>
        <v>1063492.6526999986</v>
      </c>
      <c r="AU31" s="1">
        <f t="shared" ca="1" si="102"/>
        <v>1063492.6526999986</v>
      </c>
      <c r="AV31" s="1">
        <f t="shared" ca="1" si="102"/>
        <v>1063492.6526999986</v>
      </c>
      <c r="AW31" s="1">
        <f t="shared" ca="1" si="102"/>
        <v>1063492.6526999986</v>
      </c>
      <c r="AX31" s="1">
        <f t="shared" ca="1" si="102"/>
        <v>1063492.6526999986</v>
      </c>
      <c r="AY31" s="1">
        <f t="shared" ca="1" si="102"/>
        <v>1063492.6526999986</v>
      </c>
      <c r="AZ31" s="1">
        <f t="shared" ca="1" si="102"/>
        <v>1063492.6526999986</v>
      </c>
      <c r="BA31" s="1">
        <f t="shared" ca="1" si="102"/>
        <v>1063492.6526999986</v>
      </c>
      <c r="BB31" s="1">
        <f t="shared" ca="1" si="102"/>
        <v>1063492.6526999986</v>
      </c>
      <c r="BC31" s="1">
        <f t="shared" ca="1" si="102"/>
        <v>1063492.6526999986</v>
      </c>
      <c r="BD31" s="1">
        <f t="shared" ca="1" si="102"/>
        <v>1063492.6526999986</v>
      </c>
      <c r="BE31" s="1">
        <f t="shared" ca="1" si="102"/>
        <v>1063492.6526999986</v>
      </c>
    </row>
    <row r="32" spans="1:57" x14ac:dyDescent="0.3">
      <c r="B32" s="1">
        <f>MAX(B$28:B31)+1</f>
        <v>86</v>
      </c>
      <c r="H32" s="13" t="str">
        <f ca="1">INDIRECT($B$1&amp;Items!E$2&amp;$B32)</f>
        <v>Незавершенное производство</v>
      </c>
      <c r="I32" s="13" t="str">
        <f ca="1">IF(INDIRECT($B$1&amp;Items!F$2&amp;$B32)="",H32,INDIRECT($B$1&amp;Items!F$2&amp;$B32))</f>
        <v>Начисление затрат этапа-3 бизнес-процесса</v>
      </c>
      <c r="J32" s="1" t="str">
        <f ca="1">IF(INDIRECT($B$1&amp;Items!G$2&amp;$B32)="",IF(H32&lt;&gt;I32,"  "&amp;I32,I32),"    "&amp;INDIRECT($B$1&amp;Items!G$2&amp;$B32))</f>
        <v xml:space="preserve">  Начисление затрат этапа-3 бизнес-процесса</v>
      </c>
      <c r="S32" s="3">
        <v>0</v>
      </c>
      <c r="V32" s="1">
        <f t="shared" ref="V32:BE32" si="103">IF(V$5=1,$S32,U595)</f>
        <v>0</v>
      </c>
      <c r="W32" s="1">
        <f t="shared" ca="1" si="103"/>
        <v>2548698.94</v>
      </c>
      <c r="X32" s="1">
        <f t="shared" ca="1" si="103"/>
        <v>5752166.3499459997</v>
      </c>
      <c r="Y32" s="1">
        <f t="shared" ca="1" si="103"/>
        <v>8271465.2899459992</v>
      </c>
      <c r="Z32" s="1">
        <f t="shared" ca="1" si="103"/>
        <v>11376982.829946</v>
      </c>
      <c r="AA32" s="1">
        <f t="shared" ca="1" si="103"/>
        <v>9947600.8145826012</v>
      </c>
      <c r="AB32" s="1">
        <f t="shared" ca="1" si="103"/>
        <v>1693578.7377898004</v>
      </c>
      <c r="AC32" s="1">
        <f t="shared" ca="1" si="103"/>
        <v>1693578.7377898004</v>
      </c>
      <c r="AD32" s="1">
        <f t="shared" ca="1" si="103"/>
        <v>1693578.7377898004</v>
      </c>
      <c r="AE32" s="1">
        <f t="shared" ca="1" si="103"/>
        <v>1693578.7377898004</v>
      </c>
      <c r="AF32" s="1">
        <f t="shared" ca="1" si="103"/>
        <v>1693578.7377898004</v>
      </c>
      <c r="AG32" s="1">
        <f t="shared" ca="1" si="103"/>
        <v>1693578.7377898004</v>
      </c>
      <c r="AH32" s="1">
        <f t="shared" ca="1" si="103"/>
        <v>1693578.7377898004</v>
      </c>
      <c r="AI32" s="1">
        <f t="shared" ca="1" si="103"/>
        <v>1693578.7377898004</v>
      </c>
      <c r="AJ32" s="1">
        <f t="shared" ca="1" si="103"/>
        <v>1693578.7377898004</v>
      </c>
      <c r="AK32" s="1">
        <f t="shared" ca="1" si="103"/>
        <v>1693578.7377898004</v>
      </c>
      <c r="AL32" s="1">
        <f t="shared" ca="1" si="103"/>
        <v>1693578.7377898004</v>
      </c>
      <c r="AM32" s="1">
        <f t="shared" ca="1" si="103"/>
        <v>1693578.7377898004</v>
      </c>
      <c r="AN32" s="1">
        <f t="shared" ca="1" si="103"/>
        <v>1693578.7377898004</v>
      </c>
      <c r="AO32" s="1">
        <f t="shared" ca="1" si="103"/>
        <v>1693578.7377898004</v>
      </c>
      <c r="AP32" s="1">
        <f t="shared" ca="1" si="103"/>
        <v>1693578.7377898004</v>
      </c>
      <c r="AQ32" s="1">
        <f t="shared" ca="1" si="103"/>
        <v>1693578.7377898004</v>
      </c>
      <c r="AR32" s="1">
        <f t="shared" ca="1" si="103"/>
        <v>1693578.7377898004</v>
      </c>
      <c r="AS32" s="1">
        <f t="shared" ca="1" si="103"/>
        <v>1693578.7377898004</v>
      </c>
      <c r="AT32" s="1">
        <f t="shared" ca="1" si="103"/>
        <v>1693578.7377898004</v>
      </c>
      <c r="AU32" s="1">
        <f t="shared" ca="1" si="103"/>
        <v>1693578.7377898004</v>
      </c>
      <c r="AV32" s="1">
        <f t="shared" ca="1" si="103"/>
        <v>1693578.7377898004</v>
      </c>
      <c r="AW32" s="1">
        <f t="shared" ca="1" si="103"/>
        <v>1693578.7377898004</v>
      </c>
      <c r="AX32" s="1">
        <f t="shared" ca="1" si="103"/>
        <v>1693578.7377898004</v>
      </c>
      <c r="AY32" s="1">
        <f t="shared" ca="1" si="103"/>
        <v>1693578.7377898004</v>
      </c>
      <c r="AZ32" s="1">
        <f t="shared" ca="1" si="103"/>
        <v>1693578.7377898004</v>
      </c>
      <c r="BA32" s="1">
        <f t="shared" ca="1" si="103"/>
        <v>1693578.7377898004</v>
      </c>
      <c r="BB32" s="1">
        <f t="shared" ca="1" si="103"/>
        <v>1693578.7377898004</v>
      </c>
      <c r="BC32" s="1">
        <f t="shared" ca="1" si="103"/>
        <v>1693578.7377898004</v>
      </c>
      <c r="BD32" s="1">
        <f t="shared" ca="1" si="103"/>
        <v>1693578.7377898004</v>
      </c>
      <c r="BE32" s="1">
        <f t="shared" ca="1" si="103"/>
        <v>1693578.7377898004</v>
      </c>
    </row>
    <row r="33" spans="1:57" x14ac:dyDescent="0.3">
      <c r="B33" s="1">
        <f>MAX(B$28:B32)+1</f>
        <v>87</v>
      </c>
      <c r="H33" s="13" t="str">
        <f ca="1">INDIRECT($B$1&amp;Items!E$2&amp;$B33)</f>
        <v>Незавершенное производство</v>
      </c>
      <c r="I33" s="13" t="str">
        <f ca="1">IF(INDIRECT($B$1&amp;Items!F$2&amp;$B33)="",H33,INDIRECT($B$1&amp;Items!F$2&amp;$B33))</f>
        <v>Начисление затрат этапа-4 бизнес-процесса</v>
      </c>
      <c r="J33" s="1" t="str">
        <f ca="1">IF(INDIRECT($B$1&amp;Items!G$2&amp;$B33)="",IF(H33&lt;&gt;I33,"  "&amp;I33,I33),"    "&amp;INDIRECT($B$1&amp;Items!G$2&amp;$B33))</f>
        <v xml:space="preserve">  Начисление затрат этапа-4 бизнес-процесса</v>
      </c>
      <c r="S33" s="3">
        <v>0</v>
      </c>
      <c r="V33" s="1">
        <f t="shared" ref="V33:BE33" si="104">IF(V$5=1,$S33,U596)</f>
        <v>0</v>
      </c>
      <c r="W33" s="1">
        <f t="shared" ca="1" si="104"/>
        <v>0</v>
      </c>
      <c r="X33" s="1">
        <f t="shared" ca="1" si="104"/>
        <v>1125151.1099999999</v>
      </c>
      <c r="Y33" s="1">
        <f t="shared" ca="1" si="104"/>
        <v>5450276.7142389994</v>
      </c>
      <c r="Z33" s="1">
        <f t="shared" ca="1" si="104"/>
        <v>7956059.0641849991</v>
      </c>
      <c r="AA33" s="1">
        <f t="shared" ca="1" si="104"/>
        <v>6721971.2029294986</v>
      </c>
      <c r="AB33" s="1">
        <f t="shared" ca="1" si="104"/>
        <v>960281.60041849874</v>
      </c>
      <c r="AC33" s="1">
        <f t="shared" ca="1" si="104"/>
        <v>960281.60041849874</v>
      </c>
      <c r="AD33" s="1">
        <f t="shared" ca="1" si="104"/>
        <v>960281.60041849874</v>
      </c>
      <c r="AE33" s="1">
        <f t="shared" ca="1" si="104"/>
        <v>960281.60041849874</v>
      </c>
      <c r="AF33" s="1">
        <f t="shared" ca="1" si="104"/>
        <v>960281.60041849874</v>
      </c>
      <c r="AG33" s="1">
        <f t="shared" ca="1" si="104"/>
        <v>960281.60041849874</v>
      </c>
      <c r="AH33" s="1">
        <f t="shared" ca="1" si="104"/>
        <v>960281.60041849874</v>
      </c>
      <c r="AI33" s="1">
        <f t="shared" ca="1" si="104"/>
        <v>960281.60041849874</v>
      </c>
      <c r="AJ33" s="1">
        <f t="shared" ca="1" si="104"/>
        <v>960281.60041849874</v>
      </c>
      <c r="AK33" s="1">
        <f t="shared" ca="1" si="104"/>
        <v>960281.60041849874</v>
      </c>
      <c r="AL33" s="1">
        <f t="shared" ca="1" si="104"/>
        <v>960281.60041849874</v>
      </c>
      <c r="AM33" s="1">
        <f t="shared" ca="1" si="104"/>
        <v>960281.60041849874</v>
      </c>
      <c r="AN33" s="1">
        <f t="shared" ca="1" si="104"/>
        <v>960281.60041849874</v>
      </c>
      <c r="AO33" s="1">
        <f t="shared" ca="1" si="104"/>
        <v>960281.60041849874</v>
      </c>
      <c r="AP33" s="1">
        <f t="shared" ca="1" si="104"/>
        <v>960281.60041849874</v>
      </c>
      <c r="AQ33" s="1">
        <f t="shared" ca="1" si="104"/>
        <v>960281.60041849874</v>
      </c>
      <c r="AR33" s="1">
        <f t="shared" ca="1" si="104"/>
        <v>960281.60041849874</v>
      </c>
      <c r="AS33" s="1">
        <f t="shared" ca="1" si="104"/>
        <v>960281.60041849874</v>
      </c>
      <c r="AT33" s="1">
        <f t="shared" ca="1" si="104"/>
        <v>960281.60041849874</v>
      </c>
      <c r="AU33" s="1">
        <f t="shared" ca="1" si="104"/>
        <v>960281.60041849874</v>
      </c>
      <c r="AV33" s="1">
        <f t="shared" ca="1" si="104"/>
        <v>960281.60041849874</v>
      </c>
      <c r="AW33" s="1">
        <f t="shared" ca="1" si="104"/>
        <v>960281.60041849874</v>
      </c>
      <c r="AX33" s="1">
        <f t="shared" ca="1" si="104"/>
        <v>960281.60041849874</v>
      </c>
      <c r="AY33" s="1">
        <f t="shared" ca="1" si="104"/>
        <v>960281.60041849874</v>
      </c>
      <c r="AZ33" s="1">
        <f t="shared" ca="1" si="104"/>
        <v>960281.60041849874</v>
      </c>
      <c r="BA33" s="1">
        <f t="shared" ca="1" si="104"/>
        <v>960281.60041849874</v>
      </c>
      <c r="BB33" s="1">
        <f t="shared" ca="1" si="104"/>
        <v>960281.60041849874</v>
      </c>
      <c r="BC33" s="1">
        <f t="shared" ca="1" si="104"/>
        <v>960281.60041849874</v>
      </c>
      <c r="BD33" s="1">
        <f t="shared" ca="1" si="104"/>
        <v>960281.60041849874</v>
      </c>
      <c r="BE33" s="1">
        <f t="shared" ca="1" si="104"/>
        <v>960281.60041849874</v>
      </c>
    </row>
    <row r="34" spans="1:57" x14ac:dyDescent="0.3">
      <c r="B34" s="1">
        <f>MAX(B$28:B33)+1</f>
        <v>88</v>
      </c>
      <c r="H34" s="13" t="str">
        <f ca="1">INDIRECT($B$1&amp;Items!E$2&amp;$B34)</f>
        <v>Незавершенное производство</v>
      </c>
      <c r="I34" s="13" t="str">
        <f ca="1">IF(INDIRECT($B$1&amp;Items!F$2&amp;$B34)="",H34,INDIRECT($B$1&amp;Items!F$2&amp;$B34))</f>
        <v>Начисление затрат этапа-5 бизнес-процесса</v>
      </c>
      <c r="J34" s="1" t="str">
        <f ca="1">IF(INDIRECT($B$1&amp;Items!G$2&amp;$B34)="",IF(H34&lt;&gt;I34,"  "&amp;I34,I34),"    "&amp;INDIRECT($B$1&amp;Items!G$2&amp;$B34))</f>
        <v xml:space="preserve">  Начисление затрат этапа-5 бизнес-процесса</v>
      </c>
      <c r="S34" s="3">
        <v>0</v>
      </c>
      <c r="V34" s="1">
        <f t="shared" ref="V34:BE34" si="105">IF(V$5=1,$S34,U597)</f>
        <v>0</v>
      </c>
      <c r="W34" s="1">
        <f t="shared" ca="1" si="105"/>
        <v>2054672.5083999999</v>
      </c>
      <c r="X34" s="1">
        <f t="shared" ca="1" si="105"/>
        <v>4954877.8923880002</v>
      </c>
      <c r="Y34" s="1">
        <f t="shared" ca="1" si="105"/>
        <v>6310015.1323880004</v>
      </c>
      <c r="Z34" s="1">
        <f t="shared" ca="1" si="105"/>
        <v>6310015.1323880004</v>
      </c>
      <c r="AA34" s="1">
        <f t="shared" ca="1" si="105"/>
        <v>4523217.2986715995</v>
      </c>
      <c r="AB34" s="1">
        <f t="shared" ca="1" si="105"/>
        <v>913091.63123879954</v>
      </c>
      <c r="AC34" s="1">
        <f t="shared" ca="1" si="105"/>
        <v>913091.63123879954</v>
      </c>
      <c r="AD34" s="1">
        <f t="shared" ca="1" si="105"/>
        <v>913091.63123879954</v>
      </c>
      <c r="AE34" s="1">
        <f t="shared" ca="1" si="105"/>
        <v>913091.63123879954</v>
      </c>
      <c r="AF34" s="1">
        <f t="shared" ca="1" si="105"/>
        <v>913091.63123879954</v>
      </c>
      <c r="AG34" s="1">
        <f t="shared" ca="1" si="105"/>
        <v>913091.63123879954</v>
      </c>
      <c r="AH34" s="1">
        <f t="shared" ca="1" si="105"/>
        <v>913091.63123879954</v>
      </c>
      <c r="AI34" s="1">
        <f t="shared" ca="1" si="105"/>
        <v>913091.63123879954</v>
      </c>
      <c r="AJ34" s="1">
        <f t="shared" ca="1" si="105"/>
        <v>913091.63123879954</v>
      </c>
      <c r="AK34" s="1">
        <f t="shared" ca="1" si="105"/>
        <v>913091.63123879954</v>
      </c>
      <c r="AL34" s="1">
        <f t="shared" ca="1" si="105"/>
        <v>913091.63123879954</v>
      </c>
      <c r="AM34" s="1">
        <f t="shared" ca="1" si="105"/>
        <v>913091.63123879954</v>
      </c>
      <c r="AN34" s="1">
        <f t="shared" ca="1" si="105"/>
        <v>913091.63123879954</v>
      </c>
      <c r="AO34" s="1">
        <f t="shared" ca="1" si="105"/>
        <v>913091.63123879954</v>
      </c>
      <c r="AP34" s="1">
        <f t="shared" ca="1" si="105"/>
        <v>913091.63123879954</v>
      </c>
      <c r="AQ34" s="1">
        <f t="shared" ca="1" si="105"/>
        <v>913091.63123879954</v>
      </c>
      <c r="AR34" s="1">
        <f t="shared" ca="1" si="105"/>
        <v>913091.63123879954</v>
      </c>
      <c r="AS34" s="1">
        <f t="shared" ca="1" si="105"/>
        <v>913091.63123879954</v>
      </c>
      <c r="AT34" s="1">
        <f t="shared" ca="1" si="105"/>
        <v>913091.63123879954</v>
      </c>
      <c r="AU34" s="1">
        <f t="shared" ca="1" si="105"/>
        <v>913091.63123879954</v>
      </c>
      <c r="AV34" s="1">
        <f t="shared" ca="1" si="105"/>
        <v>913091.63123879954</v>
      </c>
      <c r="AW34" s="1">
        <f t="shared" ca="1" si="105"/>
        <v>913091.63123879954</v>
      </c>
      <c r="AX34" s="1">
        <f t="shared" ca="1" si="105"/>
        <v>913091.63123879954</v>
      </c>
      <c r="AY34" s="1">
        <f t="shared" ca="1" si="105"/>
        <v>913091.63123879954</v>
      </c>
      <c r="AZ34" s="1">
        <f t="shared" ca="1" si="105"/>
        <v>913091.63123879954</v>
      </c>
      <c r="BA34" s="1">
        <f t="shared" ca="1" si="105"/>
        <v>913091.63123879954</v>
      </c>
      <c r="BB34" s="1">
        <f t="shared" ca="1" si="105"/>
        <v>913091.63123879954</v>
      </c>
      <c r="BC34" s="1">
        <f t="shared" ca="1" si="105"/>
        <v>913091.63123879954</v>
      </c>
      <c r="BD34" s="1">
        <f t="shared" ca="1" si="105"/>
        <v>913091.63123879954</v>
      </c>
      <c r="BE34" s="1">
        <f t="shared" ca="1" si="105"/>
        <v>913091.63123879954</v>
      </c>
    </row>
    <row r="35" spans="1:57" ht="4.95" customHeight="1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3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57" x14ac:dyDescent="0.3">
      <c r="B36" s="1">
        <f>ROW(Items!A233)</f>
        <v>233</v>
      </c>
      <c r="H36" s="13" t="str">
        <f ca="1">INDIRECT($B$1&amp;Items!E$2&amp;$B36)</f>
        <v>Незавершенные капзатраты</v>
      </c>
      <c r="I36" s="13" t="str">
        <f ca="1">IF(INDIRECT($B$1&amp;Items!F$2&amp;$B36)="",H36,INDIRECT($B$1&amp;Items!F$2&amp;$B36))</f>
        <v>Незавершенные капзатраты</v>
      </c>
      <c r="J36" s="1" t="str">
        <f ca="1">IF(INDIRECT($B$1&amp;Items!G$2&amp;$B36)="",IF(H36&lt;&gt;I36,"  "&amp;I36,I36),"    "&amp;INDIRECT($B$1&amp;Items!G$2&amp;$B36))</f>
        <v>Незавершенные капзатраты</v>
      </c>
      <c r="S36" s="1">
        <f>SUM(S37:S40)</f>
        <v>0</v>
      </c>
      <c r="V36" s="1">
        <f>SUM(V37:V40)</f>
        <v>0</v>
      </c>
      <c r="W36" s="1">
        <f t="shared" ref="W36:BE36" ca="1" si="106">SUM(W37:W40)</f>
        <v>44966299.931350991</v>
      </c>
      <c r="X36" s="1">
        <f t="shared" ca="1" si="106"/>
        <v>0</v>
      </c>
      <c r="Y36" s="1">
        <f t="shared" ca="1" si="106"/>
        <v>0</v>
      </c>
      <c r="Z36" s="1">
        <f t="shared" ca="1" si="106"/>
        <v>0</v>
      </c>
      <c r="AA36" s="1">
        <f t="shared" ca="1" si="106"/>
        <v>0</v>
      </c>
      <c r="AB36" s="1">
        <f t="shared" ca="1" si="106"/>
        <v>0</v>
      </c>
      <c r="AC36" s="1">
        <f t="shared" ca="1" si="106"/>
        <v>0</v>
      </c>
      <c r="AD36" s="1">
        <f t="shared" ca="1" si="106"/>
        <v>0</v>
      </c>
      <c r="AE36" s="1">
        <f t="shared" ca="1" si="106"/>
        <v>0</v>
      </c>
      <c r="AF36" s="1">
        <f t="shared" ca="1" si="106"/>
        <v>0</v>
      </c>
      <c r="AG36" s="1">
        <f t="shared" ca="1" si="106"/>
        <v>0</v>
      </c>
      <c r="AH36" s="1">
        <f t="shared" ca="1" si="106"/>
        <v>0</v>
      </c>
      <c r="AI36" s="1">
        <f t="shared" ca="1" si="106"/>
        <v>0</v>
      </c>
      <c r="AJ36" s="1">
        <f t="shared" ca="1" si="106"/>
        <v>0</v>
      </c>
      <c r="AK36" s="1">
        <f t="shared" ca="1" si="106"/>
        <v>0</v>
      </c>
      <c r="AL36" s="1">
        <f t="shared" ca="1" si="106"/>
        <v>0</v>
      </c>
      <c r="AM36" s="1">
        <f t="shared" ca="1" si="106"/>
        <v>0</v>
      </c>
      <c r="AN36" s="1">
        <f t="shared" ca="1" si="106"/>
        <v>0</v>
      </c>
      <c r="AO36" s="1">
        <f t="shared" ca="1" si="106"/>
        <v>0</v>
      </c>
      <c r="AP36" s="1">
        <f t="shared" ca="1" si="106"/>
        <v>0</v>
      </c>
      <c r="AQ36" s="1">
        <f t="shared" ca="1" si="106"/>
        <v>0</v>
      </c>
      <c r="AR36" s="1">
        <f t="shared" ca="1" si="106"/>
        <v>0</v>
      </c>
      <c r="AS36" s="1">
        <f t="shared" ca="1" si="106"/>
        <v>0</v>
      </c>
      <c r="AT36" s="1">
        <f t="shared" ca="1" si="106"/>
        <v>0</v>
      </c>
      <c r="AU36" s="1">
        <f t="shared" ca="1" si="106"/>
        <v>0</v>
      </c>
      <c r="AV36" s="1">
        <f t="shared" ca="1" si="106"/>
        <v>0</v>
      </c>
      <c r="AW36" s="1">
        <f t="shared" ca="1" si="106"/>
        <v>0</v>
      </c>
      <c r="AX36" s="1">
        <f t="shared" ca="1" si="106"/>
        <v>0</v>
      </c>
      <c r="AY36" s="1">
        <f t="shared" ca="1" si="106"/>
        <v>0</v>
      </c>
      <c r="AZ36" s="1">
        <f t="shared" ca="1" si="106"/>
        <v>0</v>
      </c>
      <c r="BA36" s="1">
        <f t="shared" ca="1" si="106"/>
        <v>0</v>
      </c>
      <c r="BB36" s="1">
        <f t="shared" ca="1" si="106"/>
        <v>0</v>
      </c>
      <c r="BC36" s="1">
        <f t="shared" ca="1" si="106"/>
        <v>0</v>
      </c>
      <c r="BD36" s="1">
        <f t="shared" ca="1" si="106"/>
        <v>0</v>
      </c>
      <c r="BE36" s="1">
        <f t="shared" ca="1" si="106"/>
        <v>0</v>
      </c>
    </row>
    <row r="37" spans="1:57" x14ac:dyDescent="0.3">
      <c r="B37" s="1">
        <f>MAX(B$35:B36)+1</f>
        <v>234</v>
      </c>
      <c r="H37" s="13" t="str">
        <f ca="1">INDIRECT($B$1&amp;Items!E$2&amp;$B37)</f>
        <v>Незавершенные капзатраты</v>
      </c>
      <c r="I37" s="13" t="str">
        <f ca="1">IF(INDIRECT($B$1&amp;Items!F$2&amp;$B37)="",H37,INDIRECT($B$1&amp;Items!F$2&amp;$B37))</f>
        <v>Основные средства - тип - 1</v>
      </c>
      <c r="J37" s="1" t="str">
        <f ca="1">IF(INDIRECT($B$1&amp;Items!G$2&amp;$B37)="",IF(H37&lt;&gt;I37,"  "&amp;I37,I37),"    "&amp;INDIRECT($B$1&amp;Items!G$2&amp;$B37))</f>
        <v xml:space="preserve">  Основные средства - тип - 1</v>
      </c>
      <c r="S37" s="3">
        <v>0</v>
      </c>
      <c r="V37" s="1">
        <f>IF(V$5=1,$S37,U600)</f>
        <v>0</v>
      </c>
      <c r="W37" s="1">
        <f t="shared" ref="W37:BE37" ca="1" si="107">IF(W$5=1,$S37,V600)</f>
        <v>19641256.262499999</v>
      </c>
      <c r="X37" s="1">
        <f t="shared" ca="1" si="107"/>
        <v>0</v>
      </c>
      <c r="Y37" s="1">
        <f t="shared" ca="1" si="107"/>
        <v>0</v>
      </c>
      <c r="Z37" s="1">
        <f t="shared" ca="1" si="107"/>
        <v>0</v>
      </c>
      <c r="AA37" s="1">
        <f t="shared" ca="1" si="107"/>
        <v>0</v>
      </c>
      <c r="AB37" s="1">
        <f t="shared" ca="1" si="107"/>
        <v>0</v>
      </c>
      <c r="AC37" s="1">
        <f t="shared" ca="1" si="107"/>
        <v>0</v>
      </c>
      <c r="AD37" s="1">
        <f t="shared" ca="1" si="107"/>
        <v>0</v>
      </c>
      <c r="AE37" s="1">
        <f t="shared" ca="1" si="107"/>
        <v>0</v>
      </c>
      <c r="AF37" s="1">
        <f t="shared" ca="1" si="107"/>
        <v>0</v>
      </c>
      <c r="AG37" s="1">
        <f t="shared" ca="1" si="107"/>
        <v>0</v>
      </c>
      <c r="AH37" s="1">
        <f t="shared" ca="1" si="107"/>
        <v>0</v>
      </c>
      <c r="AI37" s="1">
        <f t="shared" ca="1" si="107"/>
        <v>0</v>
      </c>
      <c r="AJ37" s="1">
        <f t="shared" ca="1" si="107"/>
        <v>0</v>
      </c>
      <c r="AK37" s="1">
        <f t="shared" ca="1" si="107"/>
        <v>0</v>
      </c>
      <c r="AL37" s="1">
        <f t="shared" ca="1" si="107"/>
        <v>0</v>
      </c>
      <c r="AM37" s="1">
        <f t="shared" ca="1" si="107"/>
        <v>0</v>
      </c>
      <c r="AN37" s="1">
        <f t="shared" ca="1" si="107"/>
        <v>0</v>
      </c>
      <c r="AO37" s="1">
        <f t="shared" ca="1" si="107"/>
        <v>0</v>
      </c>
      <c r="AP37" s="1">
        <f t="shared" ca="1" si="107"/>
        <v>0</v>
      </c>
      <c r="AQ37" s="1">
        <f t="shared" ca="1" si="107"/>
        <v>0</v>
      </c>
      <c r="AR37" s="1">
        <f t="shared" ca="1" si="107"/>
        <v>0</v>
      </c>
      <c r="AS37" s="1">
        <f t="shared" ca="1" si="107"/>
        <v>0</v>
      </c>
      <c r="AT37" s="1">
        <f t="shared" ca="1" si="107"/>
        <v>0</v>
      </c>
      <c r="AU37" s="1">
        <f t="shared" ca="1" si="107"/>
        <v>0</v>
      </c>
      <c r="AV37" s="1">
        <f t="shared" ca="1" si="107"/>
        <v>0</v>
      </c>
      <c r="AW37" s="1">
        <f t="shared" ca="1" si="107"/>
        <v>0</v>
      </c>
      <c r="AX37" s="1">
        <f t="shared" ca="1" si="107"/>
        <v>0</v>
      </c>
      <c r="AY37" s="1">
        <f t="shared" ca="1" si="107"/>
        <v>0</v>
      </c>
      <c r="AZ37" s="1">
        <f t="shared" ca="1" si="107"/>
        <v>0</v>
      </c>
      <c r="BA37" s="1">
        <f t="shared" ca="1" si="107"/>
        <v>0</v>
      </c>
      <c r="BB37" s="1">
        <f t="shared" ca="1" si="107"/>
        <v>0</v>
      </c>
      <c r="BC37" s="1">
        <f t="shared" ca="1" si="107"/>
        <v>0</v>
      </c>
      <c r="BD37" s="1">
        <f t="shared" ca="1" si="107"/>
        <v>0</v>
      </c>
      <c r="BE37" s="1">
        <f t="shared" ca="1" si="107"/>
        <v>0</v>
      </c>
    </row>
    <row r="38" spans="1:57" x14ac:dyDescent="0.3">
      <c r="B38" s="1">
        <f>MAX(B$35:B37)+1</f>
        <v>235</v>
      </c>
      <c r="H38" s="13" t="str">
        <f ca="1">INDIRECT($B$1&amp;Items!E$2&amp;$B38)</f>
        <v>Незавершенные капзатраты</v>
      </c>
      <c r="I38" s="13" t="str">
        <f ca="1">IF(INDIRECT($B$1&amp;Items!F$2&amp;$B38)="",H38,INDIRECT($B$1&amp;Items!F$2&amp;$B38))</f>
        <v>Основные средства - тип - 2</v>
      </c>
      <c r="J38" s="1" t="str">
        <f ca="1">IF(INDIRECT($B$1&amp;Items!G$2&amp;$B38)="",IF(H38&lt;&gt;I38,"  "&amp;I38,I38),"    "&amp;INDIRECT($B$1&amp;Items!G$2&amp;$B38))</f>
        <v xml:space="preserve">  Основные средства - тип - 2</v>
      </c>
      <c r="S38" s="3">
        <v>0</v>
      </c>
      <c r="V38" s="1">
        <f>IF(V$5=1,$S38,U601)</f>
        <v>0</v>
      </c>
      <c r="W38" s="1">
        <f t="shared" ref="W38:BE38" ca="1" si="108">IF(W$5=1,$S38,V601)</f>
        <v>12156986.775592251</v>
      </c>
      <c r="X38" s="1">
        <f t="shared" ca="1" si="108"/>
        <v>0</v>
      </c>
      <c r="Y38" s="1">
        <f t="shared" ca="1" si="108"/>
        <v>0</v>
      </c>
      <c r="Z38" s="1">
        <f t="shared" ca="1" si="108"/>
        <v>0</v>
      </c>
      <c r="AA38" s="1">
        <f t="shared" ca="1" si="108"/>
        <v>0</v>
      </c>
      <c r="AB38" s="1">
        <f t="shared" ca="1" si="108"/>
        <v>0</v>
      </c>
      <c r="AC38" s="1">
        <f t="shared" ca="1" si="108"/>
        <v>0</v>
      </c>
      <c r="AD38" s="1">
        <f t="shared" ca="1" si="108"/>
        <v>0</v>
      </c>
      <c r="AE38" s="1">
        <f t="shared" ca="1" si="108"/>
        <v>0</v>
      </c>
      <c r="AF38" s="1">
        <f t="shared" ca="1" si="108"/>
        <v>0</v>
      </c>
      <c r="AG38" s="1">
        <f t="shared" ca="1" si="108"/>
        <v>0</v>
      </c>
      <c r="AH38" s="1">
        <f t="shared" ca="1" si="108"/>
        <v>0</v>
      </c>
      <c r="AI38" s="1">
        <f t="shared" ca="1" si="108"/>
        <v>0</v>
      </c>
      <c r="AJ38" s="1">
        <f t="shared" ca="1" si="108"/>
        <v>0</v>
      </c>
      <c r="AK38" s="1">
        <f t="shared" ca="1" si="108"/>
        <v>0</v>
      </c>
      <c r="AL38" s="1">
        <f t="shared" ca="1" si="108"/>
        <v>0</v>
      </c>
      <c r="AM38" s="1">
        <f t="shared" ca="1" si="108"/>
        <v>0</v>
      </c>
      <c r="AN38" s="1">
        <f t="shared" ca="1" si="108"/>
        <v>0</v>
      </c>
      <c r="AO38" s="1">
        <f t="shared" ca="1" si="108"/>
        <v>0</v>
      </c>
      <c r="AP38" s="1">
        <f t="shared" ca="1" si="108"/>
        <v>0</v>
      </c>
      <c r="AQ38" s="1">
        <f t="shared" ca="1" si="108"/>
        <v>0</v>
      </c>
      <c r="AR38" s="1">
        <f t="shared" ca="1" si="108"/>
        <v>0</v>
      </c>
      <c r="AS38" s="1">
        <f t="shared" ca="1" si="108"/>
        <v>0</v>
      </c>
      <c r="AT38" s="1">
        <f t="shared" ca="1" si="108"/>
        <v>0</v>
      </c>
      <c r="AU38" s="1">
        <f t="shared" ca="1" si="108"/>
        <v>0</v>
      </c>
      <c r="AV38" s="1">
        <f t="shared" ca="1" si="108"/>
        <v>0</v>
      </c>
      <c r="AW38" s="1">
        <f t="shared" ca="1" si="108"/>
        <v>0</v>
      </c>
      <c r="AX38" s="1">
        <f t="shared" ca="1" si="108"/>
        <v>0</v>
      </c>
      <c r="AY38" s="1">
        <f t="shared" ca="1" si="108"/>
        <v>0</v>
      </c>
      <c r="AZ38" s="1">
        <f t="shared" ca="1" si="108"/>
        <v>0</v>
      </c>
      <c r="BA38" s="1">
        <f t="shared" ca="1" si="108"/>
        <v>0</v>
      </c>
      <c r="BB38" s="1">
        <f t="shared" ca="1" si="108"/>
        <v>0</v>
      </c>
      <c r="BC38" s="1">
        <f t="shared" ca="1" si="108"/>
        <v>0</v>
      </c>
      <c r="BD38" s="1">
        <f t="shared" ca="1" si="108"/>
        <v>0</v>
      </c>
      <c r="BE38" s="1">
        <f t="shared" ca="1" si="108"/>
        <v>0</v>
      </c>
    </row>
    <row r="39" spans="1:57" x14ac:dyDescent="0.3">
      <c r="B39" s="1">
        <f>MAX(B$35:B38)+1</f>
        <v>236</v>
      </c>
      <c r="H39" s="13" t="str">
        <f ca="1">INDIRECT($B$1&amp;Items!E$2&amp;$B39)</f>
        <v>Незавершенные капзатраты</v>
      </c>
      <c r="I39" s="13" t="str">
        <f ca="1">IF(INDIRECT($B$1&amp;Items!F$2&amp;$B39)="",H39,INDIRECT($B$1&amp;Items!F$2&amp;$B39))</f>
        <v>Основные средства - тип - 3</v>
      </c>
      <c r="J39" s="1" t="str">
        <f ca="1">IF(INDIRECT($B$1&amp;Items!G$2&amp;$B39)="",IF(H39&lt;&gt;I39,"  "&amp;I39,I39),"    "&amp;INDIRECT($B$1&amp;Items!G$2&amp;$B39))</f>
        <v xml:space="preserve">  Основные средства - тип - 3</v>
      </c>
      <c r="S39" s="3">
        <v>0</v>
      </c>
      <c r="V39" s="1">
        <f>IF(V$5=1,$S39,U602)</f>
        <v>0</v>
      </c>
      <c r="W39" s="1">
        <f t="shared" ref="W39:BE39" ca="1" si="109">IF(W$5=1,$S39,V602)</f>
        <v>13168056.893258747</v>
      </c>
      <c r="X39" s="1">
        <f t="shared" ca="1" si="109"/>
        <v>0</v>
      </c>
      <c r="Y39" s="1">
        <f t="shared" ca="1" si="109"/>
        <v>0</v>
      </c>
      <c r="Z39" s="1">
        <f t="shared" ca="1" si="109"/>
        <v>0</v>
      </c>
      <c r="AA39" s="1">
        <f t="shared" ca="1" si="109"/>
        <v>0</v>
      </c>
      <c r="AB39" s="1">
        <f t="shared" ca="1" si="109"/>
        <v>0</v>
      </c>
      <c r="AC39" s="1">
        <f t="shared" ca="1" si="109"/>
        <v>0</v>
      </c>
      <c r="AD39" s="1">
        <f t="shared" ca="1" si="109"/>
        <v>0</v>
      </c>
      <c r="AE39" s="1">
        <f t="shared" ca="1" si="109"/>
        <v>0</v>
      </c>
      <c r="AF39" s="1">
        <f t="shared" ca="1" si="109"/>
        <v>0</v>
      </c>
      <c r="AG39" s="1">
        <f t="shared" ca="1" si="109"/>
        <v>0</v>
      </c>
      <c r="AH39" s="1">
        <f t="shared" ca="1" si="109"/>
        <v>0</v>
      </c>
      <c r="AI39" s="1">
        <f t="shared" ca="1" si="109"/>
        <v>0</v>
      </c>
      <c r="AJ39" s="1">
        <f t="shared" ca="1" si="109"/>
        <v>0</v>
      </c>
      <c r="AK39" s="1">
        <f t="shared" ca="1" si="109"/>
        <v>0</v>
      </c>
      <c r="AL39" s="1">
        <f t="shared" ca="1" si="109"/>
        <v>0</v>
      </c>
      <c r="AM39" s="1">
        <f t="shared" ca="1" si="109"/>
        <v>0</v>
      </c>
      <c r="AN39" s="1">
        <f t="shared" ca="1" si="109"/>
        <v>0</v>
      </c>
      <c r="AO39" s="1">
        <f t="shared" ca="1" si="109"/>
        <v>0</v>
      </c>
      <c r="AP39" s="1">
        <f t="shared" ca="1" si="109"/>
        <v>0</v>
      </c>
      <c r="AQ39" s="1">
        <f t="shared" ca="1" si="109"/>
        <v>0</v>
      </c>
      <c r="AR39" s="1">
        <f t="shared" ca="1" si="109"/>
        <v>0</v>
      </c>
      <c r="AS39" s="1">
        <f t="shared" ca="1" si="109"/>
        <v>0</v>
      </c>
      <c r="AT39" s="1">
        <f t="shared" ca="1" si="109"/>
        <v>0</v>
      </c>
      <c r="AU39" s="1">
        <f t="shared" ca="1" si="109"/>
        <v>0</v>
      </c>
      <c r="AV39" s="1">
        <f t="shared" ca="1" si="109"/>
        <v>0</v>
      </c>
      <c r="AW39" s="1">
        <f t="shared" ca="1" si="109"/>
        <v>0</v>
      </c>
      <c r="AX39" s="1">
        <f t="shared" ca="1" si="109"/>
        <v>0</v>
      </c>
      <c r="AY39" s="1">
        <f t="shared" ca="1" si="109"/>
        <v>0</v>
      </c>
      <c r="AZ39" s="1">
        <f t="shared" ca="1" si="109"/>
        <v>0</v>
      </c>
      <c r="BA39" s="1">
        <f t="shared" ca="1" si="109"/>
        <v>0</v>
      </c>
      <c r="BB39" s="1">
        <f t="shared" ca="1" si="109"/>
        <v>0</v>
      </c>
      <c r="BC39" s="1">
        <f t="shared" ca="1" si="109"/>
        <v>0</v>
      </c>
      <c r="BD39" s="1">
        <f t="shared" ca="1" si="109"/>
        <v>0</v>
      </c>
      <c r="BE39" s="1">
        <f t="shared" ca="1" si="109"/>
        <v>0</v>
      </c>
    </row>
    <row r="40" spans="1:57" ht="4.95" customHeight="1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3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</row>
    <row r="41" spans="1:57" x14ac:dyDescent="0.3">
      <c r="B41" s="1">
        <f>ROW(Items!A237)</f>
        <v>237</v>
      </c>
      <c r="H41" s="13" t="str">
        <f ca="1">INDIRECT($B$1&amp;Items!E$2&amp;$B41)</f>
        <v>Основные средства</v>
      </c>
      <c r="I41" s="13" t="str">
        <f ca="1">IF(INDIRECT($B$1&amp;Items!F$2&amp;$B41)="",H41,INDIRECT($B$1&amp;Items!F$2&amp;$B41))</f>
        <v>Основные средства</v>
      </c>
      <c r="J41" s="1" t="str">
        <f ca="1">IF(INDIRECT($B$1&amp;Items!G$2&amp;$B41)="",IF(H41&lt;&gt;I41,"  "&amp;I41,I41),"    "&amp;INDIRECT($B$1&amp;Items!G$2&amp;$B41))</f>
        <v>Основные средства</v>
      </c>
      <c r="S41" s="1">
        <f>SUM(S42:S45)</f>
        <v>0</v>
      </c>
      <c r="V41" s="1">
        <f>SUM(V42:V45)</f>
        <v>0</v>
      </c>
      <c r="W41" s="1">
        <f t="shared" ref="W41:BE41" ca="1" si="110">SUM(W42:W45)</f>
        <v>0</v>
      </c>
      <c r="X41" s="1">
        <f t="shared" ca="1" si="110"/>
        <v>54221966.335126244</v>
      </c>
      <c r="Y41" s="1">
        <f t="shared" ca="1" si="110"/>
        <v>53318266.896207482</v>
      </c>
      <c r="Z41" s="1">
        <f t="shared" ca="1" si="110"/>
        <v>52414567.457288705</v>
      </c>
      <c r="AA41" s="1">
        <f t="shared" ca="1" si="110"/>
        <v>51510868.018369943</v>
      </c>
      <c r="AB41" s="1">
        <f t="shared" ca="1" si="110"/>
        <v>50607168.579451166</v>
      </c>
      <c r="AC41" s="1">
        <f t="shared" ca="1" si="110"/>
        <v>49703469.140532404</v>
      </c>
      <c r="AD41" s="1">
        <f t="shared" ca="1" si="110"/>
        <v>48799769.701613627</v>
      </c>
      <c r="AE41" s="1">
        <f t="shared" ca="1" si="110"/>
        <v>47896070.262694865</v>
      </c>
      <c r="AF41" s="1">
        <f t="shared" ca="1" si="110"/>
        <v>46992370.823776089</v>
      </c>
      <c r="AG41" s="1">
        <f t="shared" ca="1" si="110"/>
        <v>46088671.384857319</v>
      </c>
      <c r="AH41" s="1">
        <f t="shared" ca="1" si="110"/>
        <v>45184971.94593855</v>
      </c>
      <c r="AI41" s="1">
        <f t="shared" ca="1" si="110"/>
        <v>44281272.507019773</v>
      </c>
      <c r="AJ41" s="1">
        <f t="shared" ca="1" si="110"/>
        <v>43377573.068101004</v>
      </c>
      <c r="AK41" s="1">
        <f t="shared" ca="1" si="110"/>
        <v>42473873.629182234</v>
      </c>
      <c r="AL41" s="1">
        <f t="shared" ca="1" si="110"/>
        <v>41570174.190263465</v>
      </c>
      <c r="AM41" s="1">
        <f t="shared" ca="1" si="110"/>
        <v>40666474.751344696</v>
      </c>
      <c r="AN41" s="1">
        <f t="shared" ca="1" si="110"/>
        <v>39762775.312425919</v>
      </c>
      <c r="AO41" s="1">
        <f t="shared" ca="1" si="110"/>
        <v>37955376.43458838</v>
      </c>
      <c r="AP41" s="1">
        <f t="shared" ca="1" si="110"/>
        <v>37051676.995669603</v>
      </c>
      <c r="AQ41" s="1">
        <f t="shared" ca="1" si="110"/>
        <v>36147977.556750834</v>
      </c>
      <c r="AR41" s="1">
        <f t="shared" ca="1" si="110"/>
        <v>35244278.117832065</v>
      </c>
      <c r="AS41" s="1">
        <f t="shared" ca="1" si="110"/>
        <v>34340578.678913295</v>
      </c>
      <c r="AT41" s="1">
        <f t="shared" ca="1" si="110"/>
        <v>33436879.239994522</v>
      </c>
      <c r="AU41" s="1">
        <f t="shared" ca="1" si="110"/>
        <v>32533179.801075749</v>
      </c>
      <c r="AV41" s="1">
        <f t="shared" ca="1" si="110"/>
        <v>31629480.36215698</v>
      </c>
      <c r="AW41" s="1">
        <f t="shared" ca="1" si="110"/>
        <v>30725780.92323821</v>
      </c>
      <c r="AX41" s="1">
        <f t="shared" ca="1" si="110"/>
        <v>29822081.484319437</v>
      </c>
      <c r="AY41" s="1">
        <f t="shared" ca="1" si="110"/>
        <v>28918382.045400664</v>
      </c>
      <c r="AZ41" s="1">
        <f t="shared" ca="1" si="110"/>
        <v>28014682.606481895</v>
      </c>
      <c r="BA41" s="1">
        <f t="shared" ca="1" si="110"/>
        <v>27110983.167563125</v>
      </c>
      <c r="BB41" s="1">
        <f t="shared" ca="1" si="110"/>
        <v>26207283.728644352</v>
      </c>
      <c r="BC41" s="1">
        <f t="shared" ca="1" si="110"/>
        <v>25303584.289725579</v>
      </c>
      <c r="BD41" s="1">
        <f t="shared" ca="1" si="110"/>
        <v>24399884.85080681</v>
      </c>
      <c r="BE41" s="1">
        <f t="shared" ca="1" si="110"/>
        <v>23496185.411888041</v>
      </c>
    </row>
    <row r="42" spans="1:57" x14ac:dyDescent="0.3">
      <c r="B42" s="1">
        <f>MAX(B$40:B41)+1</f>
        <v>238</v>
      </c>
      <c r="H42" s="13" t="str">
        <f ca="1">INDIRECT($B$1&amp;Items!E$2&amp;$B42)</f>
        <v>Основные средства</v>
      </c>
      <c r="I42" s="13" t="str">
        <f ca="1">IF(INDIRECT($B$1&amp;Items!F$2&amp;$B42)="",H42,INDIRECT($B$1&amp;Items!F$2&amp;$B42))</f>
        <v>Основные средства - тип - 1</v>
      </c>
      <c r="J42" s="1" t="str">
        <f ca="1">IF(INDIRECT($B$1&amp;Items!G$2&amp;$B42)="",IF(H42&lt;&gt;I42,"  "&amp;I42,I42),"    "&amp;INDIRECT($B$1&amp;Items!G$2&amp;$B42))</f>
        <v xml:space="preserve">  Основные средства - тип - 1</v>
      </c>
      <c r="S42" s="3">
        <v>0</v>
      </c>
      <c r="V42" s="1">
        <f>IF(V$5=1,$S42,U605)</f>
        <v>0</v>
      </c>
      <c r="W42" s="1">
        <f t="shared" ref="W42:BE42" ca="1" si="111">IF(W$5=1,$S42,V605)</f>
        <v>0</v>
      </c>
      <c r="X42" s="1">
        <f t="shared" ca="1" si="111"/>
        <v>19641256.262499999</v>
      </c>
      <c r="Y42" s="1">
        <f t="shared" ca="1" si="111"/>
        <v>19313901.991458334</v>
      </c>
      <c r="Z42" s="1">
        <f t="shared" ca="1" si="111"/>
        <v>18986547.720416669</v>
      </c>
      <c r="AA42" s="1">
        <f t="shared" ca="1" si="111"/>
        <v>18659193.449375004</v>
      </c>
      <c r="AB42" s="1">
        <f t="shared" ca="1" si="111"/>
        <v>18331839.178333338</v>
      </c>
      <c r="AC42" s="1">
        <f t="shared" ca="1" si="111"/>
        <v>18004484.907291673</v>
      </c>
      <c r="AD42" s="1">
        <f t="shared" ca="1" si="111"/>
        <v>17677130.636250008</v>
      </c>
      <c r="AE42" s="1">
        <f t="shared" ca="1" si="111"/>
        <v>17349776.365208343</v>
      </c>
      <c r="AF42" s="1">
        <f t="shared" ca="1" si="111"/>
        <v>17022422.094166677</v>
      </c>
      <c r="AG42" s="1">
        <f t="shared" ca="1" si="111"/>
        <v>16695067.82312501</v>
      </c>
      <c r="AH42" s="1">
        <f t="shared" ca="1" si="111"/>
        <v>16367713.552083343</v>
      </c>
      <c r="AI42" s="1">
        <f t="shared" ca="1" si="111"/>
        <v>16040359.281041676</v>
      </c>
      <c r="AJ42" s="1">
        <f t="shared" ca="1" si="111"/>
        <v>15713005.010000009</v>
      </c>
      <c r="AK42" s="1">
        <f t="shared" ca="1" si="111"/>
        <v>15385650.738958342</v>
      </c>
      <c r="AL42" s="1">
        <f t="shared" ca="1" si="111"/>
        <v>15058296.467916675</v>
      </c>
      <c r="AM42" s="1">
        <f t="shared" ca="1" si="111"/>
        <v>14730942.196875008</v>
      </c>
      <c r="AN42" s="1">
        <f t="shared" ca="1" si="111"/>
        <v>14403587.925833341</v>
      </c>
      <c r="AO42" s="1">
        <f t="shared" ca="1" si="111"/>
        <v>13748879.383750007</v>
      </c>
      <c r="AP42" s="1">
        <f t="shared" ca="1" si="111"/>
        <v>13421525.112708339</v>
      </c>
      <c r="AQ42" s="1">
        <f t="shared" ca="1" si="111"/>
        <v>13094170.841666672</v>
      </c>
      <c r="AR42" s="1">
        <f t="shared" ca="1" si="111"/>
        <v>12766816.570625005</v>
      </c>
      <c r="AS42" s="1">
        <f t="shared" ca="1" si="111"/>
        <v>12439462.299583338</v>
      </c>
      <c r="AT42" s="1">
        <f t="shared" ca="1" si="111"/>
        <v>12112108.028541671</v>
      </c>
      <c r="AU42" s="1">
        <f t="shared" ca="1" si="111"/>
        <v>11784753.757500004</v>
      </c>
      <c r="AV42" s="1">
        <f t="shared" ca="1" si="111"/>
        <v>11457399.486458337</v>
      </c>
      <c r="AW42" s="1">
        <f t="shared" ca="1" si="111"/>
        <v>11130045.21541667</v>
      </c>
      <c r="AX42" s="1">
        <f t="shared" ca="1" si="111"/>
        <v>10802690.944375003</v>
      </c>
      <c r="AY42" s="1">
        <f t="shared" ca="1" si="111"/>
        <v>10475336.673333336</v>
      </c>
      <c r="AZ42" s="1">
        <f t="shared" ca="1" si="111"/>
        <v>10147982.402291669</v>
      </c>
      <c r="BA42" s="1">
        <f t="shared" ca="1" si="111"/>
        <v>9820628.1312500015</v>
      </c>
      <c r="BB42" s="1">
        <f t="shared" ca="1" si="111"/>
        <v>9493273.8602083344</v>
      </c>
      <c r="BC42" s="1">
        <f t="shared" ca="1" si="111"/>
        <v>9165919.5891666673</v>
      </c>
      <c r="BD42" s="1">
        <f t="shared" ca="1" si="111"/>
        <v>8838565.3181250002</v>
      </c>
      <c r="BE42" s="1">
        <f t="shared" ca="1" si="111"/>
        <v>8511211.0470833331</v>
      </c>
    </row>
    <row r="43" spans="1:57" x14ac:dyDescent="0.3">
      <c r="B43" s="1">
        <f>MAX(B$40:B42)+1</f>
        <v>239</v>
      </c>
      <c r="H43" s="13" t="str">
        <f ca="1">INDIRECT($B$1&amp;Items!E$2&amp;$B43)</f>
        <v>Основные средства</v>
      </c>
      <c r="I43" s="13" t="str">
        <f ca="1">IF(INDIRECT($B$1&amp;Items!F$2&amp;$B43)="",H43,INDIRECT($B$1&amp;Items!F$2&amp;$B43))</f>
        <v>Основные средства - тип - 2</v>
      </c>
      <c r="J43" s="1" t="str">
        <f ca="1">IF(INDIRECT($B$1&amp;Items!G$2&amp;$B43)="",IF(H43&lt;&gt;I43,"  "&amp;I43,I43),"    "&amp;INDIRECT($B$1&amp;Items!G$2&amp;$B43))</f>
        <v xml:space="preserve">  Основные средства - тип - 2</v>
      </c>
      <c r="S43" s="3">
        <v>0</v>
      </c>
      <c r="V43" s="1">
        <f>IF(V$5=1,$S43,U606)</f>
        <v>0</v>
      </c>
      <c r="W43" s="1">
        <f t="shared" ref="W43:BE43" ca="1" si="112">IF(W$5=1,$S43,V606)</f>
        <v>0</v>
      </c>
      <c r="X43" s="1">
        <f t="shared" ca="1" si="112"/>
        <v>12156986.775592251</v>
      </c>
      <c r="Y43" s="1">
        <f t="shared" ca="1" si="112"/>
        <v>11954370.32933238</v>
      </c>
      <c r="Z43" s="1">
        <f t="shared" ca="1" si="112"/>
        <v>11751753.883072508</v>
      </c>
      <c r="AA43" s="1">
        <f t="shared" ca="1" si="112"/>
        <v>11549137.436812637</v>
      </c>
      <c r="AB43" s="1">
        <f t="shared" ca="1" si="112"/>
        <v>11346520.990552766</v>
      </c>
      <c r="AC43" s="1">
        <f t="shared" ca="1" si="112"/>
        <v>11143904.544292895</v>
      </c>
      <c r="AD43" s="1">
        <f t="shared" ca="1" si="112"/>
        <v>10941288.098033024</v>
      </c>
      <c r="AE43" s="1">
        <f t="shared" ca="1" si="112"/>
        <v>10738671.651773153</v>
      </c>
      <c r="AF43" s="1">
        <f t="shared" ca="1" si="112"/>
        <v>10536055.205513282</v>
      </c>
      <c r="AG43" s="1">
        <f t="shared" ca="1" si="112"/>
        <v>10333438.759253411</v>
      </c>
      <c r="AH43" s="1">
        <f t="shared" ca="1" si="112"/>
        <v>10130822.312993539</v>
      </c>
      <c r="AI43" s="1">
        <f t="shared" ca="1" si="112"/>
        <v>9928205.8667336684</v>
      </c>
      <c r="AJ43" s="1">
        <f t="shared" ca="1" si="112"/>
        <v>9725589.4204737972</v>
      </c>
      <c r="AK43" s="1">
        <f t="shared" ca="1" si="112"/>
        <v>9522972.9742139261</v>
      </c>
      <c r="AL43" s="1">
        <f t="shared" ca="1" si="112"/>
        <v>9320356.527954055</v>
      </c>
      <c r="AM43" s="1">
        <f t="shared" ca="1" si="112"/>
        <v>9117740.0816941839</v>
      </c>
      <c r="AN43" s="1">
        <f t="shared" ca="1" si="112"/>
        <v>8915123.6354343127</v>
      </c>
      <c r="AO43" s="1">
        <f t="shared" ca="1" si="112"/>
        <v>8509890.7429145705</v>
      </c>
      <c r="AP43" s="1">
        <f t="shared" ca="1" si="112"/>
        <v>8307274.2966546994</v>
      </c>
      <c r="AQ43" s="1">
        <f t="shared" ca="1" si="112"/>
        <v>8104657.8503948282</v>
      </c>
      <c r="AR43" s="1">
        <f t="shared" ca="1" si="112"/>
        <v>7902041.4041349571</v>
      </c>
      <c r="AS43" s="1">
        <f t="shared" ca="1" si="112"/>
        <v>7699424.957875086</v>
      </c>
      <c r="AT43" s="1">
        <f t="shared" ca="1" si="112"/>
        <v>7496808.5116152149</v>
      </c>
      <c r="AU43" s="1">
        <f t="shared" ca="1" si="112"/>
        <v>7294192.0653553437</v>
      </c>
      <c r="AV43" s="1">
        <f t="shared" ca="1" si="112"/>
        <v>7091575.6190954726</v>
      </c>
      <c r="AW43" s="1">
        <f t="shared" ca="1" si="112"/>
        <v>6888959.1728356015</v>
      </c>
      <c r="AX43" s="1">
        <f t="shared" ca="1" si="112"/>
        <v>6686342.7265757304</v>
      </c>
      <c r="AY43" s="1">
        <f t="shared" ca="1" si="112"/>
        <v>6483726.2803158592</v>
      </c>
      <c r="AZ43" s="1">
        <f t="shared" ca="1" si="112"/>
        <v>6281109.8340559881</v>
      </c>
      <c r="BA43" s="1">
        <f t="shared" ca="1" si="112"/>
        <v>6078493.387796117</v>
      </c>
      <c r="BB43" s="1">
        <f t="shared" ca="1" si="112"/>
        <v>5875876.9415362459</v>
      </c>
      <c r="BC43" s="1">
        <f t="shared" ca="1" si="112"/>
        <v>5673260.4952763747</v>
      </c>
      <c r="BD43" s="1">
        <f t="shared" ca="1" si="112"/>
        <v>5470644.0490165036</v>
      </c>
      <c r="BE43" s="1">
        <f t="shared" ca="1" si="112"/>
        <v>5268027.6027566325</v>
      </c>
    </row>
    <row r="44" spans="1:57" x14ac:dyDescent="0.3">
      <c r="B44" s="1">
        <f>MAX(B$40:B43)+1</f>
        <v>240</v>
      </c>
      <c r="H44" s="13" t="str">
        <f ca="1">INDIRECT($B$1&amp;Items!E$2&amp;$B44)</f>
        <v>Основные средства</v>
      </c>
      <c r="I44" s="13" t="str">
        <f ca="1">IF(INDIRECT($B$1&amp;Items!F$2&amp;$B44)="",H44,INDIRECT($B$1&amp;Items!F$2&amp;$B44))</f>
        <v>Основные средства - тип - 3</v>
      </c>
      <c r="J44" s="1" t="str">
        <f ca="1">IF(INDIRECT($B$1&amp;Items!G$2&amp;$B44)="",IF(H44&lt;&gt;I44,"  "&amp;I44,I44),"    "&amp;INDIRECT($B$1&amp;Items!G$2&amp;$B44))</f>
        <v xml:space="preserve">  Основные средства - тип - 3</v>
      </c>
      <c r="S44" s="3">
        <v>0</v>
      </c>
      <c r="V44" s="1">
        <f>IF(V$5=1,$S44,U607)</f>
        <v>0</v>
      </c>
      <c r="W44" s="1">
        <f t="shared" ref="W44:BE44" ca="1" si="113">IF(W$5=1,$S44,V607)</f>
        <v>0</v>
      </c>
      <c r="X44" s="1">
        <f t="shared" ca="1" si="113"/>
        <v>22423723.297033995</v>
      </c>
      <c r="Y44" s="1">
        <f t="shared" ca="1" si="113"/>
        <v>22049994.575416762</v>
      </c>
      <c r="Z44" s="1">
        <f t="shared" ca="1" si="113"/>
        <v>21676265.853799529</v>
      </c>
      <c r="AA44" s="1">
        <f t="shared" ca="1" si="113"/>
        <v>21302537.132182296</v>
      </c>
      <c r="AB44" s="1">
        <f t="shared" ca="1" si="113"/>
        <v>20928808.410565063</v>
      </c>
      <c r="AC44" s="1">
        <f t="shared" ca="1" si="113"/>
        <v>20555079.68894783</v>
      </c>
      <c r="AD44" s="1">
        <f t="shared" ca="1" si="113"/>
        <v>20181350.967330597</v>
      </c>
      <c r="AE44" s="1">
        <f t="shared" ca="1" si="113"/>
        <v>19807622.245713364</v>
      </c>
      <c r="AF44" s="1">
        <f t="shared" ca="1" si="113"/>
        <v>19433893.524096131</v>
      </c>
      <c r="AG44" s="1">
        <f t="shared" ca="1" si="113"/>
        <v>19060164.802478898</v>
      </c>
      <c r="AH44" s="1">
        <f t="shared" ca="1" si="113"/>
        <v>18686436.080861665</v>
      </c>
      <c r="AI44" s="1">
        <f t="shared" ca="1" si="113"/>
        <v>18312707.359244432</v>
      </c>
      <c r="AJ44" s="1">
        <f t="shared" ca="1" si="113"/>
        <v>17938978.637627199</v>
      </c>
      <c r="AK44" s="1">
        <f t="shared" ca="1" si="113"/>
        <v>17565249.916009966</v>
      </c>
      <c r="AL44" s="1">
        <f t="shared" ca="1" si="113"/>
        <v>17191521.194392733</v>
      </c>
      <c r="AM44" s="1">
        <f t="shared" ca="1" si="113"/>
        <v>16817792.4727755</v>
      </c>
      <c r="AN44" s="1">
        <f t="shared" ca="1" si="113"/>
        <v>16444063.751158267</v>
      </c>
      <c r="AO44" s="1">
        <f t="shared" ca="1" si="113"/>
        <v>15696606.307923801</v>
      </c>
      <c r="AP44" s="1">
        <f t="shared" ca="1" si="113"/>
        <v>15322877.586306568</v>
      </c>
      <c r="AQ44" s="1">
        <f t="shared" ca="1" si="113"/>
        <v>14949148.864689335</v>
      </c>
      <c r="AR44" s="1">
        <f t="shared" ca="1" si="113"/>
        <v>14575420.143072102</v>
      </c>
      <c r="AS44" s="1">
        <f t="shared" ca="1" si="113"/>
        <v>14201691.421454869</v>
      </c>
      <c r="AT44" s="1">
        <f t="shared" ca="1" si="113"/>
        <v>13827962.699837636</v>
      </c>
      <c r="AU44" s="1">
        <f t="shared" ca="1" si="113"/>
        <v>13454233.978220403</v>
      </c>
      <c r="AV44" s="1">
        <f t="shared" ca="1" si="113"/>
        <v>13080505.25660317</v>
      </c>
      <c r="AW44" s="1">
        <f t="shared" ca="1" si="113"/>
        <v>12706776.534985937</v>
      </c>
      <c r="AX44" s="1">
        <f t="shared" ca="1" si="113"/>
        <v>12333047.813368704</v>
      </c>
      <c r="AY44" s="1">
        <f t="shared" ca="1" si="113"/>
        <v>11959319.091751471</v>
      </c>
      <c r="AZ44" s="1">
        <f t="shared" ca="1" si="113"/>
        <v>11585590.370134238</v>
      </c>
      <c r="BA44" s="1">
        <f t="shared" ca="1" si="113"/>
        <v>11211861.648517005</v>
      </c>
      <c r="BB44" s="1">
        <f t="shared" ca="1" si="113"/>
        <v>10838132.926899772</v>
      </c>
      <c r="BC44" s="1">
        <f t="shared" ca="1" si="113"/>
        <v>10464404.205282539</v>
      </c>
      <c r="BD44" s="1">
        <f t="shared" ca="1" si="113"/>
        <v>10090675.483665306</v>
      </c>
      <c r="BE44" s="1">
        <f t="shared" ca="1" si="113"/>
        <v>9716946.7620480731</v>
      </c>
    </row>
    <row r="45" spans="1:57" ht="4.9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36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</row>
    <row r="47" spans="1:57" x14ac:dyDescent="0.3">
      <c r="H47" s="3" t="s">
        <v>179</v>
      </c>
      <c r="I47" s="3"/>
      <c r="J47" s="3"/>
      <c r="S47" s="1">
        <f>S49+S53</f>
        <v>0</v>
      </c>
      <c r="V47" s="1">
        <f>V49+V53</f>
        <v>0</v>
      </c>
      <c r="W47" s="1">
        <f t="shared" ref="W47:BE47" ca="1" si="114">W49+W53</f>
        <v>87183443.673056796</v>
      </c>
      <c r="X47" s="1">
        <f t="shared" ca="1" si="114"/>
        <v>58003721.406194136</v>
      </c>
      <c r="Y47" s="1">
        <f t="shared" ca="1" si="114"/>
        <v>43239000.235750176</v>
      </c>
      <c r="Z47" s="1">
        <f t="shared" ca="1" si="114"/>
        <v>39073421.908001691</v>
      </c>
      <c r="AA47" s="1">
        <f t="shared" ca="1" si="114"/>
        <v>47583986.740528628</v>
      </c>
      <c r="AB47" s="1">
        <f t="shared" ca="1" si="114"/>
        <v>74742096.630185977</v>
      </c>
      <c r="AC47" s="1">
        <f t="shared" ca="1" si="114"/>
        <v>68883872.187400401</v>
      </c>
      <c r="AD47" s="1">
        <f t="shared" ca="1" si="114"/>
        <v>67109633.815581635</v>
      </c>
      <c r="AE47" s="1">
        <f t="shared" ca="1" si="114"/>
        <v>66205934.376662865</v>
      </c>
      <c r="AF47" s="1">
        <f t="shared" ca="1" si="114"/>
        <v>65302234.937744096</v>
      </c>
      <c r="AG47" s="1">
        <f t="shared" ca="1" si="114"/>
        <v>64398535.498825327</v>
      </c>
      <c r="AH47" s="1">
        <f t="shared" ca="1" si="114"/>
        <v>63494836.059906557</v>
      </c>
      <c r="AI47" s="1">
        <f t="shared" ca="1" si="114"/>
        <v>62591136.620987788</v>
      </c>
      <c r="AJ47" s="1">
        <f t="shared" ca="1" si="114"/>
        <v>61687437.182069018</v>
      </c>
      <c r="AK47" s="1">
        <f t="shared" ca="1" si="114"/>
        <v>60783737.743150249</v>
      </c>
      <c r="AL47" s="1">
        <f t="shared" ca="1" si="114"/>
        <v>59880038.30423148</v>
      </c>
      <c r="AM47" s="1">
        <f t="shared" ca="1" si="114"/>
        <v>58976338.86531271</v>
      </c>
      <c r="AN47" s="1">
        <f t="shared" ca="1" si="114"/>
        <v>58072639.426393941</v>
      </c>
      <c r="AO47" s="1">
        <f t="shared" ca="1" si="114"/>
        <v>56265240.548556402</v>
      </c>
      <c r="AP47" s="1">
        <f t="shared" ca="1" si="114"/>
        <v>55361541.109637633</v>
      </c>
      <c r="AQ47" s="1">
        <f t="shared" ca="1" si="114"/>
        <v>54457841.670718864</v>
      </c>
      <c r="AR47" s="1">
        <f t="shared" ca="1" si="114"/>
        <v>53554142.231800087</v>
      </c>
      <c r="AS47" s="1">
        <f t="shared" ca="1" si="114"/>
        <v>52650442.792881317</v>
      </c>
      <c r="AT47" s="1">
        <f t="shared" ca="1" si="114"/>
        <v>51746743.353962548</v>
      </c>
      <c r="AU47" s="1">
        <f t="shared" ca="1" si="114"/>
        <v>50843043.915043771</v>
      </c>
      <c r="AV47" s="1">
        <f t="shared" ca="1" si="114"/>
        <v>49939344.476125002</v>
      </c>
      <c r="AW47" s="1">
        <f t="shared" ca="1" si="114"/>
        <v>49035645.037206233</v>
      </c>
      <c r="AX47" s="1">
        <f t="shared" ca="1" si="114"/>
        <v>48131945.598287463</v>
      </c>
      <c r="AY47" s="1">
        <f t="shared" ca="1" si="114"/>
        <v>47228246.159368694</v>
      </c>
      <c r="AZ47" s="1">
        <f t="shared" ca="1" si="114"/>
        <v>46324546.720449917</v>
      </c>
      <c r="BA47" s="1">
        <f t="shared" ca="1" si="114"/>
        <v>45420847.281531148</v>
      </c>
      <c r="BB47" s="1">
        <f t="shared" ca="1" si="114"/>
        <v>44517147.842612378</v>
      </c>
      <c r="BC47" s="1">
        <f t="shared" ca="1" si="114"/>
        <v>43613448.403693609</v>
      </c>
      <c r="BD47" s="1">
        <f t="shared" ca="1" si="114"/>
        <v>42709748.964774832</v>
      </c>
      <c r="BE47" s="1">
        <f t="shared" ca="1" si="114"/>
        <v>41806049.525856063</v>
      </c>
    </row>
    <row r="49" spans="2:57" x14ac:dyDescent="0.3">
      <c r="B49" s="1">
        <f>ROW(Items!$A$111)</f>
        <v>111</v>
      </c>
      <c r="H49" s="13" t="str">
        <f ca="1">INDIRECT($B$1&amp;Items!E$2&amp;$B49)</f>
        <v>Собственный капитал</v>
      </c>
      <c r="I49" s="13" t="str">
        <f ca="1">IF(INDIRECT($B$1&amp;Items!F$2&amp;$B49)="",H49,INDIRECT($B$1&amp;Items!F$2&amp;$B49))</f>
        <v>Собственный капитал</v>
      </c>
      <c r="J49" s="1" t="str">
        <f ca="1">IF(INDIRECT($B$1&amp;Items!G$2&amp;$B49)="",IF(H49&lt;&gt;I49,"  "&amp;I49,I49),"    "&amp;INDIRECT($B$1&amp;Items!G$2&amp;$B49))</f>
        <v>Собственный капитал</v>
      </c>
      <c r="S49" s="3">
        <v>0</v>
      </c>
      <c r="V49" s="1">
        <f t="shared" ref="V49:BE49" si="115">IF(V$5=1,$S49,U612)</f>
        <v>0</v>
      </c>
      <c r="W49" s="1">
        <f t="shared" ca="1" si="115"/>
        <v>39102440.266039982</v>
      </c>
      <c r="X49" s="1">
        <f t="shared" ca="1" si="115"/>
        <v>37508768.149035834</v>
      </c>
      <c r="Y49" s="1">
        <f t="shared" ca="1" si="115"/>
        <v>34886731.071076468</v>
      </c>
      <c r="Z49" s="1">
        <f t="shared" ca="1" si="115"/>
        <v>32448575.529698204</v>
      </c>
      <c r="AA49" s="1">
        <f t="shared" ca="1" si="115"/>
        <v>42281961.637265809</v>
      </c>
      <c r="AB49" s="1">
        <f t="shared" ca="1" si="115"/>
        <v>69144918.131885171</v>
      </c>
      <c r="AC49" s="1">
        <f t="shared" ca="1" si="115"/>
        <v>68013333.254500404</v>
      </c>
      <c r="AD49" s="1">
        <f t="shared" ca="1" si="115"/>
        <v>67109633.815581635</v>
      </c>
      <c r="AE49" s="1">
        <f t="shared" ca="1" si="115"/>
        <v>66205934.376662865</v>
      </c>
      <c r="AF49" s="1">
        <f t="shared" ca="1" si="115"/>
        <v>65302234.937744096</v>
      </c>
      <c r="AG49" s="1">
        <f t="shared" ca="1" si="115"/>
        <v>64398535.498825327</v>
      </c>
      <c r="AH49" s="1">
        <f t="shared" ca="1" si="115"/>
        <v>63494836.059906557</v>
      </c>
      <c r="AI49" s="1">
        <f t="shared" ca="1" si="115"/>
        <v>62591136.620987788</v>
      </c>
      <c r="AJ49" s="1">
        <f t="shared" ca="1" si="115"/>
        <v>61687437.182069018</v>
      </c>
      <c r="AK49" s="1">
        <f t="shared" ca="1" si="115"/>
        <v>60783737.743150249</v>
      </c>
      <c r="AL49" s="1">
        <f t="shared" ca="1" si="115"/>
        <v>59880038.30423148</v>
      </c>
      <c r="AM49" s="1">
        <f t="shared" ca="1" si="115"/>
        <v>58976338.86531271</v>
      </c>
      <c r="AN49" s="1">
        <f t="shared" ca="1" si="115"/>
        <v>58072639.426393941</v>
      </c>
      <c r="AO49" s="1">
        <f t="shared" ca="1" si="115"/>
        <v>56265240.548556402</v>
      </c>
      <c r="AP49" s="1">
        <f t="shared" ca="1" si="115"/>
        <v>55361541.109637633</v>
      </c>
      <c r="AQ49" s="1">
        <f t="shared" ca="1" si="115"/>
        <v>54457841.670718864</v>
      </c>
      <c r="AR49" s="1">
        <f t="shared" ca="1" si="115"/>
        <v>53554142.231800087</v>
      </c>
      <c r="AS49" s="1">
        <f t="shared" ca="1" si="115"/>
        <v>52650442.792881317</v>
      </c>
      <c r="AT49" s="1">
        <f t="shared" ca="1" si="115"/>
        <v>51746743.353962548</v>
      </c>
      <c r="AU49" s="1">
        <f t="shared" ca="1" si="115"/>
        <v>50843043.915043771</v>
      </c>
      <c r="AV49" s="1">
        <f t="shared" ca="1" si="115"/>
        <v>49939344.476125002</v>
      </c>
      <c r="AW49" s="1">
        <f t="shared" ca="1" si="115"/>
        <v>49035645.037206233</v>
      </c>
      <c r="AX49" s="1">
        <f t="shared" ca="1" si="115"/>
        <v>48131945.598287463</v>
      </c>
      <c r="AY49" s="1">
        <f t="shared" ca="1" si="115"/>
        <v>47228246.159368694</v>
      </c>
      <c r="AZ49" s="1">
        <f t="shared" ca="1" si="115"/>
        <v>46324546.720449917</v>
      </c>
      <c r="BA49" s="1">
        <f t="shared" ca="1" si="115"/>
        <v>45420847.281531148</v>
      </c>
      <c r="BB49" s="1">
        <f t="shared" ca="1" si="115"/>
        <v>44517147.842612378</v>
      </c>
      <c r="BC49" s="1">
        <f t="shared" ca="1" si="115"/>
        <v>43613448.403693609</v>
      </c>
      <c r="BD49" s="1">
        <f t="shared" ca="1" si="115"/>
        <v>42709748.964774832</v>
      </c>
      <c r="BE49" s="1">
        <f t="shared" ca="1" si="115"/>
        <v>41806049.525856063</v>
      </c>
    </row>
    <row r="50" spans="2:57" x14ac:dyDescent="0.3">
      <c r="B50" s="1">
        <f>MAX(B49:B$49)+1</f>
        <v>112</v>
      </c>
      <c r="H50" s="13" t="str">
        <f ca="1">INDIRECT($B$1&amp;Items!E$2&amp;$B50)</f>
        <v>Собственный капитал</v>
      </c>
      <c r="I50" s="13" t="str">
        <f ca="1">IF(INDIRECT($B$1&amp;Items!F$2&amp;$B50)="",H50,INDIRECT($B$1&amp;Items!F$2&amp;$B50))</f>
        <v>УК</v>
      </c>
      <c r="J50" s="1" t="str">
        <f ca="1">IF(INDIRECT($B$1&amp;Items!G$2&amp;$B50)="",IF(H50&lt;&gt;I50,"  "&amp;I50,I50),"    "&amp;INDIRECT($B$1&amp;Items!G$2&amp;$B50))</f>
        <v xml:space="preserve">  УК</v>
      </c>
      <c r="S50" s="3">
        <v>0</v>
      </c>
      <c r="V50" s="1">
        <f>IF(V$5=1,$S50,U613)</f>
        <v>0</v>
      </c>
      <c r="W50" s="1">
        <f ca="1">IF(W$5=1,$S50,V613)</f>
        <v>40000000</v>
      </c>
      <c r="X50" s="1">
        <f ca="1">IF(X$5=1,$S50,W613)</f>
        <v>40000000</v>
      </c>
      <c r="Y50" s="1">
        <f ca="1">IF(Y$5=1,$S50,X613)</f>
        <v>40000000</v>
      </c>
      <c r="Z50" s="1">
        <f ca="1">IF(Z$5=1,$S50,Y613)</f>
        <v>40000000</v>
      </c>
      <c r="AA50" s="1">
        <f ca="1">IF(AA$5=1,$S50,Z613)</f>
        <v>40000000</v>
      </c>
      <c r="AB50" s="1">
        <f ca="1">IF(AB$5=1,$S50,AA613)</f>
        <v>40000000</v>
      </c>
      <c r="AC50" s="1">
        <f ca="1">IF(AC$5=1,$S50,AB613)</f>
        <v>40000000</v>
      </c>
      <c r="AD50" s="1">
        <f ca="1">IF(AD$5=1,$S50,AC613)</f>
        <v>40000000</v>
      </c>
      <c r="AE50" s="1">
        <f ca="1">IF(AE$5=1,$S50,AD613)</f>
        <v>40000000</v>
      </c>
      <c r="AF50" s="1">
        <f ca="1">IF(AF$5=1,$S50,AE613)</f>
        <v>40000000</v>
      </c>
      <c r="AG50" s="1">
        <f ca="1">IF(AG$5=1,$S50,AF613)</f>
        <v>40000000</v>
      </c>
      <c r="AH50" s="1">
        <f ca="1">IF(AH$5=1,$S50,AG613)</f>
        <v>40000000</v>
      </c>
      <c r="AI50" s="1">
        <f ca="1">IF(AI$5=1,$S50,AH613)</f>
        <v>40000000</v>
      </c>
      <c r="AJ50" s="1">
        <f ca="1">IF(AJ$5=1,$S50,AI613)</f>
        <v>40000000</v>
      </c>
      <c r="AK50" s="1">
        <f ca="1">IF(AK$5=1,$S50,AJ613)</f>
        <v>40000000</v>
      </c>
      <c r="AL50" s="1">
        <f ca="1">IF(AL$5=1,$S50,AK613)</f>
        <v>40000000</v>
      </c>
      <c r="AM50" s="1">
        <f ca="1">IF(AM$5=1,$S50,AL613)</f>
        <v>40000000</v>
      </c>
      <c r="AN50" s="1">
        <f ca="1">IF(AN$5=1,$S50,AM613)</f>
        <v>40000000</v>
      </c>
      <c r="AO50" s="1">
        <f ca="1">IF(AO$5=1,$S50,AN613)</f>
        <v>40000000</v>
      </c>
      <c r="AP50" s="1">
        <f ca="1">IF(AP$5=1,$S50,AO613)</f>
        <v>40000000</v>
      </c>
      <c r="AQ50" s="1">
        <f ca="1">IF(AQ$5=1,$S50,AP613)</f>
        <v>40000000</v>
      </c>
      <c r="AR50" s="1">
        <f ca="1">IF(AR$5=1,$S50,AQ613)</f>
        <v>40000000</v>
      </c>
      <c r="AS50" s="1">
        <f ca="1">IF(AS$5=1,$S50,AR613)</f>
        <v>40000000</v>
      </c>
      <c r="AT50" s="1">
        <f ca="1">IF(AT$5=1,$S50,AS613)</f>
        <v>40000000</v>
      </c>
      <c r="AU50" s="1">
        <f ca="1">IF(AU$5=1,$S50,AT613)</f>
        <v>40000000</v>
      </c>
      <c r="AV50" s="1">
        <f ca="1">IF(AV$5=1,$S50,AU613)</f>
        <v>40000000</v>
      </c>
      <c r="AW50" s="1">
        <f ca="1">IF(AW$5=1,$S50,AV613)</f>
        <v>40000000</v>
      </c>
      <c r="AX50" s="1">
        <f ca="1">IF(AX$5=1,$S50,AW613)</f>
        <v>40000000</v>
      </c>
      <c r="AY50" s="1">
        <f ca="1">IF(AY$5=1,$S50,AX613)</f>
        <v>40000000</v>
      </c>
      <c r="AZ50" s="1">
        <f ca="1">IF(AZ$5=1,$S50,AY613)</f>
        <v>40000000</v>
      </c>
      <c r="BA50" s="1">
        <f ca="1">IF(BA$5=1,$S50,AZ613)</f>
        <v>40000000</v>
      </c>
      <c r="BB50" s="1">
        <f ca="1">IF(BB$5=1,$S50,BA613)</f>
        <v>40000000</v>
      </c>
      <c r="BC50" s="1">
        <f ca="1">IF(BC$5=1,$S50,BB613)</f>
        <v>40000000</v>
      </c>
      <c r="BD50" s="1">
        <f ca="1">IF(BD$5=1,$S50,BC613)</f>
        <v>40000000</v>
      </c>
      <c r="BE50" s="1">
        <f ca="1">IF(BE$5=1,$S50,BD613)</f>
        <v>40000000</v>
      </c>
    </row>
    <row r="51" spans="2:57" x14ac:dyDescent="0.3">
      <c r="B51" s="1">
        <f>MAX(B$49:B50)+1</f>
        <v>113</v>
      </c>
      <c r="H51" s="13" t="str">
        <f ca="1">INDIRECT($B$1&amp;Items!E$2&amp;$B51)</f>
        <v>Собственный капитал</v>
      </c>
      <c r="I51" s="13" t="str">
        <f ca="1">IF(INDIRECT($B$1&amp;Items!F$2&amp;$B51)="",H51,INDIRECT($B$1&amp;Items!F$2&amp;$B51))</f>
        <v>Нераспределенная прибыль</v>
      </c>
      <c r="J51" s="1" t="str">
        <f ca="1">IF(INDIRECT($B$1&amp;Items!G$2&amp;$B51)="",IF(H51&lt;&gt;I51,"  "&amp;I51,I51),"    "&amp;INDIRECT($B$1&amp;Items!G$2&amp;$B51))</f>
        <v xml:space="preserve">  Нераспределенная прибыль</v>
      </c>
      <c r="S51" s="3">
        <v>0</v>
      </c>
      <c r="V51" s="1">
        <f>IF(V$5=1,$S51,U614)</f>
        <v>0</v>
      </c>
      <c r="W51" s="1">
        <f ca="1">IF(W$5=1,$S51,V614)</f>
        <v>-897559.73396002001</v>
      </c>
      <c r="X51" s="1">
        <f ca="1">IF(X$5=1,$S51,W614)</f>
        <v>-2491231.8509641644</v>
      </c>
      <c r="Y51" s="1">
        <f ca="1">IF(Y$5=1,$S51,X614)</f>
        <v>-5113268.9289235352</v>
      </c>
      <c r="Z51" s="1">
        <f ca="1">IF(Z$5=1,$S51,Y614)</f>
        <v>-7551424.4703017958</v>
      </c>
      <c r="AA51" s="1">
        <f ca="1">IF(AA$5=1,$S51,Z614)</f>
        <v>2281961.6372658089</v>
      </c>
      <c r="AB51" s="1">
        <f ca="1">IF(AB$5=1,$S51,AA614)</f>
        <v>29144918.131885178</v>
      </c>
      <c r="AC51" s="1">
        <f ca="1">IF(AC$5=1,$S51,AB614)</f>
        <v>28013333.254500408</v>
      </c>
      <c r="AD51" s="1">
        <f ca="1">IF(AD$5=1,$S51,AC614)</f>
        <v>27109633.815581638</v>
      </c>
      <c r="AE51" s="1">
        <f ca="1">IF(AE$5=1,$S51,AD614)</f>
        <v>26205934.376662869</v>
      </c>
      <c r="AF51" s="1">
        <f ca="1">IF(AF$5=1,$S51,AE614)</f>
        <v>25302234.9377441</v>
      </c>
      <c r="AG51" s="1">
        <f ca="1">IF(AG$5=1,$S51,AF614)</f>
        <v>24398535.49882533</v>
      </c>
      <c r="AH51" s="1">
        <f ca="1">IF(AH$5=1,$S51,AG614)</f>
        <v>23494836.059906561</v>
      </c>
      <c r="AI51" s="1">
        <f ca="1">IF(AI$5=1,$S51,AH614)</f>
        <v>22591136.620987792</v>
      </c>
      <c r="AJ51" s="1">
        <f ca="1">IF(AJ$5=1,$S51,AI614)</f>
        <v>21687437.182069022</v>
      </c>
      <c r="AK51" s="1">
        <f ca="1">IF(AK$5=1,$S51,AJ614)</f>
        <v>20783737.743150253</v>
      </c>
      <c r="AL51" s="1">
        <f ca="1">IF(AL$5=1,$S51,AK614)</f>
        <v>19880038.304231483</v>
      </c>
      <c r="AM51" s="1">
        <f ca="1">IF(AM$5=1,$S51,AL614)</f>
        <v>18976338.865312714</v>
      </c>
      <c r="AN51" s="1">
        <f ca="1">IF(AN$5=1,$S51,AM614)</f>
        <v>18072639.426393945</v>
      </c>
      <c r="AO51" s="1">
        <f ca="1">IF(AO$5=1,$S51,AN614)</f>
        <v>16265240.548556402</v>
      </c>
      <c r="AP51" s="1">
        <f ca="1">IF(AP$5=1,$S51,AO614)</f>
        <v>15361541.109637631</v>
      </c>
      <c r="AQ51" s="1">
        <f ca="1">IF(AQ$5=1,$S51,AP614)</f>
        <v>14457841.67071886</v>
      </c>
      <c r="AR51" s="1">
        <f ca="1">IF(AR$5=1,$S51,AQ614)</f>
        <v>13554142.231800089</v>
      </c>
      <c r="AS51" s="1">
        <f ca="1">IF(AS$5=1,$S51,AR614)</f>
        <v>12650442.792881317</v>
      </c>
      <c r="AT51" s="1">
        <f ca="1">IF(AT$5=1,$S51,AS614)</f>
        <v>11746743.353962546</v>
      </c>
      <c r="AU51" s="1">
        <f ca="1">IF(AU$5=1,$S51,AT614)</f>
        <v>10843043.915043775</v>
      </c>
      <c r="AV51" s="1">
        <f ca="1">IF(AV$5=1,$S51,AU614)</f>
        <v>9939344.4761250038</v>
      </c>
      <c r="AW51" s="1">
        <f ca="1">IF(AW$5=1,$S51,AV614)</f>
        <v>9035645.0372062325</v>
      </c>
      <c r="AX51" s="1">
        <f ca="1">IF(AX$5=1,$S51,AW614)</f>
        <v>8131945.5982874613</v>
      </c>
      <c r="AY51" s="1">
        <f ca="1">IF(AY$5=1,$S51,AX614)</f>
        <v>7228246.1593686901</v>
      </c>
      <c r="AZ51" s="1">
        <f ca="1">IF(AZ$5=1,$S51,AY614)</f>
        <v>6324546.7204499189</v>
      </c>
      <c r="BA51" s="1">
        <f ca="1">IF(BA$5=1,$S51,AZ614)</f>
        <v>5420847.2815311477</v>
      </c>
      <c r="BB51" s="1">
        <f ca="1">IF(BB$5=1,$S51,BA614)</f>
        <v>4517147.8426123764</v>
      </c>
      <c r="BC51" s="1">
        <f ca="1">IF(BC$5=1,$S51,BB614)</f>
        <v>3613448.4036936057</v>
      </c>
      <c r="BD51" s="1">
        <f ca="1">IF(BD$5=1,$S51,BC614)</f>
        <v>2709748.9647748349</v>
      </c>
      <c r="BE51" s="1">
        <f ca="1">IF(BE$5=1,$S51,BD614)</f>
        <v>1806049.5258560642</v>
      </c>
    </row>
    <row r="53" spans="2:57" x14ac:dyDescent="0.3">
      <c r="B53" s="1">
        <f>ROW(Items!$A$91)</f>
        <v>91</v>
      </c>
      <c r="H53" s="13" t="str">
        <f ca="1">INDIRECT($B$1&amp;Items!E$2&amp;$B53)</f>
        <v>Кредиторская задолженность</v>
      </c>
      <c r="I53" s="13" t="str">
        <f ca="1">IF(INDIRECT($B$1&amp;Items!F$2&amp;$B53)="",H53,INDIRECT($B$1&amp;Items!F$2&amp;$B53))</f>
        <v>Кредиторская задолженность</v>
      </c>
      <c r="J53" s="1" t="str">
        <f ca="1">IF(INDIRECT($B$1&amp;Items!G$2&amp;$B53)="",IF(H53&lt;&gt;I53,"  "&amp;I53,I53),"    "&amp;INDIRECT($B$1&amp;Items!G$2&amp;$B53))</f>
        <v>Кредиторская задолженность</v>
      </c>
      <c r="S53" s="1">
        <f>SUM(S54:S67)</f>
        <v>0</v>
      </c>
      <c r="V53" s="1">
        <f t="shared" ref="V53:BE53" si="116">SUM(V54:V67)</f>
        <v>0</v>
      </c>
      <c r="W53" s="1">
        <f t="shared" ca="1" si="116"/>
        <v>48081003.407016814</v>
      </c>
      <c r="X53" s="1">
        <f t="shared" ca="1" si="116"/>
        <v>20494953.257158298</v>
      </c>
      <c r="Y53" s="1">
        <f t="shared" ca="1" si="116"/>
        <v>8352269.1646737102</v>
      </c>
      <c r="Z53" s="1">
        <f t="shared" ca="1" si="116"/>
        <v>6624846.3783034906</v>
      </c>
      <c r="AA53" s="1">
        <f t="shared" ca="1" si="116"/>
        <v>5302025.1032628193</v>
      </c>
      <c r="AB53" s="1">
        <f t="shared" ca="1" si="116"/>
        <v>5597178.4983007992</v>
      </c>
      <c r="AC53" s="1">
        <f t="shared" ca="1" si="116"/>
        <v>870538.93289999862</v>
      </c>
      <c r="AD53" s="1">
        <f t="shared" ca="1" si="116"/>
        <v>-1.280568540096283E-9</v>
      </c>
      <c r="AE53" s="1">
        <f t="shared" ca="1" si="116"/>
        <v>-1.280568540096283E-9</v>
      </c>
      <c r="AF53" s="1">
        <f t="shared" ca="1" si="116"/>
        <v>-1.280568540096283E-9</v>
      </c>
      <c r="AG53" s="1">
        <f t="shared" ca="1" si="116"/>
        <v>-1.280568540096283E-9</v>
      </c>
      <c r="AH53" s="1">
        <f t="shared" ca="1" si="116"/>
        <v>-1.280568540096283E-9</v>
      </c>
      <c r="AI53" s="1">
        <f t="shared" ca="1" si="116"/>
        <v>-1.280568540096283E-9</v>
      </c>
      <c r="AJ53" s="1">
        <f t="shared" ca="1" si="116"/>
        <v>-1.280568540096283E-9</v>
      </c>
      <c r="AK53" s="1">
        <f t="shared" ca="1" si="116"/>
        <v>-1.280568540096283E-9</v>
      </c>
      <c r="AL53" s="1">
        <f t="shared" ca="1" si="116"/>
        <v>-1.280568540096283E-9</v>
      </c>
      <c r="AM53" s="1">
        <f t="shared" ca="1" si="116"/>
        <v>-1.280568540096283E-9</v>
      </c>
      <c r="AN53" s="1">
        <f t="shared" ca="1" si="116"/>
        <v>-1.280568540096283E-9</v>
      </c>
      <c r="AO53" s="1">
        <f t="shared" ca="1" si="116"/>
        <v>-1.280568540096283E-9</v>
      </c>
      <c r="AP53" s="1">
        <f t="shared" ca="1" si="116"/>
        <v>-1.280568540096283E-9</v>
      </c>
      <c r="AQ53" s="1">
        <f t="shared" ca="1" si="116"/>
        <v>-1.280568540096283E-9</v>
      </c>
      <c r="AR53" s="1">
        <f t="shared" ca="1" si="116"/>
        <v>-1.280568540096283E-9</v>
      </c>
      <c r="AS53" s="1">
        <f t="shared" ca="1" si="116"/>
        <v>-1.280568540096283E-9</v>
      </c>
      <c r="AT53" s="1">
        <f t="shared" ca="1" si="116"/>
        <v>-1.280568540096283E-9</v>
      </c>
      <c r="AU53" s="1">
        <f t="shared" ca="1" si="116"/>
        <v>-1.280568540096283E-9</v>
      </c>
      <c r="AV53" s="1">
        <f t="shared" ca="1" si="116"/>
        <v>-1.280568540096283E-9</v>
      </c>
      <c r="AW53" s="1">
        <f t="shared" ca="1" si="116"/>
        <v>-1.280568540096283E-9</v>
      </c>
      <c r="AX53" s="1">
        <f t="shared" ca="1" si="116"/>
        <v>-1.280568540096283E-9</v>
      </c>
      <c r="AY53" s="1">
        <f t="shared" ca="1" si="116"/>
        <v>-1.280568540096283E-9</v>
      </c>
      <c r="AZ53" s="1">
        <f t="shared" ca="1" si="116"/>
        <v>-1.280568540096283E-9</v>
      </c>
      <c r="BA53" s="1">
        <f t="shared" ca="1" si="116"/>
        <v>-1.280568540096283E-9</v>
      </c>
      <c r="BB53" s="1">
        <f t="shared" ca="1" si="116"/>
        <v>-1.280568540096283E-9</v>
      </c>
      <c r="BC53" s="1">
        <f t="shared" ca="1" si="116"/>
        <v>-1.280568540096283E-9</v>
      </c>
      <c r="BD53" s="1">
        <f t="shared" ca="1" si="116"/>
        <v>-1.280568540096283E-9</v>
      </c>
      <c r="BE53" s="1">
        <f t="shared" ca="1" si="116"/>
        <v>-1.280568540096283E-9</v>
      </c>
    </row>
    <row r="54" spans="2:57" x14ac:dyDescent="0.3">
      <c r="B54" s="1">
        <f>MAX(B$52:B53)+1</f>
        <v>92</v>
      </c>
      <c r="H54" s="13" t="str">
        <f ca="1">INDIRECT($B$1&amp;Items!E$2&amp;$B54)</f>
        <v>Кредиторская задолженность</v>
      </c>
      <c r="I54" s="13" t="str">
        <f ca="1">IF(INDIRECT($B$1&amp;Items!F$2&amp;$B54)="",H54,INDIRECT($B$1&amp;Items!F$2&amp;$B54))</f>
        <v>Начисление затрат этапа-1 бизнес-процесса</v>
      </c>
      <c r="J54" s="1" t="str">
        <f ca="1">IF(INDIRECT($B$1&amp;Items!G$2&amp;$B54)="",IF(H54&lt;&gt;I54,"  "&amp;I54,I54),"    "&amp;INDIRECT($B$1&amp;Items!G$2&amp;$B54))</f>
        <v xml:space="preserve">  Начисление затрат этапа-1 бизнес-процесса</v>
      </c>
      <c r="S54" s="3">
        <v>0</v>
      </c>
      <c r="V54" s="1">
        <f t="shared" ref="V54:BE54" si="117">IF(V$5=1,$S54,U617)</f>
        <v>0</v>
      </c>
      <c r="W54" s="1">
        <f t="shared" ca="1" si="117"/>
        <v>1486000</v>
      </c>
      <c r="X54" s="1">
        <f t="shared" ca="1" si="117"/>
        <v>1798808.5</v>
      </c>
      <c r="Y54" s="1">
        <f t="shared" ca="1" si="117"/>
        <v>2426968.75165</v>
      </c>
      <c r="Z54" s="1">
        <f t="shared" ca="1" si="117"/>
        <v>1030285.6638600002</v>
      </c>
      <c r="AA54" s="1">
        <f t="shared" ca="1" si="117"/>
        <v>609520.14465000003</v>
      </c>
      <c r="AB54" s="1">
        <f t="shared" ca="1" si="117"/>
        <v>0</v>
      </c>
      <c r="AC54" s="1">
        <f t="shared" ca="1" si="117"/>
        <v>0</v>
      </c>
      <c r="AD54" s="1">
        <f t="shared" ca="1" si="117"/>
        <v>0</v>
      </c>
      <c r="AE54" s="1">
        <f t="shared" ca="1" si="117"/>
        <v>0</v>
      </c>
      <c r="AF54" s="1">
        <f t="shared" ca="1" si="117"/>
        <v>0</v>
      </c>
      <c r="AG54" s="1">
        <f t="shared" ca="1" si="117"/>
        <v>0</v>
      </c>
      <c r="AH54" s="1">
        <f t="shared" ca="1" si="117"/>
        <v>0</v>
      </c>
      <c r="AI54" s="1">
        <f t="shared" ca="1" si="117"/>
        <v>0</v>
      </c>
      <c r="AJ54" s="1">
        <f t="shared" ca="1" si="117"/>
        <v>0</v>
      </c>
      <c r="AK54" s="1">
        <f t="shared" ca="1" si="117"/>
        <v>0</v>
      </c>
      <c r="AL54" s="1">
        <f t="shared" ca="1" si="117"/>
        <v>0</v>
      </c>
      <c r="AM54" s="1">
        <f t="shared" ca="1" si="117"/>
        <v>0</v>
      </c>
      <c r="AN54" s="1">
        <f t="shared" ca="1" si="117"/>
        <v>0</v>
      </c>
      <c r="AO54" s="1">
        <f t="shared" ca="1" si="117"/>
        <v>0</v>
      </c>
      <c r="AP54" s="1">
        <f t="shared" ca="1" si="117"/>
        <v>0</v>
      </c>
      <c r="AQ54" s="1">
        <f t="shared" ca="1" si="117"/>
        <v>0</v>
      </c>
      <c r="AR54" s="1">
        <f t="shared" ca="1" si="117"/>
        <v>0</v>
      </c>
      <c r="AS54" s="1">
        <f t="shared" ca="1" si="117"/>
        <v>0</v>
      </c>
      <c r="AT54" s="1">
        <f t="shared" ca="1" si="117"/>
        <v>0</v>
      </c>
      <c r="AU54" s="1">
        <f t="shared" ca="1" si="117"/>
        <v>0</v>
      </c>
      <c r="AV54" s="1">
        <f t="shared" ca="1" si="117"/>
        <v>0</v>
      </c>
      <c r="AW54" s="1">
        <f t="shared" ca="1" si="117"/>
        <v>0</v>
      </c>
      <c r="AX54" s="1">
        <f t="shared" ca="1" si="117"/>
        <v>0</v>
      </c>
      <c r="AY54" s="1">
        <f t="shared" ca="1" si="117"/>
        <v>0</v>
      </c>
      <c r="AZ54" s="1">
        <f t="shared" ca="1" si="117"/>
        <v>0</v>
      </c>
      <c r="BA54" s="1">
        <f t="shared" ca="1" si="117"/>
        <v>0</v>
      </c>
      <c r="BB54" s="1">
        <f t="shared" ca="1" si="117"/>
        <v>0</v>
      </c>
      <c r="BC54" s="1">
        <f t="shared" ca="1" si="117"/>
        <v>0</v>
      </c>
      <c r="BD54" s="1">
        <f t="shared" ca="1" si="117"/>
        <v>0</v>
      </c>
      <c r="BE54" s="1">
        <f t="shared" ca="1" si="117"/>
        <v>0</v>
      </c>
    </row>
    <row r="55" spans="2:57" x14ac:dyDescent="0.3">
      <c r="B55" s="1">
        <f>MAX(B$52:B54)+1</f>
        <v>93</v>
      </c>
      <c r="H55" s="13" t="str">
        <f ca="1">INDIRECT($B$1&amp;Items!E$2&amp;$B55)</f>
        <v>Кредиторская задолженность</v>
      </c>
      <c r="I55" s="13" t="str">
        <f ca="1">IF(INDIRECT($B$1&amp;Items!F$2&amp;$B55)="",H55,INDIRECT($B$1&amp;Items!F$2&amp;$B55))</f>
        <v>Начисление затрат этапа-2 бизнес-процесса</v>
      </c>
      <c r="J55" s="1" t="str">
        <f ca="1">IF(INDIRECT($B$1&amp;Items!G$2&amp;$B55)="",IF(H55&lt;&gt;I55,"  "&amp;I55,I55),"    "&amp;INDIRECT($B$1&amp;Items!G$2&amp;$B55))</f>
        <v xml:space="preserve">  Начисление затрат этапа-2 бизнес-процесса</v>
      </c>
      <c r="S55" s="3">
        <v>0</v>
      </c>
      <c r="V55" s="1">
        <f t="shared" ref="V55:BE55" si="118">IF(V$5=1,$S55,U618)</f>
        <v>0</v>
      </c>
      <c r="W55" s="1">
        <f t="shared" ca="1" si="118"/>
        <v>898164.77630999964</v>
      </c>
      <c r="X55" s="1">
        <f t="shared" ca="1" si="118"/>
        <v>1296094.9725099995</v>
      </c>
      <c r="Y55" s="1">
        <f t="shared" ca="1" si="118"/>
        <v>0</v>
      </c>
      <c r="Z55" s="1">
        <f t="shared" ca="1" si="118"/>
        <v>616000</v>
      </c>
      <c r="AA55" s="1">
        <f t="shared" ca="1" si="118"/>
        <v>1400491.9</v>
      </c>
      <c r="AB55" s="1">
        <f t="shared" ca="1" si="118"/>
        <v>1127629.8999999999</v>
      </c>
      <c r="AC55" s="1">
        <f t="shared" ca="1" si="118"/>
        <v>0</v>
      </c>
      <c r="AD55" s="1">
        <f t="shared" ca="1" si="118"/>
        <v>0</v>
      </c>
      <c r="AE55" s="1">
        <f t="shared" ca="1" si="118"/>
        <v>0</v>
      </c>
      <c r="AF55" s="1">
        <f t="shared" ca="1" si="118"/>
        <v>0</v>
      </c>
      <c r="AG55" s="1">
        <f t="shared" ca="1" si="118"/>
        <v>0</v>
      </c>
      <c r="AH55" s="1">
        <f t="shared" ca="1" si="118"/>
        <v>0</v>
      </c>
      <c r="AI55" s="1">
        <f t="shared" ca="1" si="118"/>
        <v>0</v>
      </c>
      <c r="AJ55" s="1">
        <f t="shared" ca="1" si="118"/>
        <v>0</v>
      </c>
      <c r="AK55" s="1">
        <f t="shared" ca="1" si="118"/>
        <v>0</v>
      </c>
      <c r="AL55" s="1">
        <f t="shared" ca="1" si="118"/>
        <v>0</v>
      </c>
      <c r="AM55" s="1">
        <f t="shared" ca="1" si="118"/>
        <v>0</v>
      </c>
      <c r="AN55" s="1">
        <f t="shared" ca="1" si="118"/>
        <v>0</v>
      </c>
      <c r="AO55" s="1">
        <f t="shared" ca="1" si="118"/>
        <v>0</v>
      </c>
      <c r="AP55" s="1">
        <f t="shared" ca="1" si="118"/>
        <v>0</v>
      </c>
      <c r="AQ55" s="1">
        <f t="shared" ca="1" si="118"/>
        <v>0</v>
      </c>
      <c r="AR55" s="1">
        <f t="shared" ca="1" si="118"/>
        <v>0</v>
      </c>
      <c r="AS55" s="1">
        <f t="shared" ca="1" si="118"/>
        <v>0</v>
      </c>
      <c r="AT55" s="1">
        <f t="shared" ca="1" si="118"/>
        <v>0</v>
      </c>
      <c r="AU55" s="1">
        <f t="shared" ca="1" si="118"/>
        <v>0</v>
      </c>
      <c r="AV55" s="1">
        <f t="shared" ca="1" si="118"/>
        <v>0</v>
      </c>
      <c r="AW55" s="1">
        <f t="shared" ca="1" si="118"/>
        <v>0</v>
      </c>
      <c r="AX55" s="1">
        <f t="shared" ca="1" si="118"/>
        <v>0</v>
      </c>
      <c r="AY55" s="1">
        <f t="shared" ca="1" si="118"/>
        <v>0</v>
      </c>
      <c r="AZ55" s="1">
        <f t="shared" ca="1" si="118"/>
        <v>0</v>
      </c>
      <c r="BA55" s="1">
        <f t="shared" ca="1" si="118"/>
        <v>0</v>
      </c>
      <c r="BB55" s="1">
        <f t="shared" ca="1" si="118"/>
        <v>0</v>
      </c>
      <c r="BC55" s="1">
        <f t="shared" ca="1" si="118"/>
        <v>0</v>
      </c>
      <c r="BD55" s="1">
        <f t="shared" ca="1" si="118"/>
        <v>0</v>
      </c>
      <c r="BE55" s="1">
        <f t="shared" ca="1" si="118"/>
        <v>0</v>
      </c>
    </row>
    <row r="56" spans="2:57" x14ac:dyDescent="0.3">
      <c r="B56" s="1">
        <f>MAX(B$52:B55)+1</f>
        <v>94</v>
      </c>
      <c r="H56" s="13" t="str">
        <f ca="1">INDIRECT($B$1&amp;Items!E$2&amp;$B56)</f>
        <v>Кредиторская задолженность</v>
      </c>
      <c r="I56" s="13" t="str">
        <f ca="1">IF(INDIRECT($B$1&amp;Items!F$2&amp;$B56)="",H56,INDIRECT($B$1&amp;Items!F$2&amp;$B56))</f>
        <v>Начисление затрат этапа-3 бизнес-процесса</v>
      </c>
      <c r="J56" s="1" t="str">
        <f ca="1">IF(INDIRECT($B$1&amp;Items!G$2&amp;$B56)="",IF(H56&lt;&gt;I56,"  "&amp;I56,I56),"    "&amp;INDIRECT($B$1&amp;Items!G$2&amp;$B56))</f>
        <v xml:space="preserve">  Начисление затрат этапа-3 бизнес-процесса</v>
      </c>
      <c r="S56" s="3">
        <v>0</v>
      </c>
      <c r="V56" s="1">
        <f t="shared" ref="V56:BE56" si="119">IF(V$5=1,$S56,U619)</f>
        <v>0</v>
      </c>
      <c r="W56" s="1">
        <f t="shared" ca="1" si="119"/>
        <v>921109.25799999991</v>
      </c>
      <c r="X56" s="1">
        <f t="shared" ca="1" si="119"/>
        <v>2013622.962973</v>
      </c>
      <c r="Y56" s="1">
        <f t="shared" ca="1" si="119"/>
        <v>2074803.1749729998</v>
      </c>
      <c r="Z56" s="1">
        <f t="shared" ca="1" si="119"/>
        <v>1496791.0479999995</v>
      </c>
      <c r="AA56" s="1">
        <f t="shared" ca="1" si="119"/>
        <v>993301.13589299936</v>
      </c>
      <c r="AB56" s="1">
        <f t="shared" ca="1" si="119"/>
        <v>1709040.6531651993</v>
      </c>
      <c r="AC56" s="1">
        <f t="shared" ca="1" si="119"/>
        <v>431729.9999999993</v>
      </c>
      <c r="AD56" s="1">
        <f t="shared" ca="1" si="119"/>
        <v>-6.9849193096160889E-10</v>
      </c>
      <c r="AE56" s="1">
        <f t="shared" ca="1" si="119"/>
        <v>-6.9849193096160889E-10</v>
      </c>
      <c r="AF56" s="1">
        <f t="shared" ca="1" si="119"/>
        <v>-6.9849193096160889E-10</v>
      </c>
      <c r="AG56" s="1">
        <f t="shared" ca="1" si="119"/>
        <v>-6.9849193096160889E-10</v>
      </c>
      <c r="AH56" s="1">
        <f t="shared" ca="1" si="119"/>
        <v>-6.9849193096160889E-10</v>
      </c>
      <c r="AI56" s="1">
        <f t="shared" ca="1" si="119"/>
        <v>-6.9849193096160889E-10</v>
      </c>
      <c r="AJ56" s="1">
        <f t="shared" ca="1" si="119"/>
        <v>-6.9849193096160889E-10</v>
      </c>
      <c r="AK56" s="1">
        <f t="shared" ca="1" si="119"/>
        <v>-6.9849193096160889E-10</v>
      </c>
      <c r="AL56" s="1">
        <f t="shared" ca="1" si="119"/>
        <v>-6.9849193096160889E-10</v>
      </c>
      <c r="AM56" s="1">
        <f t="shared" ca="1" si="119"/>
        <v>-6.9849193096160889E-10</v>
      </c>
      <c r="AN56" s="1">
        <f t="shared" ca="1" si="119"/>
        <v>-6.9849193096160889E-10</v>
      </c>
      <c r="AO56" s="1">
        <f t="shared" ca="1" si="119"/>
        <v>-6.9849193096160889E-10</v>
      </c>
      <c r="AP56" s="1">
        <f t="shared" ca="1" si="119"/>
        <v>-6.9849193096160889E-10</v>
      </c>
      <c r="AQ56" s="1">
        <f t="shared" ca="1" si="119"/>
        <v>-6.9849193096160889E-10</v>
      </c>
      <c r="AR56" s="1">
        <f t="shared" ca="1" si="119"/>
        <v>-6.9849193096160889E-10</v>
      </c>
      <c r="AS56" s="1">
        <f t="shared" ca="1" si="119"/>
        <v>-6.9849193096160889E-10</v>
      </c>
      <c r="AT56" s="1">
        <f t="shared" ca="1" si="119"/>
        <v>-6.9849193096160889E-10</v>
      </c>
      <c r="AU56" s="1">
        <f t="shared" ca="1" si="119"/>
        <v>-6.9849193096160889E-10</v>
      </c>
      <c r="AV56" s="1">
        <f t="shared" ca="1" si="119"/>
        <v>-6.9849193096160889E-10</v>
      </c>
      <c r="AW56" s="1">
        <f t="shared" ca="1" si="119"/>
        <v>-6.9849193096160889E-10</v>
      </c>
      <c r="AX56" s="1">
        <f t="shared" ca="1" si="119"/>
        <v>-6.9849193096160889E-10</v>
      </c>
      <c r="AY56" s="1">
        <f t="shared" ca="1" si="119"/>
        <v>-6.9849193096160889E-10</v>
      </c>
      <c r="AZ56" s="1">
        <f t="shared" ca="1" si="119"/>
        <v>-6.9849193096160889E-10</v>
      </c>
      <c r="BA56" s="1">
        <f t="shared" ca="1" si="119"/>
        <v>-6.9849193096160889E-10</v>
      </c>
      <c r="BB56" s="1">
        <f t="shared" ca="1" si="119"/>
        <v>-6.9849193096160889E-10</v>
      </c>
      <c r="BC56" s="1">
        <f t="shared" ca="1" si="119"/>
        <v>-6.9849193096160889E-10</v>
      </c>
      <c r="BD56" s="1">
        <f t="shared" ca="1" si="119"/>
        <v>-6.9849193096160889E-10</v>
      </c>
      <c r="BE56" s="1">
        <f t="shared" ca="1" si="119"/>
        <v>-6.9849193096160889E-10</v>
      </c>
    </row>
    <row r="57" spans="2:57" x14ac:dyDescent="0.3">
      <c r="B57" s="1">
        <f>MAX(B$52:B56)+1</f>
        <v>95</v>
      </c>
      <c r="H57" s="13" t="str">
        <f ca="1">INDIRECT($B$1&amp;Items!E$2&amp;$B57)</f>
        <v>Кредиторская задолженность</v>
      </c>
      <c r="I57" s="13" t="str">
        <f ca="1">IF(INDIRECT($B$1&amp;Items!F$2&amp;$B57)="",H57,INDIRECT($B$1&amp;Items!F$2&amp;$B57))</f>
        <v>Начисление затрат этапа-4 бизнес-процесса</v>
      </c>
      <c r="J57" s="1" t="str">
        <f ca="1">IF(INDIRECT($B$1&amp;Items!G$2&amp;$B57)="",IF(H57&lt;&gt;I57,"  "&amp;I57,I57),"    "&amp;INDIRECT($B$1&amp;Items!G$2&amp;$B57))</f>
        <v xml:space="preserve">  Начисление затрат этапа-4 бизнес-процесса</v>
      </c>
      <c r="S57" s="3">
        <v>0</v>
      </c>
      <c r="V57" s="1">
        <f t="shared" ref="V57:BE57" si="120">IF(V$5=1,$S57,U620)</f>
        <v>0</v>
      </c>
      <c r="W57" s="1">
        <f t="shared" ca="1" si="120"/>
        <v>0</v>
      </c>
      <c r="X57" s="1">
        <f t="shared" ca="1" si="120"/>
        <v>337545.33299999998</v>
      </c>
      <c r="Y57" s="1">
        <f t="shared" ca="1" si="120"/>
        <v>1705419.0842328994</v>
      </c>
      <c r="Z57" s="1">
        <f t="shared" ca="1" si="120"/>
        <v>1918882.7127486998</v>
      </c>
      <c r="AA57" s="1">
        <f t="shared" ca="1" si="120"/>
        <v>626783.39999999944</v>
      </c>
      <c r="AB57" s="1">
        <f t="shared" ca="1" si="120"/>
        <v>374165.99999999942</v>
      </c>
      <c r="AC57" s="1">
        <f t="shared" ca="1" si="120"/>
        <v>-5.8207660913467407E-10</v>
      </c>
      <c r="AD57" s="1">
        <f t="shared" ca="1" si="120"/>
        <v>-5.8207660913467407E-10</v>
      </c>
      <c r="AE57" s="1">
        <f t="shared" ca="1" si="120"/>
        <v>-5.8207660913467407E-10</v>
      </c>
      <c r="AF57" s="1">
        <f t="shared" ca="1" si="120"/>
        <v>-5.8207660913467407E-10</v>
      </c>
      <c r="AG57" s="1">
        <f t="shared" ca="1" si="120"/>
        <v>-5.8207660913467407E-10</v>
      </c>
      <c r="AH57" s="1">
        <f t="shared" ca="1" si="120"/>
        <v>-5.8207660913467407E-10</v>
      </c>
      <c r="AI57" s="1">
        <f t="shared" ca="1" si="120"/>
        <v>-5.8207660913467407E-10</v>
      </c>
      <c r="AJ57" s="1">
        <f t="shared" ca="1" si="120"/>
        <v>-5.8207660913467407E-10</v>
      </c>
      <c r="AK57" s="1">
        <f t="shared" ca="1" si="120"/>
        <v>-5.8207660913467407E-10</v>
      </c>
      <c r="AL57" s="1">
        <f t="shared" ca="1" si="120"/>
        <v>-5.8207660913467407E-10</v>
      </c>
      <c r="AM57" s="1">
        <f t="shared" ca="1" si="120"/>
        <v>-5.8207660913467407E-10</v>
      </c>
      <c r="AN57" s="1">
        <f t="shared" ca="1" si="120"/>
        <v>-5.8207660913467407E-10</v>
      </c>
      <c r="AO57" s="1">
        <f t="shared" ca="1" si="120"/>
        <v>-5.8207660913467407E-10</v>
      </c>
      <c r="AP57" s="1">
        <f t="shared" ca="1" si="120"/>
        <v>-5.8207660913467407E-10</v>
      </c>
      <c r="AQ57" s="1">
        <f t="shared" ca="1" si="120"/>
        <v>-5.8207660913467407E-10</v>
      </c>
      <c r="AR57" s="1">
        <f t="shared" ca="1" si="120"/>
        <v>-5.8207660913467407E-10</v>
      </c>
      <c r="AS57" s="1">
        <f t="shared" ca="1" si="120"/>
        <v>-5.8207660913467407E-10</v>
      </c>
      <c r="AT57" s="1">
        <f t="shared" ca="1" si="120"/>
        <v>-5.8207660913467407E-10</v>
      </c>
      <c r="AU57" s="1">
        <f t="shared" ca="1" si="120"/>
        <v>-5.8207660913467407E-10</v>
      </c>
      <c r="AV57" s="1">
        <f t="shared" ca="1" si="120"/>
        <v>-5.8207660913467407E-10</v>
      </c>
      <c r="AW57" s="1">
        <f t="shared" ca="1" si="120"/>
        <v>-5.8207660913467407E-10</v>
      </c>
      <c r="AX57" s="1">
        <f t="shared" ca="1" si="120"/>
        <v>-5.8207660913467407E-10</v>
      </c>
      <c r="AY57" s="1">
        <f t="shared" ca="1" si="120"/>
        <v>-5.8207660913467407E-10</v>
      </c>
      <c r="AZ57" s="1">
        <f t="shared" ca="1" si="120"/>
        <v>-5.8207660913467407E-10</v>
      </c>
      <c r="BA57" s="1">
        <f t="shared" ca="1" si="120"/>
        <v>-5.8207660913467407E-10</v>
      </c>
      <c r="BB57" s="1">
        <f t="shared" ca="1" si="120"/>
        <v>-5.8207660913467407E-10</v>
      </c>
      <c r="BC57" s="1">
        <f t="shared" ca="1" si="120"/>
        <v>-5.8207660913467407E-10</v>
      </c>
      <c r="BD57" s="1">
        <f t="shared" ca="1" si="120"/>
        <v>-5.8207660913467407E-10</v>
      </c>
      <c r="BE57" s="1">
        <f t="shared" ca="1" si="120"/>
        <v>-5.8207660913467407E-10</v>
      </c>
    </row>
    <row r="58" spans="2:57" x14ac:dyDescent="0.3">
      <c r="B58" s="1">
        <f>MAX(B$52:B57)+1</f>
        <v>96</v>
      </c>
      <c r="H58" s="13" t="str">
        <f ca="1">INDIRECT($B$1&amp;Items!E$2&amp;$B58)</f>
        <v>Кредиторская задолженность</v>
      </c>
      <c r="I58" s="13" t="str">
        <f ca="1">IF(INDIRECT($B$1&amp;Items!F$2&amp;$B58)="",H58,INDIRECT($B$1&amp;Items!F$2&amp;$B58))</f>
        <v>Начисление затрат этапа-5 бизнес-процесса</v>
      </c>
      <c r="J58" s="1" t="str">
        <f ca="1">IF(INDIRECT($B$1&amp;Items!G$2&amp;$B58)="",IF(H58&lt;&gt;I58,"  "&amp;I58,I58),"    "&amp;INDIRECT($B$1&amp;Items!G$2&amp;$B58))</f>
        <v xml:space="preserve">  Начисление затрат этапа-5 бизнес-процесса</v>
      </c>
      <c r="S58" s="3">
        <v>0</v>
      </c>
      <c r="V58" s="1">
        <f t="shared" ref="V58:BE58" si="121">IF(V$5=1,$S58,U621)</f>
        <v>0</v>
      </c>
      <c r="W58" s="1">
        <f t="shared" ca="1" si="121"/>
        <v>778146.38439580007</v>
      </c>
      <c r="X58" s="1">
        <f t="shared" ca="1" si="121"/>
        <v>1639297.4503030844</v>
      </c>
      <c r="Y58" s="1">
        <f t="shared" ca="1" si="121"/>
        <v>512818.62677721027</v>
      </c>
      <c r="Z58" s="1">
        <f t="shared" ca="1" si="121"/>
        <v>0</v>
      </c>
      <c r="AA58" s="1">
        <f t="shared" ca="1" si="121"/>
        <v>666733.94200000004</v>
      </c>
      <c r="AB58" s="1">
        <f t="shared" ca="1" si="121"/>
        <v>1402784.75116</v>
      </c>
      <c r="AC58" s="1">
        <f t="shared" ca="1" si="121"/>
        <v>438808.9328999999</v>
      </c>
      <c r="AD58" s="1">
        <f t="shared" ca="1" si="121"/>
        <v>0</v>
      </c>
      <c r="AE58" s="1">
        <f t="shared" ca="1" si="121"/>
        <v>0</v>
      </c>
      <c r="AF58" s="1">
        <f t="shared" ca="1" si="121"/>
        <v>0</v>
      </c>
      <c r="AG58" s="1">
        <f t="shared" ca="1" si="121"/>
        <v>0</v>
      </c>
      <c r="AH58" s="1">
        <f t="shared" ca="1" si="121"/>
        <v>0</v>
      </c>
      <c r="AI58" s="1">
        <f t="shared" ca="1" si="121"/>
        <v>0</v>
      </c>
      <c r="AJ58" s="1">
        <f t="shared" ca="1" si="121"/>
        <v>0</v>
      </c>
      <c r="AK58" s="1">
        <f t="shared" ca="1" si="121"/>
        <v>0</v>
      </c>
      <c r="AL58" s="1">
        <f t="shared" ca="1" si="121"/>
        <v>0</v>
      </c>
      <c r="AM58" s="1">
        <f t="shared" ca="1" si="121"/>
        <v>0</v>
      </c>
      <c r="AN58" s="1">
        <f t="shared" ca="1" si="121"/>
        <v>0</v>
      </c>
      <c r="AO58" s="1">
        <f t="shared" ca="1" si="121"/>
        <v>0</v>
      </c>
      <c r="AP58" s="1">
        <f t="shared" ca="1" si="121"/>
        <v>0</v>
      </c>
      <c r="AQ58" s="1">
        <f t="shared" ca="1" si="121"/>
        <v>0</v>
      </c>
      <c r="AR58" s="1">
        <f t="shared" ca="1" si="121"/>
        <v>0</v>
      </c>
      <c r="AS58" s="1">
        <f t="shared" ca="1" si="121"/>
        <v>0</v>
      </c>
      <c r="AT58" s="1">
        <f t="shared" ca="1" si="121"/>
        <v>0</v>
      </c>
      <c r="AU58" s="1">
        <f t="shared" ca="1" si="121"/>
        <v>0</v>
      </c>
      <c r="AV58" s="1">
        <f t="shared" ca="1" si="121"/>
        <v>0</v>
      </c>
      <c r="AW58" s="1">
        <f t="shared" ca="1" si="121"/>
        <v>0</v>
      </c>
      <c r="AX58" s="1">
        <f t="shared" ca="1" si="121"/>
        <v>0</v>
      </c>
      <c r="AY58" s="1">
        <f t="shared" ca="1" si="121"/>
        <v>0</v>
      </c>
      <c r="AZ58" s="1">
        <f t="shared" ca="1" si="121"/>
        <v>0</v>
      </c>
      <c r="BA58" s="1">
        <f t="shared" ca="1" si="121"/>
        <v>0</v>
      </c>
      <c r="BB58" s="1">
        <f t="shared" ca="1" si="121"/>
        <v>0</v>
      </c>
      <c r="BC58" s="1">
        <f t="shared" ca="1" si="121"/>
        <v>0</v>
      </c>
      <c r="BD58" s="1">
        <f t="shared" ca="1" si="121"/>
        <v>0</v>
      </c>
      <c r="BE58" s="1">
        <f t="shared" ca="1" si="121"/>
        <v>0</v>
      </c>
    </row>
    <row r="59" spans="2:57" x14ac:dyDescent="0.3">
      <c r="B59" s="1">
        <f>MAX(B$52:B58)+1</f>
        <v>97</v>
      </c>
      <c r="H59" s="13" t="str">
        <f ca="1">INDIRECT($B$1&amp;Items!E$2&amp;$B59)</f>
        <v>Кредиторская задолженность</v>
      </c>
      <c r="I59" s="13" t="str">
        <f ca="1">IF(INDIRECT($B$1&amp;Items!F$2&amp;$B59)="",H59,INDIRECT($B$1&amp;Items!F$2&amp;$B59))</f>
        <v>Операционные расходы - блок-1</v>
      </c>
      <c r="J59" s="1" t="str">
        <f ca="1">IF(INDIRECT($B$1&amp;Items!G$2&amp;$B59)="",IF(H59&lt;&gt;I59,"  "&amp;I59,I59),"    "&amp;INDIRECT($B$1&amp;Items!G$2&amp;$B59))</f>
        <v xml:space="preserve">  Операционные расходы - блок-1</v>
      </c>
      <c r="S59" s="3">
        <v>0</v>
      </c>
      <c r="V59" s="1">
        <f t="shared" ref="V59:BE59" si="122">IF(V$5=1,$S59,U622)</f>
        <v>0</v>
      </c>
      <c r="W59" s="1">
        <f t="shared" ca="1" si="122"/>
        <v>0</v>
      </c>
      <c r="X59" s="1">
        <f t="shared" ca="1" si="122"/>
        <v>529757</v>
      </c>
      <c r="Y59" s="1">
        <f t="shared" ca="1" si="122"/>
        <v>475439.18830000015</v>
      </c>
      <c r="Z59" s="1">
        <f t="shared" ca="1" si="122"/>
        <v>516266.19636100018</v>
      </c>
      <c r="AA59" s="1">
        <f t="shared" ca="1" si="122"/>
        <v>0</v>
      </c>
      <c r="AB59" s="1">
        <f t="shared" ca="1" si="122"/>
        <v>0</v>
      </c>
      <c r="AC59" s="1">
        <f t="shared" ca="1" si="122"/>
        <v>0</v>
      </c>
      <c r="AD59" s="1">
        <f t="shared" ca="1" si="122"/>
        <v>0</v>
      </c>
      <c r="AE59" s="1">
        <f t="shared" ca="1" si="122"/>
        <v>0</v>
      </c>
      <c r="AF59" s="1">
        <f t="shared" ca="1" si="122"/>
        <v>0</v>
      </c>
      <c r="AG59" s="1">
        <f t="shared" ca="1" si="122"/>
        <v>0</v>
      </c>
      <c r="AH59" s="1">
        <f t="shared" ca="1" si="122"/>
        <v>0</v>
      </c>
      <c r="AI59" s="1">
        <f t="shared" ca="1" si="122"/>
        <v>0</v>
      </c>
      <c r="AJ59" s="1">
        <f t="shared" ca="1" si="122"/>
        <v>0</v>
      </c>
      <c r="AK59" s="1">
        <f t="shared" ca="1" si="122"/>
        <v>0</v>
      </c>
      <c r="AL59" s="1">
        <f t="shared" ca="1" si="122"/>
        <v>0</v>
      </c>
      <c r="AM59" s="1">
        <f t="shared" ca="1" si="122"/>
        <v>0</v>
      </c>
      <c r="AN59" s="1">
        <f t="shared" ca="1" si="122"/>
        <v>0</v>
      </c>
      <c r="AO59" s="1">
        <f t="shared" ca="1" si="122"/>
        <v>0</v>
      </c>
      <c r="AP59" s="1">
        <f t="shared" ca="1" si="122"/>
        <v>0</v>
      </c>
      <c r="AQ59" s="1">
        <f t="shared" ca="1" si="122"/>
        <v>0</v>
      </c>
      <c r="AR59" s="1">
        <f t="shared" ca="1" si="122"/>
        <v>0</v>
      </c>
      <c r="AS59" s="1">
        <f t="shared" ca="1" si="122"/>
        <v>0</v>
      </c>
      <c r="AT59" s="1">
        <f t="shared" ca="1" si="122"/>
        <v>0</v>
      </c>
      <c r="AU59" s="1">
        <f t="shared" ca="1" si="122"/>
        <v>0</v>
      </c>
      <c r="AV59" s="1">
        <f t="shared" ca="1" si="122"/>
        <v>0</v>
      </c>
      <c r="AW59" s="1">
        <f t="shared" ca="1" si="122"/>
        <v>0</v>
      </c>
      <c r="AX59" s="1">
        <f t="shared" ca="1" si="122"/>
        <v>0</v>
      </c>
      <c r="AY59" s="1">
        <f t="shared" ca="1" si="122"/>
        <v>0</v>
      </c>
      <c r="AZ59" s="1">
        <f t="shared" ca="1" si="122"/>
        <v>0</v>
      </c>
      <c r="BA59" s="1">
        <f t="shared" ca="1" si="122"/>
        <v>0</v>
      </c>
      <c r="BB59" s="1">
        <f t="shared" ca="1" si="122"/>
        <v>0</v>
      </c>
      <c r="BC59" s="1">
        <f t="shared" ca="1" si="122"/>
        <v>0</v>
      </c>
      <c r="BD59" s="1">
        <f t="shared" ca="1" si="122"/>
        <v>0</v>
      </c>
      <c r="BE59" s="1">
        <f t="shared" ca="1" si="122"/>
        <v>0</v>
      </c>
    </row>
    <row r="60" spans="2:57" x14ac:dyDescent="0.3">
      <c r="B60" s="1">
        <f>MAX(B$52:B59)+1</f>
        <v>98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Операционные расходы - блок-2</v>
      </c>
      <c r="J60" s="1" t="str">
        <f ca="1">IF(INDIRECT($B$1&amp;Items!G$2&amp;$B60)="",IF(H60&lt;&gt;I60,"  "&amp;I60,I60),"    "&amp;INDIRECT($B$1&amp;Items!G$2&amp;$B60))</f>
        <v xml:space="preserve">  Операционные расходы - блок-2</v>
      </c>
      <c r="S60" s="3">
        <v>0</v>
      </c>
      <c r="V60" s="1">
        <f t="shared" ref="V60:BE60" si="123">IF(V$5=1,$S60,U623)</f>
        <v>0</v>
      </c>
      <c r="W60" s="1">
        <f t="shared" ca="1" si="123"/>
        <v>322305.138171</v>
      </c>
      <c r="X60" s="1">
        <f t="shared" ca="1" si="123"/>
        <v>322739.35063000006</v>
      </c>
      <c r="Y60" s="1">
        <f t="shared" ca="1" si="123"/>
        <v>0</v>
      </c>
      <c r="Z60" s="1">
        <f t="shared" ca="1" si="123"/>
        <v>0</v>
      </c>
      <c r="AA60" s="1">
        <f t="shared" ca="1" si="123"/>
        <v>153000</v>
      </c>
      <c r="AB60" s="1">
        <f t="shared" ca="1" si="123"/>
        <v>560622.49</v>
      </c>
      <c r="AC60" s="1">
        <f t="shared" ca="1" si="123"/>
        <v>0</v>
      </c>
      <c r="AD60" s="1">
        <f t="shared" ca="1" si="123"/>
        <v>0</v>
      </c>
      <c r="AE60" s="1">
        <f t="shared" ca="1" si="123"/>
        <v>0</v>
      </c>
      <c r="AF60" s="1">
        <f t="shared" ca="1" si="123"/>
        <v>0</v>
      </c>
      <c r="AG60" s="1">
        <f t="shared" ca="1" si="123"/>
        <v>0</v>
      </c>
      <c r="AH60" s="1">
        <f t="shared" ca="1" si="123"/>
        <v>0</v>
      </c>
      <c r="AI60" s="1">
        <f t="shared" ca="1" si="123"/>
        <v>0</v>
      </c>
      <c r="AJ60" s="1">
        <f t="shared" ca="1" si="123"/>
        <v>0</v>
      </c>
      <c r="AK60" s="1">
        <f t="shared" ca="1" si="123"/>
        <v>0</v>
      </c>
      <c r="AL60" s="1">
        <f t="shared" ca="1" si="123"/>
        <v>0</v>
      </c>
      <c r="AM60" s="1">
        <f t="shared" ca="1" si="123"/>
        <v>0</v>
      </c>
      <c r="AN60" s="1">
        <f t="shared" ca="1" si="123"/>
        <v>0</v>
      </c>
      <c r="AO60" s="1">
        <f t="shared" ca="1" si="123"/>
        <v>0</v>
      </c>
      <c r="AP60" s="1">
        <f t="shared" ca="1" si="123"/>
        <v>0</v>
      </c>
      <c r="AQ60" s="1">
        <f t="shared" ca="1" si="123"/>
        <v>0</v>
      </c>
      <c r="AR60" s="1">
        <f t="shared" ca="1" si="123"/>
        <v>0</v>
      </c>
      <c r="AS60" s="1">
        <f t="shared" ca="1" si="123"/>
        <v>0</v>
      </c>
      <c r="AT60" s="1">
        <f t="shared" ca="1" si="123"/>
        <v>0</v>
      </c>
      <c r="AU60" s="1">
        <f t="shared" ca="1" si="123"/>
        <v>0</v>
      </c>
      <c r="AV60" s="1">
        <f t="shared" ca="1" si="123"/>
        <v>0</v>
      </c>
      <c r="AW60" s="1">
        <f t="shared" ca="1" si="123"/>
        <v>0</v>
      </c>
      <c r="AX60" s="1">
        <f t="shared" ca="1" si="123"/>
        <v>0</v>
      </c>
      <c r="AY60" s="1">
        <f t="shared" ca="1" si="123"/>
        <v>0</v>
      </c>
      <c r="AZ60" s="1">
        <f t="shared" ca="1" si="123"/>
        <v>0</v>
      </c>
      <c r="BA60" s="1">
        <f t="shared" ca="1" si="123"/>
        <v>0</v>
      </c>
      <c r="BB60" s="1">
        <f t="shared" ca="1" si="123"/>
        <v>0</v>
      </c>
      <c r="BC60" s="1">
        <f t="shared" ca="1" si="123"/>
        <v>0</v>
      </c>
      <c r="BD60" s="1">
        <f t="shared" ca="1" si="123"/>
        <v>0</v>
      </c>
      <c r="BE60" s="1">
        <f t="shared" ca="1" si="123"/>
        <v>0</v>
      </c>
    </row>
    <row r="61" spans="2:57" x14ac:dyDescent="0.3">
      <c r="B61" s="1">
        <f>MAX(B$52:B60)+1</f>
        <v>99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Операционные расходы - блок-3</v>
      </c>
      <c r="J61" s="1" t="str">
        <f ca="1">IF(INDIRECT($B$1&amp;Items!G$2&amp;$B61)="",IF(H61&lt;&gt;I61,"  "&amp;I61,I61),"    "&amp;INDIRECT($B$1&amp;Items!G$2&amp;$B61))</f>
        <v xml:space="preserve">  Операционные расходы - блок-3</v>
      </c>
      <c r="S61" s="3">
        <v>0</v>
      </c>
      <c r="V61" s="1">
        <f t="shared" ref="V61:BE61" si="124">IF(V$5=1,$S61,U624)</f>
        <v>0</v>
      </c>
      <c r="W61" s="1">
        <f t="shared" ca="1" si="124"/>
        <v>220662</v>
      </c>
      <c r="X61" s="1">
        <f t="shared" ca="1" si="124"/>
        <v>116382</v>
      </c>
      <c r="Y61" s="1">
        <f t="shared" ca="1" si="124"/>
        <v>465670</v>
      </c>
      <c r="Z61" s="1">
        <f t="shared" ca="1" si="124"/>
        <v>583710.90000000014</v>
      </c>
      <c r="AA61" s="1">
        <f t="shared" ca="1" si="124"/>
        <v>498042.88122900028</v>
      </c>
      <c r="AB61" s="1">
        <f t="shared" ca="1" si="124"/>
        <v>286135.88417560037</v>
      </c>
      <c r="AC61" s="1">
        <f t="shared" ca="1" si="124"/>
        <v>0</v>
      </c>
      <c r="AD61" s="1">
        <f t="shared" ca="1" si="124"/>
        <v>0</v>
      </c>
      <c r="AE61" s="1">
        <f t="shared" ca="1" si="124"/>
        <v>0</v>
      </c>
      <c r="AF61" s="1">
        <f t="shared" ca="1" si="124"/>
        <v>0</v>
      </c>
      <c r="AG61" s="1">
        <f t="shared" ca="1" si="124"/>
        <v>0</v>
      </c>
      <c r="AH61" s="1">
        <f t="shared" ca="1" si="124"/>
        <v>0</v>
      </c>
      <c r="AI61" s="1">
        <f t="shared" ca="1" si="124"/>
        <v>0</v>
      </c>
      <c r="AJ61" s="1">
        <f t="shared" ca="1" si="124"/>
        <v>0</v>
      </c>
      <c r="AK61" s="1">
        <f t="shared" ca="1" si="124"/>
        <v>0</v>
      </c>
      <c r="AL61" s="1">
        <f t="shared" ca="1" si="124"/>
        <v>0</v>
      </c>
      <c r="AM61" s="1">
        <f t="shared" ca="1" si="124"/>
        <v>0</v>
      </c>
      <c r="AN61" s="1">
        <f t="shared" ca="1" si="124"/>
        <v>0</v>
      </c>
      <c r="AO61" s="1">
        <f t="shared" ca="1" si="124"/>
        <v>0</v>
      </c>
      <c r="AP61" s="1">
        <f t="shared" ca="1" si="124"/>
        <v>0</v>
      </c>
      <c r="AQ61" s="1">
        <f t="shared" ca="1" si="124"/>
        <v>0</v>
      </c>
      <c r="AR61" s="1">
        <f t="shared" ca="1" si="124"/>
        <v>0</v>
      </c>
      <c r="AS61" s="1">
        <f t="shared" ca="1" si="124"/>
        <v>0</v>
      </c>
      <c r="AT61" s="1">
        <f t="shared" ca="1" si="124"/>
        <v>0</v>
      </c>
      <c r="AU61" s="1">
        <f t="shared" ca="1" si="124"/>
        <v>0</v>
      </c>
      <c r="AV61" s="1">
        <f t="shared" ca="1" si="124"/>
        <v>0</v>
      </c>
      <c r="AW61" s="1">
        <f t="shared" ca="1" si="124"/>
        <v>0</v>
      </c>
      <c r="AX61" s="1">
        <f t="shared" ca="1" si="124"/>
        <v>0</v>
      </c>
      <c r="AY61" s="1">
        <f t="shared" ca="1" si="124"/>
        <v>0</v>
      </c>
      <c r="AZ61" s="1">
        <f t="shared" ca="1" si="124"/>
        <v>0</v>
      </c>
      <c r="BA61" s="1">
        <f t="shared" ca="1" si="124"/>
        <v>0</v>
      </c>
      <c r="BB61" s="1">
        <f t="shared" ca="1" si="124"/>
        <v>0</v>
      </c>
      <c r="BC61" s="1">
        <f t="shared" ca="1" si="124"/>
        <v>0</v>
      </c>
      <c r="BD61" s="1">
        <f t="shared" ca="1" si="124"/>
        <v>0</v>
      </c>
      <c r="BE61" s="1">
        <f t="shared" ca="1" si="124"/>
        <v>0</v>
      </c>
    </row>
    <row r="62" spans="2:57" x14ac:dyDescent="0.3">
      <c r="B62" s="1">
        <f>MAX(B$52:B61)+1</f>
        <v>100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Операционные расходы - блок-4</v>
      </c>
      <c r="J62" s="1" t="str">
        <f ca="1">IF(INDIRECT($B$1&amp;Items!G$2&amp;$B62)="",IF(H62&lt;&gt;I62,"  "&amp;I62,I62),"    "&amp;INDIRECT($B$1&amp;Items!G$2&amp;$B62))</f>
        <v xml:space="preserve">  Операционные расходы - блок-4</v>
      </c>
      <c r="S62" s="3">
        <v>0</v>
      </c>
      <c r="V62" s="1">
        <f t="shared" ref="V62:BE62" si="125">IF(V$5=1,$S62,U625)</f>
        <v>0</v>
      </c>
      <c r="W62" s="1">
        <f t="shared" ca="1" si="125"/>
        <v>0</v>
      </c>
      <c r="X62" s="1">
        <f t="shared" ca="1" si="125"/>
        <v>0</v>
      </c>
      <c r="Y62" s="1">
        <f t="shared" ca="1" si="125"/>
        <v>500028.93874060002</v>
      </c>
      <c r="Z62" s="1">
        <f t="shared" ca="1" si="125"/>
        <v>462909.85733379005</v>
      </c>
      <c r="AA62" s="1">
        <f t="shared" ca="1" si="125"/>
        <v>354151.69949082</v>
      </c>
      <c r="AB62" s="1">
        <f t="shared" ca="1" si="125"/>
        <v>136798.81979999994</v>
      </c>
      <c r="AC62" s="1">
        <f t="shared" ca="1" si="125"/>
        <v>0</v>
      </c>
      <c r="AD62" s="1">
        <f t="shared" ca="1" si="125"/>
        <v>0</v>
      </c>
      <c r="AE62" s="1">
        <f t="shared" ca="1" si="125"/>
        <v>0</v>
      </c>
      <c r="AF62" s="1">
        <f t="shared" ca="1" si="125"/>
        <v>0</v>
      </c>
      <c r="AG62" s="1">
        <f t="shared" ca="1" si="125"/>
        <v>0</v>
      </c>
      <c r="AH62" s="1">
        <f t="shared" ca="1" si="125"/>
        <v>0</v>
      </c>
      <c r="AI62" s="1">
        <f t="shared" ca="1" si="125"/>
        <v>0</v>
      </c>
      <c r="AJ62" s="1">
        <f t="shared" ca="1" si="125"/>
        <v>0</v>
      </c>
      <c r="AK62" s="1">
        <f t="shared" ca="1" si="125"/>
        <v>0</v>
      </c>
      <c r="AL62" s="1">
        <f t="shared" ca="1" si="125"/>
        <v>0</v>
      </c>
      <c r="AM62" s="1">
        <f t="shared" ca="1" si="125"/>
        <v>0</v>
      </c>
      <c r="AN62" s="1">
        <f t="shared" ca="1" si="125"/>
        <v>0</v>
      </c>
      <c r="AO62" s="1">
        <f t="shared" ca="1" si="125"/>
        <v>0</v>
      </c>
      <c r="AP62" s="1">
        <f t="shared" ca="1" si="125"/>
        <v>0</v>
      </c>
      <c r="AQ62" s="1">
        <f t="shared" ca="1" si="125"/>
        <v>0</v>
      </c>
      <c r="AR62" s="1">
        <f t="shared" ca="1" si="125"/>
        <v>0</v>
      </c>
      <c r="AS62" s="1">
        <f t="shared" ca="1" si="125"/>
        <v>0</v>
      </c>
      <c r="AT62" s="1">
        <f t="shared" ca="1" si="125"/>
        <v>0</v>
      </c>
      <c r="AU62" s="1">
        <f t="shared" ca="1" si="125"/>
        <v>0</v>
      </c>
      <c r="AV62" s="1">
        <f t="shared" ca="1" si="125"/>
        <v>0</v>
      </c>
      <c r="AW62" s="1">
        <f t="shared" ca="1" si="125"/>
        <v>0</v>
      </c>
      <c r="AX62" s="1">
        <f t="shared" ca="1" si="125"/>
        <v>0</v>
      </c>
      <c r="AY62" s="1">
        <f t="shared" ca="1" si="125"/>
        <v>0</v>
      </c>
      <c r="AZ62" s="1">
        <f t="shared" ca="1" si="125"/>
        <v>0</v>
      </c>
      <c r="BA62" s="1">
        <f t="shared" ca="1" si="125"/>
        <v>0</v>
      </c>
      <c r="BB62" s="1">
        <f t="shared" ca="1" si="125"/>
        <v>0</v>
      </c>
      <c r="BC62" s="1">
        <f t="shared" ca="1" si="125"/>
        <v>0</v>
      </c>
      <c r="BD62" s="1">
        <f t="shared" ca="1" si="125"/>
        <v>0</v>
      </c>
      <c r="BE62" s="1">
        <f t="shared" ca="1" si="125"/>
        <v>0</v>
      </c>
    </row>
    <row r="63" spans="2:57" x14ac:dyDescent="0.3">
      <c r="B63" s="1">
        <f>MAX(B$52:B62)+1</f>
        <v>101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Операционные расходы - блок-5</v>
      </c>
      <c r="J63" s="1" t="str">
        <f ca="1">IF(INDIRECT($B$1&amp;Items!G$2&amp;$B63)="",IF(H63&lt;&gt;I63,"  "&amp;I63,I63),"    "&amp;INDIRECT($B$1&amp;Items!G$2&amp;$B63))</f>
        <v xml:space="preserve">  Операционные расходы - блок-5</v>
      </c>
      <c r="S63" s="3">
        <v>0</v>
      </c>
      <c r="V63" s="1">
        <f t="shared" ref="V63:BE63" si="126">IF(V$5=1,$S63,U626)</f>
        <v>0</v>
      </c>
      <c r="W63" s="1">
        <f t="shared" ca="1" si="126"/>
        <v>160315.91878902001</v>
      </c>
      <c r="X63" s="1">
        <f t="shared" ca="1" si="126"/>
        <v>427370.78878874343</v>
      </c>
      <c r="Y63" s="1">
        <f t="shared" ca="1" si="126"/>
        <v>191121.40000000002</v>
      </c>
      <c r="Z63" s="1">
        <f t="shared" ca="1" si="126"/>
        <v>0</v>
      </c>
      <c r="AA63" s="1">
        <f t="shared" ca="1" si="126"/>
        <v>0</v>
      </c>
      <c r="AB63" s="1">
        <f t="shared" ca="1" si="126"/>
        <v>0</v>
      </c>
      <c r="AC63" s="1">
        <f t="shared" ca="1" si="126"/>
        <v>0</v>
      </c>
      <c r="AD63" s="1">
        <f t="shared" ca="1" si="126"/>
        <v>0</v>
      </c>
      <c r="AE63" s="1">
        <f t="shared" ca="1" si="126"/>
        <v>0</v>
      </c>
      <c r="AF63" s="1">
        <f t="shared" ca="1" si="126"/>
        <v>0</v>
      </c>
      <c r="AG63" s="1">
        <f t="shared" ca="1" si="126"/>
        <v>0</v>
      </c>
      <c r="AH63" s="1">
        <f t="shared" ca="1" si="126"/>
        <v>0</v>
      </c>
      <c r="AI63" s="1">
        <f t="shared" ca="1" si="126"/>
        <v>0</v>
      </c>
      <c r="AJ63" s="1">
        <f t="shared" ca="1" si="126"/>
        <v>0</v>
      </c>
      <c r="AK63" s="1">
        <f t="shared" ca="1" si="126"/>
        <v>0</v>
      </c>
      <c r="AL63" s="1">
        <f t="shared" ca="1" si="126"/>
        <v>0</v>
      </c>
      <c r="AM63" s="1">
        <f t="shared" ca="1" si="126"/>
        <v>0</v>
      </c>
      <c r="AN63" s="1">
        <f t="shared" ca="1" si="126"/>
        <v>0</v>
      </c>
      <c r="AO63" s="1">
        <f t="shared" ca="1" si="126"/>
        <v>0</v>
      </c>
      <c r="AP63" s="1">
        <f t="shared" ca="1" si="126"/>
        <v>0</v>
      </c>
      <c r="AQ63" s="1">
        <f t="shared" ca="1" si="126"/>
        <v>0</v>
      </c>
      <c r="AR63" s="1">
        <f t="shared" ca="1" si="126"/>
        <v>0</v>
      </c>
      <c r="AS63" s="1">
        <f t="shared" ca="1" si="126"/>
        <v>0</v>
      </c>
      <c r="AT63" s="1">
        <f t="shared" ca="1" si="126"/>
        <v>0</v>
      </c>
      <c r="AU63" s="1">
        <f t="shared" ca="1" si="126"/>
        <v>0</v>
      </c>
      <c r="AV63" s="1">
        <f t="shared" ca="1" si="126"/>
        <v>0</v>
      </c>
      <c r="AW63" s="1">
        <f t="shared" ca="1" si="126"/>
        <v>0</v>
      </c>
      <c r="AX63" s="1">
        <f t="shared" ca="1" si="126"/>
        <v>0</v>
      </c>
      <c r="AY63" s="1">
        <f t="shared" ca="1" si="126"/>
        <v>0</v>
      </c>
      <c r="AZ63" s="1">
        <f t="shared" ca="1" si="126"/>
        <v>0</v>
      </c>
      <c r="BA63" s="1">
        <f t="shared" ca="1" si="126"/>
        <v>0</v>
      </c>
      <c r="BB63" s="1">
        <f t="shared" ca="1" si="126"/>
        <v>0</v>
      </c>
      <c r="BC63" s="1">
        <f t="shared" ca="1" si="126"/>
        <v>0</v>
      </c>
      <c r="BD63" s="1">
        <f t="shared" ca="1" si="126"/>
        <v>0</v>
      </c>
      <c r="BE63" s="1">
        <f t="shared" ca="1" si="126"/>
        <v>0</v>
      </c>
    </row>
    <row r="64" spans="2:57" x14ac:dyDescent="0.3">
      <c r="B64" s="1">
        <f>MAX(B$52:B63)+1</f>
        <v>102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Основные средства - тип - 1</v>
      </c>
      <c r="J64" s="1" t="str">
        <f ca="1">IF(INDIRECT($B$1&amp;Items!G$2&amp;$B64)="",IF(H64&lt;&gt;I64,"  "&amp;I64,I64),"    "&amp;INDIRECT($B$1&amp;Items!G$2&amp;$B64))</f>
        <v xml:space="preserve">  Основные средства - тип - 1</v>
      </c>
      <c r="S64" s="3">
        <v>0</v>
      </c>
      <c r="V64" s="1">
        <f t="shared" ref="V64:BE64" si="127">IF(V$5=1,$S64,U627)</f>
        <v>0</v>
      </c>
      <c r="W64" s="1">
        <f t="shared" ca="1" si="127"/>
        <v>17969256.262499999</v>
      </c>
      <c r="X64" s="1">
        <f t="shared" ca="1" si="127"/>
        <v>0</v>
      </c>
      <c r="Y64" s="1">
        <f t="shared" ca="1" si="127"/>
        <v>0</v>
      </c>
      <c r="Z64" s="1">
        <f t="shared" ca="1" si="127"/>
        <v>0</v>
      </c>
      <c r="AA64" s="1">
        <f t="shared" ca="1" si="127"/>
        <v>0</v>
      </c>
      <c r="AB64" s="1">
        <f t="shared" ca="1" si="127"/>
        <v>0</v>
      </c>
      <c r="AC64" s="1">
        <f t="shared" ca="1" si="127"/>
        <v>0</v>
      </c>
      <c r="AD64" s="1">
        <f t="shared" ca="1" si="127"/>
        <v>0</v>
      </c>
      <c r="AE64" s="1">
        <f t="shared" ca="1" si="127"/>
        <v>0</v>
      </c>
      <c r="AF64" s="1">
        <f t="shared" ca="1" si="127"/>
        <v>0</v>
      </c>
      <c r="AG64" s="1">
        <f t="shared" ca="1" si="127"/>
        <v>0</v>
      </c>
      <c r="AH64" s="1">
        <f t="shared" ca="1" si="127"/>
        <v>0</v>
      </c>
      <c r="AI64" s="1">
        <f t="shared" ca="1" si="127"/>
        <v>0</v>
      </c>
      <c r="AJ64" s="1">
        <f t="shared" ca="1" si="127"/>
        <v>0</v>
      </c>
      <c r="AK64" s="1">
        <f t="shared" ca="1" si="127"/>
        <v>0</v>
      </c>
      <c r="AL64" s="1">
        <f t="shared" ca="1" si="127"/>
        <v>0</v>
      </c>
      <c r="AM64" s="1">
        <f t="shared" ca="1" si="127"/>
        <v>0</v>
      </c>
      <c r="AN64" s="1">
        <f t="shared" ca="1" si="127"/>
        <v>0</v>
      </c>
      <c r="AO64" s="1">
        <f t="shared" ca="1" si="127"/>
        <v>0</v>
      </c>
      <c r="AP64" s="1">
        <f t="shared" ca="1" si="127"/>
        <v>0</v>
      </c>
      <c r="AQ64" s="1">
        <f t="shared" ca="1" si="127"/>
        <v>0</v>
      </c>
      <c r="AR64" s="1">
        <f t="shared" ca="1" si="127"/>
        <v>0</v>
      </c>
      <c r="AS64" s="1">
        <f t="shared" ca="1" si="127"/>
        <v>0</v>
      </c>
      <c r="AT64" s="1">
        <f t="shared" ca="1" si="127"/>
        <v>0</v>
      </c>
      <c r="AU64" s="1">
        <f t="shared" ca="1" si="127"/>
        <v>0</v>
      </c>
      <c r="AV64" s="1">
        <f t="shared" ca="1" si="127"/>
        <v>0</v>
      </c>
      <c r="AW64" s="1">
        <f t="shared" ca="1" si="127"/>
        <v>0</v>
      </c>
      <c r="AX64" s="1">
        <f t="shared" ca="1" si="127"/>
        <v>0</v>
      </c>
      <c r="AY64" s="1">
        <f t="shared" ca="1" si="127"/>
        <v>0</v>
      </c>
      <c r="AZ64" s="1">
        <f t="shared" ca="1" si="127"/>
        <v>0</v>
      </c>
      <c r="BA64" s="1">
        <f t="shared" ca="1" si="127"/>
        <v>0</v>
      </c>
      <c r="BB64" s="1">
        <f t="shared" ca="1" si="127"/>
        <v>0</v>
      </c>
      <c r="BC64" s="1">
        <f t="shared" ca="1" si="127"/>
        <v>0</v>
      </c>
      <c r="BD64" s="1">
        <f t="shared" ca="1" si="127"/>
        <v>0</v>
      </c>
      <c r="BE64" s="1">
        <f t="shared" ca="1" si="127"/>
        <v>0</v>
      </c>
    </row>
    <row r="65" spans="1:57" x14ac:dyDescent="0.3">
      <c r="B65" s="1">
        <f>MAX(B$52:B64)+1</f>
        <v>103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Основные средства - тип - 2</v>
      </c>
      <c r="J65" s="1" t="str">
        <f ca="1">IF(INDIRECT($B$1&amp;Items!G$2&amp;$B65)="",IF(H65&lt;&gt;I65,"  "&amp;I65,I65),"    "&amp;INDIRECT($B$1&amp;Items!G$2&amp;$B65))</f>
        <v xml:space="preserve">  Основные средства - тип - 2</v>
      </c>
      <c r="S65" s="3">
        <v>0</v>
      </c>
      <c r="V65" s="1">
        <f t="shared" ref="V65:BE65" si="128">IF(V$5=1,$S65,U628)</f>
        <v>0</v>
      </c>
      <c r="W65" s="1">
        <f t="shared" ca="1" si="128"/>
        <v>12156986.775592251</v>
      </c>
      <c r="X65" s="1">
        <f t="shared" ca="1" si="128"/>
        <v>0</v>
      </c>
      <c r="Y65" s="1">
        <f t="shared" ca="1" si="128"/>
        <v>0</v>
      </c>
      <c r="Z65" s="1">
        <f t="shared" ca="1" si="128"/>
        <v>0</v>
      </c>
      <c r="AA65" s="1">
        <f t="shared" ca="1" si="128"/>
        <v>0</v>
      </c>
      <c r="AB65" s="1">
        <f t="shared" ca="1" si="128"/>
        <v>0</v>
      </c>
      <c r="AC65" s="1">
        <f t="shared" ca="1" si="128"/>
        <v>0</v>
      </c>
      <c r="AD65" s="1">
        <f t="shared" ca="1" si="128"/>
        <v>0</v>
      </c>
      <c r="AE65" s="1">
        <f t="shared" ca="1" si="128"/>
        <v>0</v>
      </c>
      <c r="AF65" s="1">
        <f t="shared" ca="1" si="128"/>
        <v>0</v>
      </c>
      <c r="AG65" s="1">
        <f t="shared" ca="1" si="128"/>
        <v>0</v>
      </c>
      <c r="AH65" s="1">
        <f t="shared" ca="1" si="128"/>
        <v>0</v>
      </c>
      <c r="AI65" s="1">
        <f t="shared" ca="1" si="128"/>
        <v>0</v>
      </c>
      <c r="AJ65" s="1">
        <f t="shared" ca="1" si="128"/>
        <v>0</v>
      </c>
      <c r="AK65" s="1">
        <f t="shared" ca="1" si="128"/>
        <v>0</v>
      </c>
      <c r="AL65" s="1">
        <f t="shared" ca="1" si="128"/>
        <v>0</v>
      </c>
      <c r="AM65" s="1">
        <f t="shared" ca="1" si="128"/>
        <v>0</v>
      </c>
      <c r="AN65" s="1">
        <f t="shared" ca="1" si="128"/>
        <v>0</v>
      </c>
      <c r="AO65" s="1">
        <f t="shared" ca="1" si="128"/>
        <v>0</v>
      </c>
      <c r="AP65" s="1">
        <f t="shared" ca="1" si="128"/>
        <v>0</v>
      </c>
      <c r="AQ65" s="1">
        <f t="shared" ca="1" si="128"/>
        <v>0</v>
      </c>
      <c r="AR65" s="1">
        <f t="shared" ca="1" si="128"/>
        <v>0</v>
      </c>
      <c r="AS65" s="1">
        <f t="shared" ca="1" si="128"/>
        <v>0</v>
      </c>
      <c r="AT65" s="1">
        <f t="shared" ca="1" si="128"/>
        <v>0</v>
      </c>
      <c r="AU65" s="1">
        <f t="shared" ca="1" si="128"/>
        <v>0</v>
      </c>
      <c r="AV65" s="1">
        <f t="shared" ca="1" si="128"/>
        <v>0</v>
      </c>
      <c r="AW65" s="1">
        <f t="shared" ca="1" si="128"/>
        <v>0</v>
      </c>
      <c r="AX65" s="1">
        <f t="shared" ca="1" si="128"/>
        <v>0</v>
      </c>
      <c r="AY65" s="1">
        <f t="shared" ca="1" si="128"/>
        <v>0</v>
      </c>
      <c r="AZ65" s="1">
        <f t="shared" ca="1" si="128"/>
        <v>0</v>
      </c>
      <c r="BA65" s="1">
        <f t="shared" ca="1" si="128"/>
        <v>0</v>
      </c>
      <c r="BB65" s="1">
        <f t="shared" ca="1" si="128"/>
        <v>0</v>
      </c>
      <c r="BC65" s="1">
        <f t="shared" ca="1" si="128"/>
        <v>0</v>
      </c>
      <c r="BD65" s="1">
        <f t="shared" ca="1" si="128"/>
        <v>0</v>
      </c>
      <c r="BE65" s="1">
        <f t="shared" ca="1" si="128"/>
        <v>0</v>
      </c>
    </row>
    <row r="66" spans="1:57" x14ac:dyDescent="0.3">
      <c r="B66" s="1">
        <f>MAX(B$52:B65)+1</f>
        <v>104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Основные средства - тип - 3</v>
      </c>
      <c r="J66" s="1" t="str">
        <f ca="1">IF(INDIRECT($B$1&amp;Items!G$2&amp;$B66)="",IF(H66&lt;&gt;I66,"  "&amp;I66,I66),"    "&amp;INDIRECT($B$1&amp;Items!G$2&amp;$B66))</f>
        <v xml:space="preserve">  Основные средства - тип - 3</v>
      </c>
      <c r="S66" s="3">
        <v>0</v>
      </c>
      <c r="V66" s="1">
        <f t="shared" ref="V66:BE66" si="129">IF(V$5=1,$S66,U629)</f>
        <v>0</v>
      </c>
      <c r="W66" s="1">
        <f t="shared" ca="1" si="129"/>
        <v>13168056.893258747</v>
      </c>
      <c r="X66" s="1">
        <f t="shared" ca="1" si="129"/>
        <v>12013334.898953471</v>
      </c>
      <c r="Y66" s="1">
        <f t="shared" ca="1" si="129"/>
        <v>0</v>
      </c>
      <c r="Z66" s="1">
        <f t="shared" ca="1" si="129"/>
        <v>0</v>
      </c>
      <c r="AA66" s="1">
        <f t="shared" ca="1" si="129"/>
        <v>0</v>
      </c>
      <c r="AB66" s="1">
        <f t="shared" ca="1" si="129"/>
        <v>0</v>
      </c>
      <c r="AC66" s="1">
        <f t="shared" ca="1" si="129"/>
        <v>0</v>
      </c>
      <c r="AD66" s="1">
        <f t="shared" ca="1" si="129"/>
        <v>0</v>
      </c>
      <c r="AE66" s="1">
        <f t="shared" ca="1" si="129"/>
        <v>0</v>
      </c>
      <c r="AF66" s="1">
        <f t="shared" ca="1" si="129"/>
        <v>0</v>
      </c>
      <c r="AG66" s="1">
        <f t="shared" ca="1" si="129"/>
        <v>0</v>
      </c>
      <c r="AH66" s="1">
        <f t="shared" ca="1" si="129"/>
        <v>0</v>
      </c>
      <c r="AI66" s="1">
        <f t="shared" ca="1" si="129"/>
        <v>0</v>
      </c>
      <c r="AJ66" s="1">
        <f t="shared" ca="1" si="129"/>
        <v>0</v>
      </c>
      <c r="AK66" s="1">
        <f t="shared" ca="1" si="129"/>
        <v>0</v>
      </c>
      <c r="AL66" s="1">
        <f t="shared" ca="1" si="129"/>
        <v>0</v>
      </c>
      <c r="AM66" s="1">
        <f t="shared" ca="1" si="129"/>
        <v>0</v>
      </c>
      <c r="AN66" s="1">
        <f t="shared" ca="1" si="129"/>
        <v>0</v>
      </c>
      <c r="AO66" s="1">
        <f t="shared" ca="1" si="129"/>
        <v>0</v>
      </c>
      <c r="AP66" s="1">
        <f t="shared" ca="1" si="129"/>
        <v>0</v>
      </c>
      <c r="AQ66" s="1">
        <f t="shared" ca="1" si="129"/>
        <v>0</v>
      </c>
      <c r="AR66" s="1">
        <f t="shared" ca="1" si="129"/>
        <v>0</v>
      </c>
      <c r="AS66" s="1">
        <f t="shared" ca="1" si="129"/>
        <v>0</v>
      </c>
      <c r="AT66" s="1">
        <f t="shared" ca="1" si="129"/>
        <v>0</v>
      </c>
      <c r="AU66" s="1">
        <f t="shared" ca="1" si="129"/>
        <v>0</v>
      </c>
      <c r="AV66" s="1">
        <f t="shared" ca="1" si="129"/>
        <v>0</v>
      </c>
      <c r="AW66" s="1">
        <f t="shared" ca="1" si="129"/>
        <v>0</v>
      </c>
      <c r="AX66" s="1">
        <f t="shared" ca="1" si="129"/>
        <v>0</v>
      </c>
      <c r="AY66" s="1">
        <f t="shared" ca="1" si="129"/>
        <v>0</v>
      </c>
      <c r="AZ66" s="1">
        <f t="shared" ca="1" si="129"/>
        <v>0</v>
      </c>
      <c r="BA66" s="1">
        <f t="shared" ca="1" si="129"/>
        <v>0</v>
      </c>
      <c r="BB66" s="1">
        <f t="shared" ca="1" si="129"/>
        <v>0</v>
      </c>
      <c r="BC66" s="1">
        <f t="shared" ca="1" si="129"/>
        <v>0</v>
      </c>
      <c r="BD66" s="1">
        <f t="shared" ca="1" si="129"/>
        <v>0</v>
      </c>
      <c r="BE66" s="1">
        <f t="shared" ca="1" si="129"/>
        <v>0</v>
      </c>
    </row>
    <row r="67" spans="1:57" ht="4.95" customHeight="1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6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</row>
    <row r="69" spans="1:57" ht="4.9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35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</row>
    <row r="70" spans="1:57" x14ac:dyDescent="0.3">
      <c r="B70" s="1">
        <f>ROW(Items!A109)</f>
        <v>109</v>
      </c>
      <c r="F70" s="1" t="str">
        <f ca="1">INDIRECT($B$1&amp;Items!H$2&amp;$B70)</f>
        <v>AA</v>
      </c>
      <c r="H70" s="13" t="str">
        <f ca="1">INDIRECT($B$1&amp;Items!E$2&amp;$B70)</f>
        <v>Объявление УК</v>
      </c>
      <c r="I70" s="13" t="str">
        <f ca="1">IF(INDIRECT($B$1&amp;Items!F$2&amp;$B70)="",H70,INDIRECT($B$1&amp;Items!F$2&amp;$B70))</f>
        <v>Объявление УК</v>
      </c>
      <c r="J70" s="1" t="str">
        <f ca="1">IF(INDIRECT($B$1&amp;Items!G$2&amp;$B70)="",IF(H70&lt;&gt;I70,"  "&amp;I70,I70),"    "&amp;INDIRECT($B$1&amp;Items!G$2&amp;$B70))</f>
        <v xml:space="preserve">    Объявление УК</v>
      </c>
      <c r="S70" s="1">
        <f ca="1">SUM($U70:INDIRECT(ADDRESS(ROW(),SUMIFS($1:$1,$5:$5,MAX($5:$5)))))</f>
        <v>40000000</v>
      </c>
      <c r="V70" s="1">
        <f ca="1">SUMIFS(INDIRECT($F$1&amp;$F70&amp;":"&amp;$F70),INDIRECT($F$1&amp;dbP!$D$2&amp;":"&amp;dbP!$D$2),"&gt;="&amp;V$6,INDIRECT($F$1&amp;dbP!$D$2&amp;":"&amp;dbP!$D$2),"&lt;="&amp;V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40000000</v>
      </c>
      <c r="W70" s="1">
        <f ca="1">SUMIFS(INDIRECT($F$1&amp;$F70&amp;":"&amp;$F70),INDIRECT($F$1&amp;dbP!$D$2&amp;":"&amp;dbP!$D$2),"&gt;="&amp;W$6,INDIRECT($F$1&amp;dbP!$D$2&amp;":"&amp;dbP!$D$2),"&lt;="&amp;W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X70" s="1">
        <f ca="1">SUMIFS(INDIRECT($F$1&amp;$F70&amp;":"&amp;$F70),INDIRECT($F$1&amp;dbP!$D$2&amp;":"&amp;dbP!$D$2),"&gt;="&amp;X$6,INDIRECT($F$1&amp;dbP!$D$2&amp;":"&amp;dbP!$D$2),"&lt;="&amp;X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Y70" s="1">
        <f ca="1">SUMIFS(INDIRECT($F$1&amp;$F70&amp;":"&amp;$F70),INDIRECT($F$1&amp;dbP!$D$2&amp;":"&amp;dbP!$D$2),"&gt;="&amp;Y$6,INDIRECT($F$1&amp;dbP!$D$2&amp;":"&amp;dbP!$D$2),"&lt;="&amp;Y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Z70" s="1">
        <f ca="1">SUMIFS(INDIRECT($F$1&amp;$F70&amp;":"&amp;$F70),INDIRECT($F$1&amp;dbP!$D$2&amp;":"&amp;dbP!$D$2),"&gt;="&amp;Z$6,INDIRECT($F$1&amp;dbP!$D$2&amp;":"&amp;dbP!$D$2),"&lt;="&amp;Z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A70" s="1">
        <f ca="1">SUMIFS(INDIRECT($F$1&amp;$F70&amp;":"&amp;$F70),INDIRECT($F$1&amp;dbP!$D$2&amp;":"&amp;dbP!$D$2),"&gt;="&amp;AA$6,INDIRECT($F$1&amp;dbP!$D$2&amp;":"&amp;dbP!$D$2),"&lt;="&amp;AA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B70" s="1">
        <f ca="1">SUMIFS(INDIRECT($F$1&amp;$F70&amp;":"&amp;$F70),INDIRECT($F$1&amp;dbP!$D$2&amp;":"&amp;dbP!$D$2),"&gt;="&amp;AB$6,INDIRECT($F$1&amp;dbP!$D$2&amp;":"&amp;dbP!$D$2),"&lt;="&amp;AB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C70" s="1">
        <f ca="1">SUMIFS(INDIRECT($F$1&amp;$F70&amp;":"&amp;$F70),INDIRECT($F$1&amp;dbP!$D$2&amp;":"&amp;dbP!$D$2),"&gt;="&amp;AC$6,INDIRECT($F$1&amp;dbP!$D$2&amp;":"&amp;dbP!$D$2),"&lt;="&amp;AC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D70" s="1">
        <f ca="1">SUMIFS(INDIRECT($F$1&amp;$F70&amp;":"&amp;$F70),INDIRECT($F$1&amp;dbP!$D$2&amp;":"&amp;dbP!$D$2),"&gt;="&amp;AD$6,INDIRECT($F$1&amp;dbP!$D$2&amp;":"&amp;dbP!$D$2),"&lt;="&amp;AD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E70" s="1">
        <f ca="1">SUMIFS(INDIRECT($F$1&amp;$F70&amp;":"&amp;$F70),INDIRECT($F$1&amp;dbP!$D$2&amp;":"&amp;dbP!$D$2),"&gt;="&amp;AE$6,INDIRECT($F$1&amp;dbP!$D$2&amp;":"&amp;dbP!$D$2),"&lt;="&amp;AE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F70" s="1">
        <f ca="1">SUMIFS(INDIRECT($F$1&amp;$F70&amp;":"&amp;$F70),INDIRECT($F$1&amp;dbP!$D$2&amp;":"&amp;dbP!$D$2),"&gt;="&amp;AF$6,INDIRECT($F$1&amp;dbP!$D$2&amp;":"&amp;dbP!$D$2),"&lt;="&amp;AF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G70" s="1">
        <f ca="1">SUMIFS(INDIRECT($F$1&amp;$F70&amp;":"&amp;$F70),INDIRECT($F$1&amp;dbP!$D$2&amp;":"&amp;dbP!$D$2),"&gt;="&amp;AG$6,INDIRECT($F$1&amp;dbP!$D$2&amp;":"&amp;dbP!$D$2),"&lt;="&amp;AG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H70" s="1">
        <f ca="1">SUMIFS(INDIRECT($F$1&amp;$F70&amp;":"&amp;$F70),INDIRECT($F$1&amp;dbP!$D$2&amp;":"&amp;dbP!$D$2),"&gt;="&amp;AH$6,INDIRECT($F$1&amp;dbP!$D$2&amp;":"&amp;dbP!$D$2),"&lt;="&amp;AH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I70" s="1">
        <f ca="1">SUMIFS(INDIRECT($F$1&amp;$F70&amp;":"&amp;$F70),INDIRECT($F$1&amp;dbP!$D$2&amp;":"&amp;dbP!$D$2),"&gt;="&amp;AI$6,INDIRECT($F$1&amp;dbP!$D$2&amp;":"&amp;dbP!$D$2),"&lt;="&amp;AI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J70" s="1">
        <f ca="1">SUMIFS(INDIRECT($F$1&amp;$F70&amp;":"&amp;$F70),INDIRECT($F$1&amp;dbP!$D$2&amp;":"&amp;dbP!$D$2),"&gt;="&amp;AJ$6,INDIRECT($F$1&amp;dbP!$D$2&amp;":"&amp;dbP!$D$2),"&lt;="&amp;AJ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K70" s="1">
        <f ca="1">SUMIFS(INDIRECT($F$1&amp;$F70&amp;":"&amp;$F70),INDIRECT($F$1&amp;dbP!$D$2&amp;":"&amp;dbP!$D$2),"&gt;="&amp;AK$6,INDIRECT($F$1&amp;dbP!$D$2&amp;":"&amp;dbP!$D$2),"&lt;="&amp;AK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L70" s="1">
        <f ca="1">SUMIFS(INDIRECT($F$1&amp;$F70&amp;":"&amp;$F70),INDIRECT($F$1&amp;dbP!$D$2&amp;":"&amp;dbP!$D$2),"&gt;="&amp;AL$6,INDIRECT($F$1&amp;dbP!$D$2&amp;":"&amp;dbP!$D$2),"&lt;="&amp;AL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M70" s="1">
        <f ca="1">SUMIFS(INDIRECT($F$1&amp;$F70&amp;":"&amp;$F70),INDIRECT($F$1&amp;dbP!$D$2&amp;":"&amp;dbP!$D$2),"&gt;="&amp;AM$6,INDIRECT($F$1&amp;dbP!$D$2&amp;":"&amp;dbP!$D$2),"&lt;="&amp;AM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N70" s="1">
        <f ca="1">SUMIFS(INDIRECT($F$1&amp;$F70&amp;":"&amp;$F70),INDIRECT($F$1&amp;dbP!$D$2&amp;":"&amp;dbP!$D$2),"&gt;="&amp;AN$6,INDIRECT($F$1&amp;dbP!$D$2&amp;":"&amp;dbP!$D$2),"&lt;="&amp;AN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O70" s="1">
        <f ca="1">SUMIFS(INDIRECT($F$1&amp;$F70&amp;":"&amp;$F70),INDIRECT($F$1&amp;dbP!$D$2&amp;":"&amp;dbP!$D$2),"&gt;="&amp;AO$6,INDIRECT($F$1&amp;dbP!$D$2&amp;":"&amp;dbP!$D$2),"&lt;="&amp;AO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P70" s="1">
        <f ca="1">SUMIFS(INDIRECT($F$1&amp;$F70&amp;":"&amp;$F70),INDIRECT($F$1&amp;dbP!$D$2&amp;":"&amp;dbP!$D$2),"&gt;="&amp;AP$6,INDIRECT($F$1&amp;dbP!$D$2&amp;":"&amp;dbP!$D$2),"&lt;="&amp;AP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Q70" s="1">
        <f ca="1">SUMIFS(INDIRECT($F$1&amp;$F70&amp;":"&amp;$F70),INDIRECT($F$1&amp;dbP!$D$2&amp;":"&amp;dbP!$D$2),"&gt;="&amp;AQ$6,INDIRECT($F$1&amp;dbP!$D$2&amp;":"&amp;dbP!$D$2),"&lt;="&amp;AQ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R70" s="1">
        <f ca="1">SUMIFS(INDIRECT($F$1&amp;$F70&amp;":"&amp;$F70),INDIRECT($F$1&amp;dbP!$D$2&amp;":"&amp;dbP!$D$2),"&gt;="&amp;AR$6,INDIRECT($F$1&amp;dbP!$D$2&amp;":"&amp;dbP!$D$2),"&lt;="&amp;AR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S70" s="1">
        <f ca="1">SUMIFS(INDIRECT($F$1&amp;$F70&amp;":"&amp;$F70),INDIRECT($F$1&amp;dbP!$D$2&amp;":"&amp;dbP!$D$2),"&gt;="&amp;AS$6,INDIRECT($F$1&amp;dbP!$D$2&amp;":"&amp;dbP!$D$2),"&lt;="&amp;AS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T70" s="1">
        <f ca="1">SUMIFS(INDIRECT($F$1&amp;$F70&amp;":"&amp;$F70),INDIRECT($F$1&amp;dbP!$D$2&amp;":"&amp;dbP!$D$2),"&gt;="&amp;AT$6,INDIRECT($F$1&amp;dbP!$D$2&amp;":"&amp;dbP!$D$2),"&lt;="&amp;AT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U70" s="1">
        <f ca="1">SUMIFS(INDIRECT($F$1&amp;$F70&amp;":"&amp;$F70),INDIRECT($F$1&amp;dbP!$D$2&amp;":"&amp;dbP!$D$2),"&gt;="&amp;AU$6,INDIRECT($F$1&amp;dbP!$D$2&amp;":"&amp;dbP!$D$2),"&lt;="&amp;AU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V70" s="1">
        <f ca="1">SUMIFS(INDIRECT($F$1&amp;$F70&amp;":"&amp;$F70),INDIRECT($F$1&amp;dbP!$D$2&amp;":"&amp;dbP!$D$2),"&gt;="&amp;AV$6,INDIRECT($F$1&amp;dbP!$D$2&amp;":"&amp;dbP!$D$2),"&lt;="&amp;AV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W70" s="1">
        <f ca="1">SUMIFS(INDIRECT($F$1&amp;$F70&amp;":"&amp;$F70),INDIRECT($F$1&amp;dbP!$D$2&amp;":"&amp;dbP!$D$2),"&gt;="&amp;AW$6,INDIRECT($F$1&amp;dbP!$D$2&amp;":"&amp;dbP!$D$2),"&lt;="&amp;AW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X70" s="1">
        <f ca="1">SUMIFS(INDIRECT($F$1&amp;$F70&amp;":"&amp;$F70),INDIRECT($F$1&amp;dbP!$D$2&amp;":"&amp;dbP!$D$2),"&gt;="&amp;AX$6,INDIRECT($F$1&amp;dbP!$D$2&amp;":"&amp;dbP!$D$2),"&lt;="&amp;AX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Y70" s="1">
        <f ca="1">SUMIFS(INDIRECT($F$1&amp;$F70&amp;":"&amp;$F70),INDIRECT($F$1&amp;dbP!$D$2&amp;":"&amp;dbP!$D$2),"&gt;="&amp;AY$6,INDIRECT($F$1&amp;dbP!$D$2&amp;":"&amp;dbP!$D$2),"&lt;="&amp;AY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AZ70" s="1">
        <f ca="1">SUMIFS(INDIRECT($F$1&amp;$F70&amp;":"&amp;$F70),INDIRECT($F$1&amp;dbP!$D$2&amp;":"&amp;dbP!$D$2),"&gt;="&amp;AZ$6,INDIRECT($F$1&amp;dbP!$D$2&amp;":"&amp;dbP!$D$2),"&lt;="&amp;AZ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A70" s="1">
        <f ca="1">SUMIFS(INDIRECT($F$1&amp;$F70&amp;":"&amp;$F70),INDIRECT($F$1&amp;dbP!$D$2&amp;":"&amp;dbP!$D$2),"&gt;="&amp;BA$6,INDIRECT($F$1&amp;dbP!$D$2&amp;":"&amp;dbP!$D$2),"&lt;="&amp;BA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B70" s="1">
        <f ca="1">SUMIFS(INDIRECT($F$1&amp;$F70&amp;":"&amp;$F70),INDIRECT($F$1&amp;dbP!$D$2&amp;":"&amp;dbP!$D$2),"&gt;="&amp;BB$6,INDIRECT($F$1&amp;dbP!$D$2&amp;":"&amp;dbP!$D$2),"&lt;="&amp;BB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C70" s="1">
        <f ca="1">SUMIFS(INDIRECT($F$1&amp;$F70&amp;":"&amp;$F70),INDIRECT($F$1&amp;dbP!$D$2&amp;":"&amp;dbP!$D$2),"&gt;="&amp;BC$6,INDIRECT($F$1&amp;dbP!$D$2&amp;":"&amp;dbP!$D$2),"&lt;="&amp;BC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D70" s="1">
        <f ca="1">SUMIFS(INDIRECT($F$1&amp;$F70&amp;":"&amp;$F70),INDIRECT($F$1&amp;dbP!$D$2&amp;":"&amp;dbP!$D$2),"&gt;="&amp;BD$6,INDIRECT($F$1&amp;dbP!$D$2&amp;":"&amp;dbP!$D$2),"&lt;="&amp;BD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  <c r="BE70" s="1">
        <f ca="1">SUMIFS(INDIRECT($F$1&amp;$F70&amp;":"&amp;$F70),INDIRECT($F$1&amp;dbP!$D$2&amp;":"&amp;dbP!$D$2),"&gt;="&amp;BE$6,INDIRECT($F$1&amp;dbP!$D$2&amp;":"&amp;dbP!$D$2),"&lt;="&amp;BE$7,INDIRECT($F$1&amp;dbP!$O$2&amp;":"&amp;dbP!$O$2),$H70,INDIRECT($F$1&amp;dbP!$P$2&amp;":"&amp;dbP!$P$2),IF($I70=$J70,"*",$I70),INDIRECT($F$1&amp;dbP!$Q$2&amp;":"&amp;dbP!$Q$2),IF(OR($I70=$J70,"  "&amp;$I70=$J70),"*",RIGHT($J70,LEN($J70)-4)),INDIRECT($F$1&amp;dbP!$AC$2&amp;":"&amp;dbP!$AC$2),RepP!$J$3)</f>
        <v>0</v>
      </c>
    </row>
    <row r="71" spans="1:57" ht="4.9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35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</row>
    <row r="72" spans="1:57" ht="4.95" customHeight="1" x14ac:dyDescent="0.3"/>
    <row r="73" spans="1:57" x14ac:dyDescent="0.3">
      <c r="B73" s="1">
        <f>ROW(Items!A147)</f>
        <v>147</v>
      </c>
      <c r="F73" s="1" t="str">
        <f ca="1">INDIRECT($B$1&amp;Items!H$2&amp;$B73)</f>
        <v>Y</v>
      </c>
      <c r="H73" s="13" t="str">
        <f ca="1">INDIRECT($B$1&amp;Items!E$2&amp;$B73)</f>
        <v>Капитальные затраты</v>
      </c>
      <c r="I73" s="13" t="str">
        <f ca="1">IF(INDIRECT($B$1&amp;Items!F$2&amp;$B73)="",H73,INDIRECT($B$1&amp;Items!F$2&amp;$B73))</f>
        <v>Капитальные затраты</v>
      </c>
      <c r="J73" s="1" t="str">
        <f ca="1">IF(INDIRECT($B$1&amp;Items!G$2&amp;$B73)="",IF(H73&lt;&gt;I73,"  "&amp;I73,I73),"    "&amp;INDIRECT($B$1&amp;Items!G$2&amp;$B73))</f>
        <v>Капитальные затраты</v>
      </c>
      <c r="S73" s="1">
        <f ca="1">SUM($U73:INDIRECT(ADDRESS(ROW(),SUMIFS($1:$1,$5:$5,MAX($5:$5)))))</f>
        <v>54221966.335126236</v>
      </c>
      <c r="V73" s="1">
        <f ca="1">SUMIFS(INDIRECT($F$1&amp;$F73&amp;":"&amp;$F73),INDIRECT($F$1&amp;dbP!$D$2&amp;":"&amp;dbP!$D$2),"&gt;="&amp;V$6,INDIRECT($F$1&amp;dbP!$D$2&amp;":"&amp;dbP!$D$2),"&lt;="&amp;V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44966299.931350984</v>
      </c>
      <c r="W73" s="1">
        <f ca="1">SUMIFS(INDIRECT($F$1&amp;$F73&amp;":"&amp;$F73),INDIRECT($F$1&amp;dbP!$D$2&amp;":"&amp;dbP!$D$2),"&gt;="&amp;W$6,INDIRECT($F$1&amp;dbP!$D$2&amp;":"&amp;dbP!$D$2),"&lt;="&amp;W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9255666.4037752505</v>
      </c>
      <c r="X73" s="1">
        <f ca="1">SUMIFS(INDIRECT($F$1&amp;$F73&amp;":"&amp;$F73),INDIRECT($F$1&amp;dbP!$D$2&amp;":"&amp;dbP!$D$2),"&gt;="&amp;X$6,INDIRECT($F$1&amp;dbP!$D$2&amp;":"&amp;dbP!$D$2),"&lt;="&amp;X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Y73" s="1">
        <f ca="1">SUMIFS(INDIRECT($F$1&amp;$F73&amp;":"&amp;$F73),INDIRECT($F$1&amp;dbP!$D$2&amp;":"&amp;dbP!$D$2),"&gt;="&amp;Y$6,INDIRECT($F$1&amp;dbP!$D$2&amp;":"&amp;dbP!$D$2),"&lt;="&amp;Y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Z73" s="1">
        <f ca="1">SUMIFS(INDIRECT($F$1&amp;$F73&amp;":"&amp;$F73),INDIRECT($F$1&amp;dbP!$D$2&amp;":"&amp;dbP!$D$2),"&gt;="&amp;Z$6,INDIRECT($F$1&amp;dbP!$D$2&amp;":"&amp;dbP!$D$2),"&lt;="&amp;Z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A73" s="1">
        <f ca="1">SUMIFS(INDIRECT($F$1&amp;$F73&amp;":"&amp;$F73),INDIRECT($F$1&amp;dbP!$D$2&amp;":"&amp;dbP!$D$2),"&gt;="&amp;AA$6,INDIRECT($F$1&amp;dbP!$D$2&amp;":"&amp;dbP!$D$2),"&lt;="&amp;AA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B73" s="1">
        <f ca="1">SUMIFS(INDIRECT($F$1&amp;$F73&amp;":"&amp;$F73),INDIRECT($F$1&amp;dbP!$D$2&amp;":"&amp;dbP!$D$2),"&gt;="&amp;AB$6,INDIRECT($F$1&amp;dbP!$D$2&amp;":"&amp;dbP!$D$2),"&lt;="&amp;AB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C73" s="1">
        <f ca="1">SUMIFS(INDIRECT($F$1&amp;$F73&amp;":"&amp;$F73),INDIRECT($F$1&amp;dbP!$D$2&amp;":"&amp;dbP!$D$2),"&gt;="&amp;AC$6,INDIRECT($F$1&amp;dbP!$D$2&amp;":"&amp;dbP!$D$2),"&lt;="&amp;AC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D73" s="1">
        <f ca="1">SUMIFS(INDIRECT($F$1&amp;$F73&amp;":"&amp;$F73),INDIRECT($F$1&amp;dbP!$D$2&amp;":"&amp;dbP!$D$2),"&gt;="&amp;AD$6,INDIRECT($F$1&amp;dbP!$D$2&amp;":"&amp;dbP!$D$2),"&lt;="&amp;AD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E73" s="1">
        <f ca="1">SUMIFS(INDIRECT($F$1&amp;$F73&amp;":"&amp;$F73),INDIRECT($F$1&amp;dbP!$D$2&amp;":"&amp;dbP!$D$2),"&gt;="&amp;AE$6,INDIRECT($F$1&amp;dbP!$D$2&amp;":"&amp;dbP!$D$2),"&lt;="&amp;AE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F73" s="1">
        <f ca="1">SUMIFS(INDIRECT($F$1&amp;$F73&amp;":"&amp;$F73),INDIRECT($F$1&amp;dbP!$D$2&amp;":"&amp;dbP!$D$2),"&gt;="&amp;AF$6,INDIRECT($F$1&amp;dbP!$D$2&amp;":"&amp;dbP!$D$2),"&lt;="&amp;AF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G73" s="1">
        <f ca="1">SUMIFS(INDIRECT($F$1&amp;$F73&amp;":"&amp;$F73),INDIRECT($F$1&amp;dbP!$D$2&amp;":"&amp;dbP!$D$2),"&gt;="&amp;AG$6,INDIRECT($F$1&amp;dbP!$D$2&amp;":"&amp;dbP!$D$2),"&lt;="&amp;AG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H73" s="1">
        <f ca="1">SUMIFS(INDIRECT($F$1&amp;$F73&amp;":"&amp;$F73),INDIRECT($F$1&amp;dbP!$D$2&amp;":"&amp;dbP!$D$2),"&gt;="&amp;AH$6,INDIRECT($F$1&amp;dbP!$D$2&amp;":"&amp;dbP!$D$2),"&lt;="&amp;AH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I73" s="1">
        <f ca="1">SUMIFS(INDIRECT($F$1&amp;$F73&amp;":"&amp;$F73),INDIRECT($F$1&amp;dbP!$D$2&amp;":"&amp;dbP!$D$2),"&gt;="&amp;AI$6,INDIRECT($F$1&amp;dbP!$D$2&amp;":"&amp;dbP!$D$2),"&lt;="&amp;AI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J73" s="1">
        <f ca="1">SUMIFS(INDIRECT($F$1&amp;$F73&amp;":"&amp;$F73),INDIRECT($F$1&amp;dbP!$D$2&amp;":"&amp;dbP!$D$2),"&gt;="&amp;AJ$6,INDIRECT($F$1&amp;dbP!$D$2&amp;":"&amp;dbP!$D$2),"&lt;="&amp;AJ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K73" s="1">
        <f ca="1">SUMIFS(INDIRECT($F$1&amp;$F73&amp;":"&amp;$F73),INDIRECT($F$1&amp;dbP!$D$2&amp;":"&amp;dbP!$D$2),"&gt;="&amp;AK$6,INDIRECT($F$1&amp;dbP!$D$2&amp;":"&amp;dbP!$D$2),"&lt;="&amp;AK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L73" s="1">
        <f ca="1">SUMIFS(INDIRECT($F$1&amp;$F73&amp;":"&amp;$F73),INDIRECT($F$1&amp;dbP!$D$2&amp;":"&amp;dbP!$D$2),"&gt;="&amp;AL$6,INDIRECT($F$1&amp;dbP!$D$2&amp;":"&amp;dbP!$D$2),"&lt;="&amp;AL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M73" s="1">
        <f ca="1">SUMIFS(INDIRECT($F$1&amp;$F73&amp;":"&amp;$F73),INDIRECT($F$1&amp;dbP!$D$2&amp;":"&amp;dbP!$D$2),"&gt;="&amp;AM$6,INDIRECT($F$1&amp;dbP!$D$2&amp;":"&amp;dbP!$D$2),"&lt;="&amp;AM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N73" s="1">
        <f ca="1">SUMIFS(INDIRECT($F$1&amp;$F73&amp;":"&amp;$F73),INDIRECT($F$1&amp;dbP!$D$2&amp;":"&amp;dbP!$D$2),"&gt;="&amp;AN$6,INDIRECT($F$1&amp;dbP!$D$2&amp;":"&amp;dbP!$D$2),"&lt;="&amp;AN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O73" s="1">
        <f ca="1">SUMIFS(INDIRECT($F$1&amp;$F73&amp;":"&amp;$F73),INDIRECT($F$1&amp;dbP!$D$2&amp;":"&amp;dbP!$D$2),"&gt;="&amp;AO$6,INDIRECT($F$1&amp;dbP!$D$2&amp;":"&amp;dbP!$D$2),"&lt;="&amp;AO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P73" s="1">
        <f ca="1">SUMIFS(INDIRECT($F$1&amp;$F73&amp;":"&amp;$F73),INDIRECT($F$1&amp;dbP!$D$2&amp;":"&amp;dbP!$D$2),"&gt;="&amp;AP$6,INDIRECT($F$1&amp;dbP!$D$2&amp;":"&amp;dbP!$D$2),"&lt;="&amp;AP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Q73" s="1">
        <f ca="1">SUMIFS(INDIRECT($F$1&amp;$F73&amp;":"&amp;$F73),INDIRECT($F$1&amp;dbP!$D$2&amp;":"&amp;dbP!$D$2),"&gt;="&amp;AQ$6,INDIRECT($F$1&amp;dbP!$D$2&amp;":"&amp;dbP!$D$2),"&lt;="&amp;AQ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R73" s="1">
        <f ca="1">SUMIFS(INDIRECT($F$1&amp;$F73&amp;":"&amp;$F73),INDIRECT($F$1&amp;dbP!$D$2&amp;":"&amp;dbP!$D$2),"&gt;="&amp;AR$6,INDIRECT($F$1&amp;dbP!$D$2&amp;":"&amp;dbP!$D$2),"&lt;="&amp;AR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S73" s="1">
        <f ca="1">SUMIFS(INDIRECT($F$1&amp;$F73&amp;":"&amp;$F73),INDIRECT($F$1&amp;dbP!$D$2&amp;":"&amp;dbP!$D$2),"&gt;="&amp;AS$6,INDIRECT($F$1&amp;dbP!$D$2&amp;":"&amp;dbP!$D$2),"&lt;="&amp;AS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T73" s="1">
        <f ca="1">SUMIFS(INDIRECT($F$1&amp;$F73&amp;":"&amp;$F73),INDIRECT($F$1&amp;dbP!$D$2&amp;":"&amp;dbP!$D$2),"&gt;="&amp;AT$6,INDIRECT($F$1&amp;dbP!$D$2&amp;":"&amp;dbP!$D$2),"&lt;="&amp;AT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U73" s="1">
        <f ca="1">SUMIFS(INDIRECT($F$1&amp;$F73&amp;":"&amp;$F73),INDIRECT($F$1&amp;dbP!$D$2&amp;":"&amp;dbP!$D$2),"&gt;="&amp;AU$6,INDIRECT($F$1&amp;dbP!$D$2&amp;":"&amp;dbP!$D$2),"&lt;="&amp;AU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V73" s="1">
        <f ca="1">SUMIFS(INDIRECT($F$1&amp;$F73&amp;":"&amp;$F73),INDIRECT($F$1&amp;dbP!$D$2&amp;":"&amp;dbP!$D$2),"&gt;="&amp;AV$6,INDIRECT($F$1&amp;dbP!$D$2&amp;":"&amp;dbP!$D$2),"&lt;="&amp;AV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W73" s="1">
        <f ca="1">SUMIFS(INDIRECT($F$1&amp;$F73&amp;":"&amp;$F73),INDIRECT($F$1&amp;dbP!$D$2&amp;":"&amp;dbP!$D$2),"&gt;="&amp;AW$6,INDIRECT($F$1&amp;dbP!$D$2&amp;":"&amp;dbP!$D$2),"&lt;="&amp;AW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X73" s="1">
        <f ca="1">SUMIFS(INDIRECT($F$1&amp;$F73&amp;":"&amp;$F73),INDIRECT($F$1&amp;dbP!$D$2&amp;":"&amp;dbP!$D$2),"&gt;="&amp;AX$6,INDIRECT($F$1&amp;dbP!$D$2&amp;":"&amp;dbP!$D$2),"&lt;="&amp;AX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Y73" s="1">
        <f ca="1">SUMIFS(INDIRECT($F$1&amp;$F73&amp;":"&amp;$F73),INDIRECT($F$1&amp;dbP!$D$2&amp;":"&amp;dbP!$D$2),"&gt;="&amp;AY$6,INDIRECT($F$1&amp;dbP!$D$2&amp;":"&amp;dbP!$D$2),"&lt;="&amp;AY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AZ73" s="1">
        <f ca="1">SUMIFS(INDIRECT($F$1&amp;$F73&amp;":"&amp;$F73),INDIRECT($F$1&amp;dbP!$D$2&amp;":"&amp;dbP!$D$2),"&gt;="&amp;AZ$6,INDIRECT($F$1&amp;dbP!$D$2&amp;":"&amp;dbP!$D$2),"&lt;="&amp;AZ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A73" s="1">
        <f ca="1">SUMIFS(INDIRECT($F$1&amp;$F73&amp;":"&amp;$F73),INDIRECT($F$1&amp;dbP!$D$2&amp;":"&amp;dbP!$D$2),"&gt;="&amp;BA$6,INDIRECT($F$1&amp;dbP!$D$2&amp;":"&amp;dbP!$D$2),"&lt;="&amp;BA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B73" s="1">
        <f ca="1">SUMIFS(INDIRECT($F$1&amp;$F73&amp;":"&amp;$F73),INDIRECT($F$1&amp;dbP!$D$2&amp;":"&amp;dbP!$D$2),"&gt;="&amp;BB$6,INDIRECT($F$1&amp;dbP!$D$2&amp;":"&amp;dbP!$D$2),"&lt;="&amp;BB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C73" s="1">
        <f ca="1">SUMIFS(INDIRECT($F$1&amp;$F73&amp;":"&amp;$F73),INDIRECT($F$1&amp;dbP!$D$2&amp;":"&amp;dbP!$D$2),"&gt;="&amp;BC$6,INDIRECT($F$1&amp;dbP!$D$2&amp;":"&amp;dbP!$D$2),"&lt;="&amp;BC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D73" s="1">
        <f ca="1">SUMIFS(INDIRECT($F$1&amp;$F73&amp;":"&amp;$F73),INDIRECT($F$1&amp;dbP!$D$2&amp;":"&amp;dbP!$D$2),"&gt;="&amp;BD$6,INDIRECT($F$1&amp;dbP!$D$2&amp;":"&amp;dbP!$D$2),"&lt;="&amp;BD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  <c r="BE73" s="1">
        <f ca="1">SUMIFS(INDIRECT($F$1&amp;$F73&amp;":"&amp;$F73),INDIRECT($F$1&amp;dbP!$D$2&amp;":"&amp;dbP!$D$2),"&gt;="&amp;BE$6,INDIRECT($F$1&amp;dbP!$D$2&amp;":"&amp;dbP!$D$2),"&lt;="&amp;BE$7,INDIRECT($F$1&amp;dbP!$O$2&amp;":"&amp;dbP!$O$2),$H73,INDIRECT($F$1&amp;dbP!$P$2&amp;":"&amp;dbP!$P$2),IF($I73=$J73,"*",$I73),INDIRECT($F$1&amp;dbP!$Q$2&amp;":"&amp;dbP!$Q$2),IF(OR($I73=$J73,"  "&amp;$I73=$J73),"*",RIGHT($J73,LEN($J73)-4)),INDIRECT($F$1&amp;dbP!$AC$2&amp;":"&amp;dbP!$AC$2),RepP!$J$3)</f>
        <v>0</v>
      </c>
    </row>
    <row r="74" spans="1:57" x14ac:dyDescent="0.3">
      <c r="B74" s="1">
        <f>MAX(B$71:B73)+1</f>
        <v>148</v>
      </c>
      <c r="F74" s="1" t="str">
        <f ca="1">INDIRECT($B$1&amp;Items!H$2&amp;$B74)</f>
        <v>Y</v>
      </c>
      <c r="H74" s="13" t="str">
        <f ca="1">INDIRECT($B$1&amp;Items!E$2&amp;$B74)</f>
        <v>Капитальные затраты</v>
      </c>
      <c r="I74" s="13" t="str">
        <f ca="1">IF(INDIRECT($B$1&amp;Items!F$2&amp;$B74)="",H74,INDIRECT($B$1&amp;Items!F$2&amp;$B74))</f>
        <v>Основные средства - тип - 1</v>
      </c>
      <c r="J74" s="1" t="str">
        <f ca="1">IF(INDIRECT($B$1&amp;Items!G$2&amp;$B74)="",IF(H74&lt;&gt;I74,"  "&amp;I74,I74),"    "&amp;INDIRECT($B$1&amp;Items!G$2&amp;$B74))</f>
        <v xml:space="preserve">  Основные средства - тип - 1</v>
      </c>
      <c r="S74" s="1">
        <f ca="1">SUM($U74:INDIRECT(ADDRESS(ROW(),SUMIFS($1:$1,$5:$5,MAX($5:$5)))))</f>
        <v>19641256.262499999</v>
      </c>
      <c r="V74" s="1">
        <f ca="1">SUMIFS(INDIRECT($F$1&amp;$F74&amp;":"&amp;$F74),INDIRECT($F$1&amp;dbP!$D$2&amp;":"&amp;dbP!$D$2),"&gt;="&amp;V$6,INDIRECT($F$1&amp;dbP!$D$2&amp;":"&amp;dbP!$D$2),"&lt;="&amp;V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19641256.262499999</v>
      </c>
      <c r="W74" s="1">
        <f ca="1">SUMIFS(INDIRECT($F$1&amp;$F74&amp;":"&amp;$F74),INDIRECT($F$1&amp;dbP!$D$2&amp;":"&amp;dbP!$D$2),"&gt;="&amp;W$6,INDIRECT($F$1&amp;dbP!$D$2&amp;":"&amp;dbP!$D$2),"&lt;="&amp;W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X74" s="1">
        <f ca="1">SUMIFS(INDIRECT($F$1&amp;$F74&amp;":"&amp;$F74),INDIRECT($F$1&amp;dbP!$D$2&amp;":"&amp;dbP!$D$2),"&gt;="&amp;X$6,INDIRECT($F$1&amp;dbP!$D$2&amp;":"&amp;dbP!$D$2),"&lt;="&amp;X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Y74" s="1">
        <f ca="1">SUMIFS(INDIRECT($F$1&amp;$F74&amp;":"&amp;$F74),INDIRECT($F$1&amp;dbP!$D$2&amp;":"&amp;dbP!$D$2),"&gt;="&amp;Y$6,INDIRECT($F$1&amp;dbP!$D$2&amp;":"&amp;dbP!$D$2),"&lt;="&amp;Y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Z74" s="1">
        <f ca="1">SUMIFS(INDIRECT($F$1&amp;$F74&amp;":"&amp;$F74),INDIRECT($F$1&amp;dbP!$D$2&amp;":"&amp;dbP!$D$2),"&gt;="&amp;Z$6,INDIRECT($F$1&amp;dbP!$D$2&amp;":"&amp;dbP!$D$2),"&lt;="&amp;Z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A74" s="1">
        <f ca="1">SUMIFS(INDIRECT($F$1&amp;$F74&amp;":"&amp;$F74),INDIRECT($F$1&amp;dbP!$D$2&amp;":"&amp;dbP!$D$2),"&gt;="&amp;AA$6,INDIRECT($F$1&amp;dbP!$D$2&amp;":"&amp;dbP!$D$2),"&lt;="&amp;AA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B74" s="1">
        <f ca="1">SUMIFS(INDIRECT($F$1&amp;$F74&amp;":"&amp;$F74),INDIRECT($F$1&amp;dbP!$D$2&amp;":"&amp;dbP!$D$2),"&gt;="&amp;AB$6,INDIRECT($F$1&amp;dbP!$D$2&amp;":"&amp;dbP!$D$2),"&lt;="&amp;AB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C74" s="1">
        <f ca="1">SUMIFS(INDIRECT($F$1&amp;$F74&amp;":"&amp;$F74),INDIRECT($F$1&amp;dbP!$D$2&amp;":"&amp;dbP!$D$2),"&gt;="&amp;AC$6,INDIRECT($F$1&amp;dbP!$D$2&amp;":"&amp;dbP!$D$2),"&lt;="&amp;AC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D74" s="1">
        <f ca="1">SUMIFS(INDIRECT($F$1&amp;$F74&amp;":"&amp;$F74),INDIRECT($F$1&amp;dbP!$D$2&amp;":"&amp;dbP!$D$2),"&gt;="&amp;AD$6,INDIRECT($F$1&amp;dbP!$D$2&amp;":"&amp;dbP!$D$2),"&lt;="&amp;AD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E74" s="1">
        <f ca="1">SUMIFS(INDIRECT($F$1&amp;$F74&amp;":"&amp;$F74),INDIRECT($F$1&amp;dbP!$D$2&amp;":"&amp;dbP!$D$2),"&gt;="&amp;AE$6,INDIRECT($F$1&amp;dbP!$D$2&amp;":"&amp;dbP!$D$2),"&lt;="&amp;AE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F74" s="1">
        <f ca="1">SUMIFS(INDIRECT($F$1&amp;$F74&amp;":"&amp;$F74),INDIRECT($F$1&amp;dbP!$D$2&amp;":"&amp;dbP!$D$2),"&gt;="&amp;AF$6,INDIRECT($F$1&amp;dbP!$D$2&amp;":"&amp;dbP!$D$2),"&lt;="&amp;AF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G74" s="1">
        <f ca="1">SUMIFS(INDIRECT($F$1&amp;$F74&amp;":"&amp;$F74),INDIRECT($F$1&amp;dbP!$D$2&amp;":"&amp;dbP!$D$2),"&gt;="&amp;AG$6,INDIRECT($F$1&amp;dbP!$D$2&amp;":"&amp;dbP!$D$2),"&lt;="&amp;AG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H74" s="1">
        <f ca="1">SUMIFS(INDIRECT($F$1&amp;$F74&amp;":"&amp;$F74),INDIRECT($F$1&amp;dbP!$D$2&amp;":"&amp;dbP!$D$2),"&gt;="&amp;AH$6,INDIRECT($F$1&amp;dbP!$D$2&amp;":"&amp;dbP!$D$2),"&lt;="&amp;AH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I74" s="1">
        <f ca="1">SUMIFS(INDIRECT($F$1&amp;$F74&amp;":"&amp;$F74),INDIRECT($F$1&amp;dbP!$D$2&amp;":"&amp;dbP!$D$2),"&gt;="&amp;AI$6,INDIRECT($F$1&amp;dbP!$D$2&amp;":"&amp;dbP!$D$2),"&lt;="&amp;AI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J74" s="1">
        <f ca="1">SUMIFS(INDIRECT($F$1&amp;$F74&amp;":"&amp;$F74),INDIRECT($F$1&amp;dbP!$D$2&amp;":"&amp;dbP!$D$2),"&gt;="&amp;AJ$6,INDIRECT($F$1&amp;dbP!$D$2&amp;":"&amp;dbP!$D$2),"&lt;="&amp;AJ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K74" s="1">
        <f ca="1">SUMIFS(INDIRECT($F$1&amp;$F74&amp;":"&amp;$F74),INDIRECT($F$1&amp;dbP!$D$2&amp;":"&amp;dbP!$D$2),"&gt;="&amp;AK$6,INDIRECT($F$1&amp;dbP!$D$2&amp;":"&amp;dbP!$D$2),"&lt;="&amp;AK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L74" s="1">
        <f ca="1">SUMIFS(INDIRECT($F$1&amp;$F74&amp;":"&amp;$F74),INDIRECT($F$1&amp;dbP!$D$2&amp;":"&amp;dbP!$D$2),"&gt;="&amp;AL$6,INDIRECT($F$1&amp;dbP!$D$2&amp;":"&amp;dbP!$D$2),"&lt;="&amp;AL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M74" s="1">
        <f ca="1">SUMIFS(INDIRECT($F$1&amp;$F74&amp;":"&amp;$F74),INDIRECT($F$1&amp;dbP!$D$2&amp;":"&amp;dbP!$D$2),"&gt;="&amp;AM$6,INDIRECT($F$1&amp;dbP!$D$2&amp;":"&amp;dbP!$D$2),"&lt;="&amp;AM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N74" s="1">
        <f ca="1">SUMIFS(INDIRECT($F$1&amp;$F74&amp;":"&amp;$F74),INDIRECT($F$1&amp;dbP!$D$2&amp;":"&amp;dbP!$D$2),"&gt;="&amp;AN$6,INDIRECT($F$1&amp;dbP!$D$2&amp;":"&amp;dbP!$D$2),"&lt;="&amp;AN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O74" s="1">
        <f ca="1">SUMIFS(INDIRECT($F$1&amp;$F74&amp;":"&amp;$F74),INDIRECT($F$1&amp;dbP!$D$2&amp;":"&amp;dbP!$D$2),"&gt;="&amp;AO$6,INDIRECT($F$1&amp;dbP!$D$2&amp;":"&amp;dbP!$D$2),"&lt;="&amp;AO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P74" s="1">
        <f ca="1">SUMIFS(INDIRECT($F$1&amp;$F74&amp;":"&amp;$F74),INDIRECT($F$1&amp;dbP!$D$2&amp;":"&amp;dbP!$D$2),"&gt;="&amp;AP$6,INDIRECT($F$1&amp;dbP!$D$2&amp;":"&amp;dbP!$D$2),"&lt;="&amp;AP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Q74" s="1">
        <f ca="1">SUMIFS(INDIRECT($F$1&amp;$F74&amp;":"&amp;$F74),INDIRECT($F$1&amp;dbP!$D$2&amp;":"&amp;dbP!$D$2),"&gt;="&amp;AQ$6,INDIRECT($F$1&amp;dbP!$D$2&amp;":"&amp;dbP!$D$2),"&lt;="&amp;AQ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R74" s="1">
        <f ca="1">SUMIFS(INDIRECT($F$1&amp;$F74&amp;":"&amp;$F74),INDIRECT($F$1&amp;dbP!$D$2&amp;":"&amp;dbP!$D$2),"&gt;="&amp;AR$6,INDIRECT($F$1&amp;dbP!$D$2&amp;":"&amp;dbP!$D$2),"&lt;="&amp;AR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S74" s="1">
        <f ca="1">SUMIFS(INDIRECT($F$1&amp;$F74&amp;":"&amp;$F74),INDIRECT($F$1&amp;dbP!$D$2&amp;":"&amp;dbP!$D$2),"&gt;="&amp;AS$6,INDIRECT($F$1&amp;dbP!$D$2&amp;":"&amp;dbP!$D$2),"&lt;="&amp;AS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T74" s="1">
        <f ca="1">SUMIFS(INDIRECT($F$1&amp;$F74&amp;":"&amp;$F74),INDIRECT($F$1&amp;dbP!$D$2&amp;":"&amp;dbP!$D$2),"&gt;="&amp;AT$6,INDIRECT($F$1&amp;dbP!$D$2&amp;":"&amp;dbP!$D$2),"&lt;="&amp;AT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U74" s="1">
        <f ca="1">SUMIFS(INDIRECT($F$1&amp;$F74&amp;":"&amp;$F74),INDIRECT($F$1&amp;dbP!$D$2&amp;":"&amp;dbP!$D$2),"&gt;="&amp;AU$6,INDIRECT($F$1&amp;dbP!$D$2&amp;":"&amp;dbP!$D$2),"&lt;="&amp;AU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V74" s="1">
        <f ca="1">SUMIFS(INDIRECT($F$1&amp;$F74&amp;":"&amp;$F74),INDIRECT($F$1&amp;dbP!$D$2&amp;":"&amp;dbP!$D$2),"&gt;="&amp;AV$6,INDIRECT($F$1&amp;dbP!$D$2&amp;":"&amp;dbP!$D$2),"&lt;="&amp;AV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W74" s="1">
        <f ca="1">SUMIFS(INDIRECT($F$1&amp;$F74&amp;":"&amp;$F74),INDIRECT($F$1&amp;dbP!$D$2&amp;":"&amp;dbP!$D$2),"&gt;="&amp;AW$6,INDIRECT($F$1&amp;dbP!$D$2&amp;":"&amp;dbP!$D$2),"&lt;="&amp;AW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X74" s="1">
        <f ca="1">SUMIFS(INDIRECT($F$1&amp;$F74&amp;":"&amp;$F74),INDIRECT($F$1&amp;dbP!$D$2&amp;":"&amp;dbP!$D$2),"&gt;="&amp;AX$6,INDIRECT($F$1&amp;dbP!$D$2&amp;":"&amp;dbP!$D$2),"&lt;="&amp;AX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Y74" s="1">
        <f ca="1">SUMIFS(INDIRECT($F$1&amp;$F74&amp;":"&amp;$F74),INDIRECT($F$1&amp;dbP!$D$2&amp;":"&amp;dbP!$D$2),"&gt;="&amp;AY$6,INDIRECT($F$1&amp;dbP!$D$2&amp;":"&amp;dbP!$D$2),"&lt;="&amp;AY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AZ74" s="1">
        <f ca="1">SUMIFS(INDIRECT($F$1&amp;$F74&amp;":"&amp;$F74),INDIRECT($F$1&amp;dbP!$D$2&amp;":"&amp;dbP!$D$2),"&gt;="&amp;AZ$6,INDIRECT($F$1&amp;dbP!$D$2&amp;":"&amp;dbP!$D$2),"&lt;="&amp;AZ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A74" s="1">
        <f ca="1">SUMIFS(INDIRECT($F$1&amp;$F74&amp;":"&amp;$F74),INDIRECT($F$1&amp;dbP!$D$2&amp;":"&amp;dbP!$D$2),"&gt;="&amp;BA$6,INDIRECT($F$1&amp;dbP!$D$2&amp;":"&amp;dbP!$D$2),"&lt;="&amp;BA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B74" s="1">
        <f ca="1">SUMIFS(INDIRECT($F$1&amp;$F74&amp;":"&amp;$F74),INDIRECT($F$1&amp;dbP!$D$2&amp;":"&amp;dbP!$D$2),"&gt;="&amp;BB$6,INDIRECT($F$1&amp;dbP!$D$2&amp;":"&amp;dbP!$D$2),"&lt;="&amp;BB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C74" s="1">
        <f ca="1">SUMIFS(INDIRECT($F$1&amp;$F74&amp;":"&amp;$F74),INDIRECT($F$1&amp;dbP!$D$2&amp;":"&amp;dbP!$D$2),"&gt;="&amp;BC$6,INDIRECT($F$1&amp;dbP!$D$2&amp;":"&amp;dbP!$D$2),"&lt;="&amp;BC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D74" s="1">
        <f ca="1">SUMIFS(INDIRECT($F$1&amp;$F74&amp;":"&amp;$F74),INDIRECT($F$1&amp;dbP!$D$2&amp;":"&amp;dbP!$D$2),"&gt;="&amp;BD$6,INDIRECT($F$1&amp;dbP!$D$2&amp;":"&amp;dbP!$D$2),"&lt;="&amp;BD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  <c r="BE74" s="1">
        <f ca="1">SUMIFS(INDIRECT($F$1&amp;$F74&amp;":"&amp;$F74),INDIRECT($F$1&amp;dbP!$D$2&amp;":"&amp;dbP!$D$2),"&gt;="&amp;BE$6,INDIRECT($F$1&amp;dbP!$D$2&amp;":"&amp;dbP!$D$2),"&lt;="&amp;BE$7,INDIRECT($F$1&amp;dbP!$O$2&amp;":"&amp;dbP!$O$2),$H74,INDIRECT($F$1&amp;dbP!$P$2&amp;":"&amp;dbP!$P$2),IF($I74=$J74,"*",$I74),INDIRECT($F$1&amp;dbP!$Q$2&amp;":"&amp;dbP!$Q$2),IF(OR($I74=$J74,"  "&amp;$I74=$J74),"*",RIGHT($J74,LEN($J74)-4)),INDIRECT($F$1&amp;dbP!$AC$2&amp;":"&amp;dbP!$AC$2),RepP!$J$3)</f>
        <v>0</v>
      </c>
    </row>
    <row r="75" spans="1:57" x14ac:dyDescent="0.3">
      <c r="B75" s="1">
        <f>MAX(B$71:B74)+1</f>
        <v>149</v>
      </c>
      <c r="F75" s="1" t="str">
        <f ca="1">INDIRECT($B$1&amp;Items!H$2&amp;$B75)</f>
        <v>Y</v>
      </c>
      <c r="H75" s="13" t="str">
        <f ca="1">INDIRECT($B$1&amp;Items!E$2&amp;$B75)</f>
        <v>Капитальные затраты</v>
      </c>
      <c r="I75" s="13" t="str">
        <f ca="1">IF(INDIRECT($B$1&amp;Items!F$2&amp;$B75)="",H75,INDIRECT($B$1&amp;Items!F$2&amp;$B75))</f>
        <v>Основные средства - тип - 1</v>
      </c>
      <c r="J75" s="1" t="str">
        <f ca="1">IF(INDIRECT($B$1&amp;Items!G$2&amp;$B75)="",IF(H75&lt;&gt;I75,"  "&amp;I75,I75),"    "&amp;INDIRECT($B$1&amp;Items!G$2&amp;$B75))</f>
        <v xml:space="preserve">    Капзатраты - тип - 1 - 1</v>
      </c>
      <c r="S75" s="1">
        <f ca="1">SUM($U75:INDIRECT(ADDRESS(ROW(),SUMIFS($1:$1,$5:$5,MAX($5:$5)))))</f>
        <v>1672000</v>
      </c>
      <c r="V75" s="1">
        <f ca="1">SUMIFS(INDIRECT($F$1&amp;$F75&amp;":"&amp;$F75),INDIRECT($F$1&amp;dbP!$D$2&amp;":"&amp;dbP!$D$2),"&gt;="&amp;V$6,INDIRECT($F$1&amp;dbP!$D$2&amp;":"&amp;dbP!$D$2),"&lt;="&amp;V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1672000</v>
      </c>
      <c r="W75" s="1">
        <f ca="1">SUMIFS(INDIRECT($F$1&amp;$F75&amp;":"&amp;$F75),INDIRECT($F$1&amp;dbP!$D$2&amp;":"&amp;dbP!$D$2),"&gt;="&amp;W$6,INDIRECT($F$1&amp;dbP!$D$2&amp;":"&amp;dbP!$D$2),"&lt;="&amp;W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X75" s="1">
        <f ca="1">SUMIFS(INDIRECT($F$1&amp;$F75&amp;":"&amp;$F75),INDIRECT($F$1&amp;dbP!$D$2&amp;":"&amp;dbP!$D$2),"&gt;="&amp;X$6,INDIRECT($F$1&amp;dbP!$D$2&amp;":"&amp;dbP!$D$2),"&lt;="&amp;X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Y75" s="1">
        <f ca="1">SUMIFS(INDIRECT($F$1&amp;$F75&amp;":"&amp;$F75),INDIRECT($F$1&amp;dbP!$D$2&amp;":"&amp;dbP!$D$2),"&gt;="&amp;Y$6,INDIRECT($F$1&amp;dbP!$D$2&amp;":"&amp;dbP!$D$2),"&lt;="&amp;Y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Z75" s="1">
        <f ca="1">SUMIFS(INDIRECT($F$1&amp;$F75&amp;":"&amp;$F75),INDIRECT($F$1&amp;dbP!$D$2&amp;":"&amp;dbP!$D$2),"&gt;="&amp;Z$6,INDIRECT($F$1&amp;dbP!$D$2&amp;":"&amp;dbP!$D$2),"&lt;="&amp;Z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A75" s="1">
        <f ca="1">SUMIFS(INDIRECT($F$1&amp;$F75&amp;":"&amp;$F75),INDIRECT($F$1&amp;dbP!$D$2&amp;":"&amp;dbP!$D$2),"&gt;="&amp;AA$6,INDIRECT($F$1&amp;dbP!$D$2&amp;":"&amp;dbP!$D$2),"&lt;="&amp;AA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B75" s="1">
        <f ca="1">SUMIFS(INDIRECT($F$1&amp;$F75&amp;":"&amp;$F75),INDIRECT($F$1&amp;dbP!$D$2&amp;":"&amp;dbP!$D$2),"&gt;="&amp;AB$6,INDIRECT($F$1&amp;dbP!$D$2&amp;":"&amp;dbP!$D$2),"&lt;="&amp;AB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C75" s="1">
        <f ca="1">SUMIFS(INDIRECT($F$1&amp;$F75&amp;":"&amp;$F75),INDIRECT($F$1&amp;dbP!$D$2&amp;":"&amp;dbP!$D$2),"&gt;="&amp;AC$6,INDIRECT($F$1&amp;dbP!$D$2&amp;":"&amp;dbP!$D$2),"&lt;="&amp;AC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D75" s="1">
        <f ca="1">SUMIFS(INDIRECT($F$1&amp;$F75&amp;":"&amp;$F75),INDIRECT($F$1&amp;dbP!$D$2&amp;":"&amp;dbP!$D$2),"&gt;="&amp;AD$6,INDIRECT($F$1&amp;dbP!$D$2&amp;":"&amp;dbP!$D$2),"&lt;="&amp;AD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E75" s="1">
        <f ca="1">SUMIFS(INDIRECT($F$1&amp;$F75&amp;":"&amp;$F75),INDIRECT($F$1&amp;dbP!$D$2&amp;":"&amp;dbP!$D$2),"&gt;="&amp;AE$6,INDIRECT($F$1&amp;dbP!$D$2&amp;":"&amp;dbP!$D$2),"&lt;="&amp;AE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F75" s="1">
        <f ca="1">SUMIFS(INDIRECT($F$1&amp;$F75&amp;":"&amp;$F75),INDIRECT($F$1&amp;dbP!$D$2&amp;":"&amp;dbP!$D$2),"&gt;="&amp;AF$6,INDIRECT($F$1&amp;dbP!$D$2&amp;":"&amp;dbP!$D$2),"&lt;="&amp;AF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G75" s="1">
        <f ca="1">SUMIFS(INDIRECT($F$1&amp;$F75&amp;":"&amp;$F75),INDIRECT($F$1&amp;dbP!$D$2&amp;":"&amp;dbP!$D$2),"&gt;="&amp;AG$6,INDIRECT($F$1&amp;dbP!$D$2&amp;":"&amp;dbP!$D$2),"&lt;="&amp;AG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H75" s="1">
        <f ca="1">SUMIFS(INDIRECT($F$1&amp;$F75&amp;":"&amp;$F75),INDIRECT($F$1&amp;dbP!$D$2&amp;":"&amp;dbP!$D$2),"&gt;="&amp;AH$6,INDIRECT($F$1&amp;dbP!$D$2&amp;":"&amp;dbP!$D$2),"&lt;="&amp;AH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I75" s="1">
        <f ca="1">SUMIFS(INDIRECT($F$1&amp;$F75&amp;":"&amp;$F75),INDIRECT($F$1&amp;dbP!$D$2&amp;":"&amp;dbP!$D$2),"&gt;="&amp;AI$6,INDIRECT($F$1&amp;dbP!$D$2&amp;":"&amp;dbP!$D$2),"&lt;="&amp;AI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J75" s="1">
        <f ca="1">SUMIFS(INDIRECT($F$1&amp;$F75&amp;":"&amp;$F75),INDIRECT($F$1&amp;dbP!$D$2&amp;":"&amp;dbP!$D$2),"&gt;="&amp;AJ$6,INDIRECT($F$1&amp;dbP!$D$2&amp;":"&amp;dbP!$D$2),"&lt;="&amp;AJ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K75" s="1">
        <f ca="1">SUMIFS(INDIRECT($F$1&amp;$F75&amp;":"&amp;$F75),INDIRECT($F$1&amp;dbP!$D$2&amp;":"&amp;dbP!$D$2),"&gt;="&amp;AK$6,INDIRECT($F$1&amp;dbP!$D$2&amp;":"&amp;dbP!$D$2),"&lt;="&amp;AK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L75" s="1">
        <f ca="1">SUMIFS(INDIRECT($F$1&amp;$F75&amp;":"&amp;$F75),INDIRECT($F$1&amp;dbP!$D$2&amp;":"&amp;dbP!$D$2),"&gt;="&amp;AL$6,INDIRECT($F$1&amp;dbP!$D$2&amp;":"&amp;dbP!$D$2),"&lt;="&amp;AL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M75" s="1">
        <f ca="1">SUMIFS(INDIRECT($F$1&amp;$F75&amp;":"&amp;$F75),INDIRECT($F$1&amp;dbP!$D$2&amp;":"&amp;dbP!$D$2),"&gt;="&amp;AM$6,INDIRECT($F$1&amp;dbP!$D$2&amp;":"&amp;dbP!$D$2),"&lt;="&amp;AM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N75" s="1">
        <f ca="1">SUMIFS(INDIRECT($F$1&amp;$F75&amp;":"&amp;$F75),INDIRECT($F$1&amp;dbP!$D$2&amp;":"&amp;dbP!$D$2),"&gt;="&amp;AN$6,INDIRECT($F$1&amp;dbP!$D$2&amp;":"&amp;dbP!$D$2),"&lt;="&amp;AN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O75" s="1">
        <f ca="1">SUMIFS(INDIRECT($F$1&amp;$F75&amp;":"&amp;$F75),INDIRECT($F$1&amp;dbP!$D$2&amp;":"&amp;dbP!$D$2),"&gt;="&amp;AO$6,INDIRECT($F$1&amp;dbP!$D$2&amp;":"&amp;dbP!$D$2),"&lt;="&amp;AO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P75" s="1">
        <f ca="1">SUMIFS(INDIRECT($F$1&amp;$F75&amp;":"&amp;$F75),INDIRECT($F$1&amp;dbP!$D$2&amp;":"&amp;dbP!$D$2),"&gt;="&amp;AP$6,INDIRECT($F$1&amp;dbP!$D$2&amp;":"&amp;dbP!$D$2),"&lt;="&amp;AP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Q75" s="1">
        <f ca="1">SUMIFS(INDIRECT($F$1&amp;$F75&amp;":"&amp;$F75),INDIRECT($F$1&amp;dbP!$D$2&amp;":"&amp;dbP!$D$2),"&gt;="&amp;AQ$6,INDIRECT($F$1&amp;dbP!$D$2&amp;":"&amp;dbP!$D$2),"&lt;="&amp;AQ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R75" s="1">
        <f ca="1">SUMIFS(INDIRECT($F$1&amp;$F75&amp;":"&amp;$F75),INDIRECT($F$1&amp;dbP!$D$2&amp;":"&amp;dbP!$D$2),"&gt;="&amp;AR$6,INDIRECT($F$1&amp;dbP!$D$2&amp;":"&amp;dbP!$D$2),"&lt;="&amp;AR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S75" s="1">
        <f ca="1">SUMIFS(INDIRECT($F$1&amp;$F75&amp;":"&amp;$F75),INDIRECT($F$1&amp;dbP!$D$2&amp;":"&amp;dbP!$D$2),"&gt;="&amp;AS$6,INDIRECT($F$1&amp;dbP!$D$2&amp;":"&amp;dbP!$D$2),"&lt;="&amp;AS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T75" s="1">
        <f ca="1">SUMIFS(INDIRECT($F$1&amp;$F75&amp;":"&amp;$F75),INDIRECT($F$1&amp;dbP!$D$2&amp;":"&amp;dbP!$D$2),"&gt;="&amp;AT$6,INDIRECT($F$1&amp;dbP!$D$2&amp;":"&amp;dbP!$D$2),"&lt;="&amp;AT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U75" s="1">
        <f ca="1">SUMIFS(INDIRECT($F$1&amp;$F75&amp;":"&amp;$F75),INDIRECT($F$1&amp;dbP!$D$2&amp;":"&amp;dbP!$D$2),"&gt;="&amp;AU$6,INDIRECT($F$1&amp;dbP!$D$2&amp;":"&amp;dbP!$D$2),"&lt;="&amp;AU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V75" s="1">
        <f ca="1">SUMIFS(INDIRECT($F$1&amp;$F75&amp;":"&amp;$F75),INDIRECT($F$1&amp;dbP!$D$2&amp;":"&amp;dbP!$D$2),"&gt;="&amp;AV$6,INDIRECT($F$1&amp;dbP!$D$2&amp;":"&amp;dbP!$D$2),"&lt;="&amp;AV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W75" s="1">
        <f ca="1">SUMIFS(INDIRECT($F$1&amp;$F75&amp;":"&amp;$F75),INDIRECT($F$1&amp;dbP!$D$2&amp;":"&amp;dbP!$D$2),"&gt;="&amp;AW$6,INDIRECT($F$1&amp;dbP!$D$2&amp;":"&amp;dbP!$D$2),"&lt;="&amp;AW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X75" s="1">
        <f ca="1">SUMIFS(INDIRECT($F$1&amp;$F75&amp;":"&amp;$F75),INDIRECT($F$1&amp;dbP!$D$2&amp;":"&amp;dbP!$D$2),"&gt;="&amp;AX$6,INDIRECT($F$1&amp;dbP!$D$2&amp;":"&amp;dbP!$D$2),"&lt;="&amp;AX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Y75" s="1">
        <f ca="1">SUMIFS(INDIRECT($F$1&amp;$F75&amp;":"&amp;$F75),INDIRECT($F$1&amp;dbP!$D$2&amp;":"&amp;dbP!$D$2),"&gt;="&amp;AY$6,INDIRECT($F$1&amp;dbP!$D$2&amp;":"&amp;dbP!$D$2),"&lt;="&amp;AY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AZ75" s="1">
        <f ca="1">SUMIFS(INDIRECT($F$1&amp;$F75&amp;":"&amp;$F75),INDIRECT($F$1&amp;dbP!$D$2&amp;":"&amp;dbP!$D$2),"&gt;="&amp;AZ$6,INDIRECT($F$1&amp;dbP!$D$2&amp;":"&amp;dbP!$D$2),"&lt;="&amp;AZ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A75" s="1">
        <f ca="1">SUMIFS(INDIRECT($F$1&amp;$F75&amp;":"&amp;$F75),INDIRECT($F$1&amp;dbP!$D$2&amp;":"&amp;dbP!$D$2),"&gt;="&amp;BA$6,INDIRECT($F$1&amp;dbP!$D$2&amp;":"&amp;dbP!$D$2),"&lt;="&amp;BA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B75" s="1">
        <f ca="1">SUMIFS(INDIRECT($F$1&amp;$F75&amp;":"&amp;$F75),INDIRECT($F$1&amp;dbP!$D$2&amp;":"&amp;dbP!$D$2),"&gt;="&amp;BB$6,INDIRECT($F$1&amp;dbP!$D$2&amp;":"&amp;dbP!$D$2),"&lt;="&amp;BB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C75" s="1">
        <f ca="1">SUMIFS(INDIRECT($F$1&amp;$F75&amp;":"&amp;$F75),INDIRECT($F$1&amp;dbP!$D$2&amp;":"&amp;dbP!$D$2),"&gt;="&amp;BC$6,INDIRECT($F$1&amp;dbP!$D$2&amp;":"&amp;dbP!$D$2),"&lt;="&amp;BC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D75" s="1">
        <f ca="1">SUMIFS(INDIRECT($F$1&amp;$F75&amp;":"&amp;$F75),INDIRECT($F$1&amp;dbP!$D$2&amp;":"&amp;dbP!$D$2),"&gt;="&amp;BD$6,INDIRECT($F$1&amp;dbP!$D$2&amp;":"&amp;dbP!$D$2),"&lt;="&amp;BD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  <c r="BE75" s="1">
        <f ca="1">SUMIFS(INDIRECT($F$1&amp;$F75&amp;":"&amp;$F75),INDIRECT($F$1&amp;dbP!$D$2&amp;":"&amp;dbP!$D$2),"&gt;="&amp;BE$6,INDIRECT($F$1&amp;dbP!$D$2&amp;":"&amp;dbP!$D$2),"&lt;="&amp;BE$7,INDIRECT($F$1&amp;dbP!$O$2&amp;":"&amp;dbP!$O$2),$H75,INDIRECT($F$1&amp;dbP!$P$2&amp;":"&amp;dbP!$P$2),IF($I75=$J75,"*",$I75),INDIRECT($F$1&amp;dbP!$Q$2&amp;":"&amp;dbP!$Q$2),IF(OR($I75=$J75,"  "&amp;$I75=$J75),"*",RIGHT($J75,LEN($J75)-4)),INDIRECT($F$1&amp;dbP!$AC$2&amp;":"&amp;dbP!$AC$2),RepP!$J$3)</f>
        <v>0</v>
      </c>
    </row>
    <row r="76" spans="1:57" x14ac:dyDescent="0.3">
      <c r="B76" s="1">
        <f>MAX(B$71:B75)+1</f>
        <v>150</v>
      </c>
      <c r="F76" s="1" t="str">
        <f ca="1">INDIRECT($B$1&amp;Items!H$2&amp;$B76)</f>
        <v>Y</v>
      </c>
      <c r="H76" s="13" t="str">
        <f ca="1">INDIRECT($B$1&amp;Items!E$2&amp;$B76)</f>
        <v>Капитальные затраты</v>
      </c>
      <c r="I76" s="13" t="str">
        <f ca="1">IF(INDIRECT($B$1&amp;Items!F$2&amp;$B76)="",H76,INDIRECT($B$1&amp;Items!F$2&amp;$B76))</f>
        <v>Основные средства - тип - 1</v>
      </c>
      <c r="J76" s="1" t="str">
        <f ca="1">IF(INDIRECT($B$1&amp;Items!G$2&amp;$B76)="",IF(H76&lt;&gt;I76,"  "&amp;I76,I76),"    "&amp;INDIRECT($B$1&amp;Items!G$2&amp;$B76))</f>
        <v xml:space="preserve">    Капзатраты - тип - 1 - 2</v>
      </c>
      <c r="S76" s="1">
        <f ca="1">SUM($U76:INDIRECT(ADDRESS(ROW(),SUMIFS($1:$1,$5:$5,MAX($5:$5)))))</f>
        <v>5218000</v>
      </c>
      <c r="V76" s="1">
        <f ca="1">SUMIFS(INDIRECT($F$1&amp;$F76&amp;":"&amp;$F76),INDIRECT($F$1&amp;dbP!$D$2&amp;":"&amp;dbP!$D$2),"&gt;="&amp;V$6,INDIRECT($F$1&amp;dbP!$D$2&amp;":"&amp;dbP!$D$2),"&lt;="&amp;V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5218000</v>
      </c>
      <c r="W76" s="1">
        <f ca="1">SUMIFS(INDIRECT($F$1&amp;$F76&amp;":"&amp;$F76),INDIRECT($F$1&amp;dbP!$D$2&amp;":"&amp;dbP!$D$2),"&gt;="&amp;W$6,INDIRECT($F$1&amp;dbP!$D$2&amp;":"&amp;dbP!$D$2),"&lt;="&amp;W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X76" s="1">
        <f ca="1">SUMIFS(INDIRECT($F$1&amp;$F76&amp;":"&amp;$F76),INDIRECT($F$1&amp;dbP!$D$2&amp;":"&amp;dbP!$D$2),"&gt;="&amp;X$6,INDIRECT($F$1&amp;dbP!$D$2&amp;":"&amp;dbP!$D$2),"&lt;="&amp;X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Y76" s="1">
        <f ca="1">SUMIFS(INDIRECT($F$1&amp;$F76&amp;":"&amp;$F76),INDIRECT($F$1&amp;dbP!$D$2&amp;":"&amp;dbP!$D$2),"&gt;="&amp;Y$6,INDIRECT($F$1&amp;dbP!$D$2&amp;":"&amp;dbP!$D$2),"&lt;="&amp;Y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Z76" s="1">
        <f ca="1">SUMIFS(INDIRECT($F$1&amp;$F76&amp;":"&amp;$F76),INDIRECT($F$1&amp;dbP!$D$2&amp;":"&amp;dbP!$D$2),"&gt;="&amp;Z$6,INDIRECT($F$1&amp;dbP!$D$2&amp;":"&amp;dbP!$D$2),"&lt;="&amp;Z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A76" s="1">
        <f ca="1">SUMIFS(INDIRECT($F$1&amp;$F76&amp;":"&amp;$F76),INDIRECT($F$1&amp;dbP!$D$2&amp;":"&amp;dbP!$D$2),"&gt;="&amp;AA$6,INDIRECT($F$1&amp;dbP!$D$2&amp;":"&amp;dbP!$D$2),"&lt;="&amp;AA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B76" s="1">
        <f ca="1">SUMIFS(INDIRECT($F$1&amp;$F76&amp;":"&amp;$F76),INDIRECT($F$1&amp;dbP!$D$2&amp;":"&amp;dbP!$D$2),"&gt;="&amp;AB$6,INDIRECT($F$1&amp;dbP!$D$2&amp;":"&amp;dbP!$D$2),"&lt;="&amp;AB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C76" s="1">
        <f ca="1">SUMIFS(INDIRECT($F$1&amp;$F76&amp;":"&amp;$F76),INDIRECT($F$1&amp;dbP!$D$2&amp;":"&amp;dbP!$D$2),"&gt;="&amp;AC$6,INDIRECT($F$1&amp;dbP!$D$2&amp;":"&amp;dbP!$D$2),"&lt;="&amp;AC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D76" s="1">
        <f ca="1">SUMIFS(INDIRECT($F$1&amp;$F76&amp;":"&amp;$F76),INDIRECT($F$1&amp;dbP!$D$2&amp;":"&amp;dbP!$D$2),"&gt;="&amp;AD$6,INDIRECT($F$1&amp;dbP!$D$2&amp;":"&amp;dbP!$D$2),"&lt;="&amp;AD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E76" s="1">
        <f ca="1">SUMIFS(INDIRECT($F$1&amp;$F76&amp;":"&amp;$F76),INDIRECT($F$1&amp;dbP!$D$2&amp;":"&amp;dbP!$D$2),"&gt;="&amp;AE$6,INDIRECT($F$1&amp;dbP!$D$2&amp;":"&amp;dbP!$D$2),"&lt;="&amp;AE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F76" s="1">
        <f ca="1">SUMIFS(INDIRECT($F$1&amp;$F76&amp;":"&amp;$F76),INDIRECT($F$1&amp;dbP!$D$2&amp;":"&amp;dbP!$D$2),"&gt;="&amp;AF$6,INDIRECT($F$1&amp;dbP!$D$2&amp;":"&amp;dbP!$D$2),"&lt;="&amp;AF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G76" s="1">
        <f ca="1">SUMIFS(INDIRECT($F$1&amp;$F76&amp;":"&amp;$F76),INDIRECT($F$1&amp;dbP!$D$2&amp;":"&amp;dbP!$D$2),"&gt;="&amp;AG$6,INDIRECT($F$1&amp;dbP!$D$2&amp;":"&amp;dbP!$D$2),"&lt;="&amp;AG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H76" s="1">
        <f ca="1">SUMIFS(INDIRECT($F$1&amp;$F76&amp;":"&amp;$F76),INDIRECT($F$1&amp;dbP!$D$2&amp;":"&amp;dbP!$D$2),"&gt;="&amp;AH$6,INDIRECT($F$1&amp;dbP!$D$2&amp;":"&amp;dbP!$D$2),"&lt;="&amp;AH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I76" s="1">
        <f ca="1">SUMIFS(INDIRECT($F$1&amp;$F76&amp;":"&amp;$F76),INDIRECT($F$1&amp;dbP!$D$2&amp;":"&amp;dbP!$D$2),"&gt;="&amp;AI$6,INDIRECT($F$1&amp;dbP!$D$2&amp;":"&amp;dbP!$D$2),"&lt;="&amp;AI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J76" s="1">
        <f ca="1">SUMIFS(INDIRECT($F$1&amp;$F76&amp;":"&amp;$F76),INDIRECT($F$1&amp;dbP!$D$2&amp;":"&amp;dbP!$D$2),"&gt;="&amp;AJ$6,INDIRECT($F$1&amp;dbP!$D$2&amp;":"&amp;dbP!$D$2),"&lt;="&amp;AJ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K76" s="1">
        <f ca="1">SUMIFS(INDIRECT($F$1&amp;$F76&amp;":"&amp;$F76),INDIRECT($F$1&amp;dbP!$D$2&amp;":"&amp;dbP!$D$2),"&gt;="&amp;AK$6,INDIRECT($F$1&amp;dbP!$D$2&amp;":"&amp;dbP!$D$2),"&lt;="&amp;AK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L76" s="1">
        <f ca="1">SUMIFS(INDIRECT($F$1&amp;$F76&amp;":"&amp;$F76),INDIRECT($F$1&amp;dbP!$D$2&amp;":"&amp;dbP!$D$2),"&gt;="&amp;AL$6,INDIRECT($F$1&amp;dbP!$D$2&amp;":"&amp;dbP!$D$2),"&lt;="&amp;AL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M76" s="1">
        <f ca="1">SUMIFS(INDIRECT($F$1&amp;$F76&amp;":"&amp;$F76),INDIRECT($F$1&amp;dbP!$D$2&amp;":"&amp;dbP!$D$2),"&gt;="&amp;AM$6,INDIRECT($F$1&amp;dbP!$D$2&amp;":"&amp;dbP!$D$2),"&lt;="&amp;AM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N76" s="1">
        <f ca="1">SUMIFS(INDIRECT($F$1&amp;$F76&amp;":"&amp;$F76),INDIRECT($F$1&amp;dbP!$D$2&amp;":"&amp;dbP!$D$2),"&gt;="&amp;AN$6,INDIRECT($F$1&amp;dbP!$D$2&amp;":"&amp;dbP!$D$2),"&lt;="&amp;AN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O76" s="1">
        <f ca="1">SUMIFS(INDIRECT($F$1&amp;$F76&amp;":"&amp;$F76),INDIRECT($F$1&amp;dbP!$D$2&amp;":"&amp;dbP!$D$2),"&gt;="&amp;AO$6,INDIRECT($F$1&amp;dbP!$D$2&amp;":"&amp;dbP!$D$2),"&lt;="&amp;AO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P76" s="1">
        <f ca="1">SUMIFS(INDIRECT($F$1&amp;$F76&amp;":"&amp;$F76),INDIRECT($F$1&amp;dbP!$D$2&amp;":"&amp;dbP!$D$2),"&gt;="&amp;AP$6,INDIRECT($F$1&amp;dbP!$D$2&amp;":"&amp;dbP!$D$2),"&lt;="&amp;AP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Q76" s="1">
        <f ca="1">SUMIFS(INDIRECT($F$1&amp;$F76&amp;":"&amp;$F76),INDIRECT($F$1&amp;dbP!$D$2&amp;":"&amp;dbP!$D$2),"&gt;="&amp;AQ$6,INDIRECT($F$1&amp;dbP!$D$2&amp;":"&amp;dbP!$D$2),"&lt;="&amp;AQ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R76" s="1">
        <f ca="1">SUMIFS(INDIRECT($F$1&amp;$F76&amp;":"&amp;$F76),INDIRECT($F$1&amp;dbP!$D$2&amp;":"&amp;dbP!$D$2),"&gt;="&amp;AR$6,INDIRECT($F$1&amp;dbP!$D$2&amp;":"&amp;dbP!$D$2),"&lt;="&amp;AR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S76" s="1">
        <f ca="1">SUMIFS(INDIRECT($F$1&amp;$F76&amp;":"&amp;$F76),INDIRECT($F$1&amp;dbP!$D$2&amp;":"&amp;dbP!$D$2),"&gt;="&amp;AS$6,INDIRECT($F$1&amp;dbP!$D$2&amp;":"&amp;dbP!$D$2),"&lt;="&amp;AS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T76" s="1">
        <f ca="1">SUMIFS(INDIRECT($F$1&amp;$F76&amp;":"&amp;$F76),INDIRECT($F$1&amp;dbP!$D$2&amp;":"&amp;dbP!$D$2),"&gt;="&amp;AT$6,INDIRECT($F$1&amp;dbP!$D$2&amp;":"&amp;dbP!$D$2),"&lt;="&amp;AT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U76" s="1">
        <f ca="1">SUMIFS(INDIRECT($F$1&amp;$F76&amp;":"&amp;$F76),INDIRECT($F$1&amp;dbP!$D$2&amp;":"&amp;dbP!$D$2),"&gt;="&amp;AU$6,INDIRECT($F$1&amp;dbP!$D$2&amp;":"&amp;dbP!$D$2),"&lt;="&amp;AU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V76" s="1">
        <f ca="1">SUMIFS(INDIRECT($F$1&amp;$F76&amp;":"&amp;$F76),INDIRECT($F$1&amp;dbP!$D$2&amp;":"&amp;dbP!$D$2),"&gt;="&amp;AV$6,INDIRECT($F$1&amp;dbP!$D$2&amp;":"&amp;dbP!$D$2),"&lt;="&amp;AV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W76" s="1">
        <f ca="1">SUMIFS(INDIRECT($F$1&amp;$F76&amp;":"&amp;$F76),INDIRECT($F$1&amp;dbP!$D$2&amp;":"&amp;dbP!$D$2),"&gt;="&amp;AW$6,INDIRECT($F$1&amp;dbP!$D$2&amp;":"&amp;dbP!$D$2),"&lt;="&amp;AW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X76" s="1">
        <f ca="1">SUMIFS(INDIRECT($F$1&amp;$F76&amp;":"&amp;$F76),INDIRECT($F$1&amp;dbP!$D$2&amp;":"&amp;dbP!$D$2),"&gt;="&amp;AX$6,INDIRECT($F$1&amp;dbP!$D$2&amp;":"&amp;dbP!$D$2),"&lt;="&amp;AX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Y76" s="1">
        <f ca="1">SUMIFS(INDIRECT($F$1&amp;$F76&amp;":"&amp;$F76),INDIRECT($F$1&amp;dbP!$D$2&amp;":"&amp;dbP!$D$2),"&gt;="&amp;AY$6,INDIRECT($F$1&amp;dbP!$D$2&amp;":"&amp;dbP!$D$2),"&lt;="&amp;AY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AZ76" s="1">
        <f ca="1">SUMIFS(INDIRECT($F$1&amp;$F76&amp;":"&amp;$F76),INDIRECT($F$1&amp;dbP!$D$2&amp;":"&amp;dbP!$D$2),"&gt;="&amp;AZ$6,INDIRECT($F$1&amp;dbP!$D$2&amp;":"&amp;dbP!$D$2),"&lt;="&amp;AZ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A76" s="1">
        <f ca="1">SUMIFS(INDIRECT($F$1&amp;$F76&amp;":"&amp;$F76),INDIRECT($F$1&amp;dbP!$D$2&amp;":"&amp;dbP!$D$2),"&gt;="&amp;BA$6,INDIRECT($F$1&amp;dbP!$D$2&amp;":"&amp;dbP!$D$2),"&lt;="&amp;BA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B76" s="1">
        <f ca="1">SUMIFS(INDIRECT($F$1&amp;$F76&amp;":"&amp;$F76),INDIRECT($F$1&amp;dbP!$D$2&amp;":"&amp;dbP!$D$2),"&gt;="&amp;BB$6,INDIRECT($F$1&amp;dbP!$D$2&amp;":"&amp;dbP!$D$2),"&lt;="&amp;BB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C76" s="1">
        <f ca="1">SUMIFS(INDIRECT($F$1&amp;$F76&amp;":"&amp;$F76),INDIRECT($F$1&amp;dbP!$D$2&amp;":"&amp;dbP!$D$2),"&gt;="&amp;BC$6,INDIRECT($F$1&amp;dbP!$D$2&amp;":"&amp;dbP!$D$2),"&lt;="&amp;BC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D76" s="1">
        <f ca="1">SUMIFS(INDIRECT($F$1&amp;$F76&amp;":"&amp;$F76),INDIRECT($F$1&amp;dbP!$D$2&amp;":"&amp;dbP!$D$2),"&gt;="&amp;BD$6,INDIRECT($F$1&amp;dbP!$D$2&amp;":"&amp;dbP!$D$2),"&lt;="&amp;BD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  <c r="BE76" s="1">
        <f ca="1">SUMIFS(INDIRECT($F$1&amp;$F76&amp;":"&amp;$F76),INDIRECT($F$1&amp;dbP!$D$2&amp;":"&amp;dbP!$D$2),"&gt;="&amp;BE$6,INDIRECT($F$1&amp;dbP!$D$2&amp;":"&amp;dbP!$D$2),"&lt;="&amp;BE$7,INDIRECT($F$1&amp;dbP!$O$2&amp;":"&amp;dbP!$O$2),$H76,INDIRECT($F$1&amp;dbP!$P$2&amp;":"&amp;dbP!$P$2),IF($I76=$J76,"*",$I76),INDIRECT($F$1&amp;dbP!$Q$2&amp;":"&amp;dbP!$Q$2),IF(OR($I76=$J76,"  "&amp;$I76=$J76),"*",RIGHT($J76,LEN($J76)-4)),INDIRECT($F$1&amp;dbP!$AC$2&amp;":"&amp;dbP!$AC$2),RepP!$J$3)</f>
        <v>0</v>
      </c>
    </row>
    <row r="77" spans="1:57" x14ac:dyDescent="0.3">
      <c r="B77" s="1">
        <f>MAX(B$71:B76)+1</f>
        <v>151</v>
      </c>
      <c r="F77" s="1" t="str">
        <f ca="1">INDIRECT($B$1&amp;Items!H$2&amp;$B77)</f>
        <v>Y</v>
      </c>
      <c r="H77" s="13" t="str">
        <f ca="1">INDIRECT($B$1&amp;Items!E$2&amp;$B77)</f>
        <v>Капитальные затраты</v>
      </c>
      <c r="I77" s="13" t="str">
        <f ca="1">IF(INDIRECT($B$1&amp;Items!F$2&amp;$B77)="",H77,INDIRECT($B$1&amp;Items!F$2&amp;$B77))</f>
        <v>Основные средства - тип - 1</v>
      </c>
      <c r="J77" s="1" t="str">
        <f ca="1">IF(INDIRECT($B$1&amp;Items!G$2&amp;$B77)="",IF(H77&lt;&gt;I77,"  "&amp;I77,I77),"    "&amp;INDIRECT($B$1&amp;Items!G$2&amp;$B77))</f>
        <v xml:space="preserve">    Капзатраты - тип - 1 - 3</v>
      </c>
      <c r="S77" s="1">
        <f ca="1">SUM($U77:INDIRECT(ADDRESS(ROW(),SUMIFS($1:$1,$5:$5,MAX($5:$5)))))</f>
        <v>578325</v>
      </c>
      <c r="V77" s="1">
        <f ca="1">SUMIFS(INDIRECT($F$1&amp;$F77&amp;":"&amp;$F77),INDIRECT($F$1&amp;dbP!$D$2&amp;":"&amp;dbP!$D$2),"&gt;="&amp;V$6,INDIRECT($F$1&amp;dbP!$D$2&amp;":"&amp;dbP!$D$2),"&lt;="&amp;V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578325</v>
      </c>
      <c r="W77" s="1">
        <f ca="1">SUMIFS(INDIRECT($F$1&amp;$F77&amp;":"&amp;$F77),INDIRECT($F$1&amp;dbP!$D$2&amp;":"&amp;dbP!$D$2),"&gt;="&amp;W$6,INDIRECT($F$1&amp;dbP!$D$2&amp;":"&amp;dbP!$D$2),"&lt;="&amp;W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X77" s="1">
        <f ca="1">SUMIFS(INDIRECT($F$1&amp;$F77&amp;":"&amp;$F77),INDIRECT($F$1&amp;dbP!$D$2&amp;":"&amp;dbP!$D$2),"&gt;="&amp;X$6,INDIRECT($F$1&amp;dbP!$D$2&amp;":"&amp;dbP!$D$2),"&lt;="&amp;X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Y77" s="1">
        <f ca="1">SUMIFS(INDIRECT($F$1&amp;$F77&amp;":"&amp;$F77),INDIRECT($F$1&amp;dbP!$D$2&amp;":"&amp;dbP!$D$2),"&gt;="&amp;Y$6,INDIRECT($F$1&amp;dbP!$D$2&amp;":"&amp;dbP!$D$2),"&lt;="&amp;Y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Z77" s="1">
        <f ca="1">SUMIFS(INDIRECT($F$1&amp;$F77&amp;":"&amp;$F77),INDIRECT($F$1&amp;dbP!$D$2&amp;":"&amp;dbP!$D$2),"&gt;="&amp;Z$6,INDIRECT($F$1&amp;dbP!$D$2&amp;":"&amp;dbP!$D$2),"&lt;="&amp;Z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A77" s="1">
        <f ca="1">SUMIFS(INDIRECT($F$1&amp;$F77&amp;":"&amp;$F77),INDIRECT($F$1&amp;dbP!$D$2&amp;":"&amp;dbP!$D$2),"&gt;="&amp;AA$6,INDIRECT($F$1&amp;dbP!$D$2&amp;":"&amp;dbP!$D$2),"&lt;="&amp;AA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B77" s="1">
        <f ca="1">SUMIFS(INDIRECT($F$1&amp;$F77&amp;":"&amp;$F77),INDIRECT($F$1&amp;dbP!$D$2&amp;":"&amp;dbP!$D$2),"&gt;="&amp;AB$6,INDIRECT($F$1&amp;dbP!$D$2&amp;":"&amp;dbP!$D$2),"&lt;="&amp;AB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C77" s="1">
        <f ca="1">SUMIFS(INDIRECT($F$1&amp;$F77&amp;":"&amp;$F77),INDIRECT($F$1&amp;dbP!$D$2&amp;":"&amp;dbP!$D$2),"&gt;="&amp;AC$6,INDIRECT($F$1&amp;dbP!$D$2&amp;":"&amp;dbP!$D$2),"&lt;="&amp;AC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D77" s="1">
        <f ca="1">SUMIFS(INDIRECT($F$1&amp;$F77&amp;":"&amp;$F77),INDIRECT($F$1&amp;dbP!$D$2&amp;":"&amp;dbP!$D$2),"&gt;="&amp;AD$6,INDIRECT($F$1&amp;dbP!$D$2&amp;":"&amp;dbP!$D$2),"&lt;="&amp;AD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E77" s="1">
        <f ca="1">SUMIFS(INDIRECT($F$1&amp;$F77&amp;":"&amp;$F77),INDIRECT($F$1&amp;dbP!$D$2&amp;":"&amp;dbP!$D$2),"&gt;="&amp;AE$6,INDIRECT($F$1&amp;dbP!$D$2&amp;":"&amp;dbP!$D$2),"&lt;="&amp;AE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F77" s="1">
        <f ca="1">SUMIFS(INDIRECT($F$1&amp;$F77&amp;":"&amp;$F77),INDIRECT($F$1&amp;dbP!$D$2&amp;":"&amp;dbP!$D$2),"&gt;="&amp;AF$6,INDIRECT($F$1&amp;dbP!$D$2&amp;":"&amp;dbP!$D$2),"&lt;="&amp;AF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G77" s="1">
        <f ca="1">SUMIFS(INDIRECT($F$1&amp;$F77&amp;":"&amp;$F77),INDIRECT($F$1&amp;dbP!$D$2&amp;":"&amp;dbP!$D$2),"&gt;="&amp;AG$6,INDIRECT($F$1&amp;dbP!$D$2&amp;":"&amp;dbP!$D$2),"&lt;="&amp;AG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H77" s="1">
        <f ca="1">SUMIFS(INDIRECT($F$1&amp;$F77&amp;":"&amp;$F77),INDIRECT($F$1&amp;dbP!$D$2&amp;":"&amp;dbP!$D$2),"&gt;="&amp;AH$6,INDIRECT($F$1&amp;dbP!$D$2&amp;":"&amp;dbP!$D$2),"&lt;="&amp;AH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I77" s="1">
        <f ca="1">SUMIFS(INDIRECT($F$1&amp;$F77&amp;":"&amp;$F77),INDIRECT($F$1&amp;dbP!$D$2&amp;":"&amp;dbP!$D$2),"&gt;="&amp;AI$6,INDIRECT($F$1&amp;dbP!$D$2&amp;":"&amp;dbP!$D$2),"&lt;="&amp;AI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J77" s="1">
        <f ca="1">SUMIFS(INDIRECT($F$1&amp;$F77&amp;":"&amp;$F77),INDIRECT($F$1&amp;dbP!$D$2&amp;":"&amp;dbP!$D$2),"&gt;="&amp;AJ$6,INDIRECT($F$1&amp;dbP!$D$2&amp;":"&amp;dbP!$D$2),"&lt;="&amp;AJ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K77" s="1">
        <f ca="1">SUMIFS(INDIRECT($F$1&amp;$F77&amp;":"&amp;$F77),INDIRECT($F$1&amp;dbP!$D$2&amp;":"&amp;dbP!$D$2),"&gt;="&amp;AK$6,INDIRECT($F$1&amp;dbP!$D$2&amp;":"&amp;dbP!$D$2),"&lt;="&amp;AK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L77" s="1">
        <f ca="1">SUMIFS(INDIRECT($F$1&amp;$F77&amp;":"&amp;$F77),INDIRECT($F$1&amp;dbP!$D$2&amp;":"&amp;dbP!$D$2),"&gt;="&amp;AL$6,INDIRECT($F$1&amp;dbP!$D$2&amp;":"&amp;dbP!$D$2),"&lt;="&amp;AL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M77" s="1">
        <f ca="1">SUMIFS(INDIRECT($F$1&amp;$F77&amp;":"&amp;$F77),INDIRECT($F$1&amp;dbP!$D$2&amp;":"&amp;dbP!$D$2),"&gt;="&amp;AM$6,INDIRECT($F$1&amp;dbP!$D$2&amp;":"&amp;dbP!$D$2),"&lt;="&amp;AM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N77" s="1">
        <f ca="1">SUMIFS(INDIRECT($F$1&amp;$F77&amp;":"&amp;$F77),INDIRECT($F$1&amp;dbP!$D$2&amp;":"&amp;dbP!$D$2),"&gt;="&amp;AN$6,INDIRECT($F$1&amp;dbP!$D$2&amp;":"&amp;dbP!$D$2),"&lt;="&amp;AN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O77" s="1">
        <f ca="1">SUMIFS(INDIRECT($F$1&amp;$F77&amp;":"&amp;$F77),INDIRECT($F$1&amp;dbP!$D$2&amp;":"&amp;dbP!$D$2),"&gt;="&amp;AO$6,INDIRECT($F$1&amp;dbP!$D$2&amp;":"&amp;dbP!$D$2),"&lt;="&amp;AO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P77" s="1">
        <f ca="1">SUMIFS(INDIRECT($F$1&amp;$F77&amp;":"&amp;$F77),INDIRECT($F$1&amp;dbP!$D$2&amp;":"&amp;dbP!$D$2),"&gt;="&amp;AP$6,INDIRECT($F$1&amp;dbP!$D$2&amp;":"&amp;dbP!$D$2),"&lt;="&amp;AP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Q77" s="1">
        <f ca="1">SUMIFS(INDIRECT($F$1&amp;$F77&amp;":"&amp;$F77),INDIRECT($F$1&amp;dbP!$D$2&amp;":"&amp;dbP!$D$2),"&gt;="&amp;AQ$6,INDIRECT($F$1&amp;dbP!$D$2&amp;":"&amp;dbP!$D$2),"&lt;="&amp;AQ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R77" s="1">
        <f ca="1">SUMIFS(INDIRECT($F$1&amp;$F77&amp;":"&amp;$F77),INDIRECT($F$1&amp;dbP!$D$2&amp;":"&amp;dbP!$D$2),"&gt;="&amp;AR$6,INDIRECT($F$1&amp;dbP!$D$2&amp;":"&amp;dbP!$D$2),"&lt;="&amp;AR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S77" s="1">
        <f ca="1">SUMIFS(INDIRECT($F$1&amp;$F77&amp;":"&amp;$F77),INDIRECT($F$1&amp;dbP!$D$2&amp;":"&amp;dbP!$D$2),"&gt;="&amp;AS$6,INDIRECT($F$1&amp;dbP!$D$2&amp;":"&amp;dbP!$D$2),"&lt;="&amp;AS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T77" s="1">
        <f ca="1">SUMIFS(INDIRECT($F$1&amp;$F77&amp;":"&amp;$F77),INDIRECT($F$1&amp;dbP!$D$2&amp;":"&amp;dbP!$D$2),"&gt;="&amp;AT$6,INDIRECT($F$1&amp;dbP!$D$2&amp;":"&amp;dbP!$D$2),"&lt;="&amp;AT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U77" s="1">
        <f ca="1">SUMIFS(INDIRECT($F$1&amp;$F77&amp;":"&amp;$F77),INDIRECT($F$1&amp;dbP!$D$2&amp;":"&amp;dbP!$D$2),"&gt;="&amp;AU$6,INDIRECT($F$1&amp;dbP!$D$2&amp;":"&amp;dbP!$D$2),"&lt;="&amp;AU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V77" s="1">
        <f ca="1">SUMIFS(INDIRECT($F$1&amp;$F77&amp;":"&amp;$F77),INDIRECT($F$1&amp;dbP!$D$2&amp;":"&amp;dbP!$D$2),"&gt;="&amp;AV$6,INDIRECT($F$1&amp;dbP!$D$2&amp;":"&amp;dbP!$D$2),"&lt;="&amp;AV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W77" s="1">
        <f ca="1">SUMIFS(INDIRECT($F$1&amp;$F77&amp;":"&amp;$F77),INDIRECT($F$1&amp;dbP!$D$2&amp;":"&amp;dbP!$D$2),"&gt;="&amp;AW$6,INDIRECT($F$1&amp;dbP!$D$2&amp;":"&amp;dbP!$D$2),"&lt;="&amp;AW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X77" s="1">
        <f ca="1">SUMIFS(INDIRECT($F$1&amp;$F77&amp;":"&amp;$F77),INDIRECT($F$1&amp;dbP!$D$2&amp;":"&amp;dbP!$D$2),"&gt;="&amp;AX$6,INDIRECT($F$1&amp;dbP!$D$2&amp;":"&amp;dbP!$D$2),"&lt;="&amp;AX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Y77" s="1">
        <f ca="1">SUMIFS(INDIRECT($F$1&amp;$F77&amp;":"&amp;$F77),INDIRECT($F$1&amp;dbP!$D$2&amp;":"&amp;dbP!$D$2),"&gt;="&amp;AY$6,INDIRECT($F$1&amp;dbP!$D$2&amp;":"&amp;dbP!$D$2),"&lt;="&amp;AY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AZ77" s="1">
        <f ca="1">SUMIFS(INDIRECT($F$1&amp;$F77&amp;":"&amp;$F77),INDIRECT($F$1&amp;dbP!$D$2&amp;":"&amp;dbP!$D$2),"&gt;="&amp;AZ$6,INDIRECT($F$1&amp;dbP!$D$2&amp;":"&amp;dbP!$D$2),"&lt;="&amp;AZ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A77" s="1">
        <f ca="1">SUMIFS(INDIRECT($F$1&amp;$F77&amp;":"&amp;$F77),INDIRECT($F$1&amp;dbP!$D$2&amp;":"&amp;dbP!$D$2),"&gt;="&amp;BA$6,INDIRECT($F$1&amp;dbP!$D$2&amp;":"&amp;dbP!$D$2),"&lt;="&amp;BA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B77" s="1">
        <f ca="1">SUMIFS(INDIRECT($F$1&amp;$F77&amp;":"&amp;$F77),INDIRECT($F$1&amp;dbP!$D$2&amp;":"&amp;dbP!$D$2),"&gt;="&amp;BB$6,INDIRECT($F$1&amp;dbP!$D$2&amp;":"&amp;dbP!$D$2),"&lt;="&amp;BB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C77" s="1">
        <f ca="1">SUMIFS(INDIRECT($F$1&amp;$F77&amp;":"&amp;$F77),INDIRECT($F$1&amp;dbP!$D$2&amp;":"&amp;dbP!$D$2),"&gt;="&amp;BC$6,INDIRECT($F$1&amp;dbP!$D$2&amp;":"&amp;dbP!$D$2),"&lt;="&amp;BC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D77" s="1">
        <f ca="1">SUMIFS(INDIRECT($F$1&amp;$F77&amp;":"&amp;$F77),INDIRECT($F$1&amp;dbP!$D$2&amp;":"&amp;dbP!$D$2),"&gt;="&amp;BD$6,INDIRECT($F$1&amp;dbP!$D$2&amp;":"&amp;dbP!$D$2),"&lt;="&amp;BD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  <c r="BE77" s="1">
        <f ca="1">SUMIFS(INDIRECT($F$1&amp;$F77&amp;":"&amp;$F77),INDIRECT($F$1&amp;dbP!$D$2&amp;":"&amp;dbP!$D$2),"&gt;="&amp;BE$6,INDIRECT($F$1&amp;dbP!$D$2&amp;":"&amp;dbP!$D$2),"&lt;="&amp;BE$7,INDIRECT($F$1&amp;dbP!$O$2&amp;":"&amp;dbP!$O$2),$H77,INDIRECT($F$1&amp;dbP!$P$2&amp;":"&amp;dbP!$P$2),IF($I77=$J77,"*",$I77),INDIRECT($F$1&amp;dbP!$Q$2&amp;":"&amp;dbP!$Q$2),IF(OR($I77=$J77,"  "&amp;$I77=$J77),"*",RIGHT($J77,LEN($J77)-4)),INDIRECT($F$1&amp;dbP!$AC$2&amp;":"&amp;dbP!$AC$2),RepP!$J$3)</f>
        <v>0</v>
      </c>
    </row>
    <row r="78" spans="1:57" x14ac:dyDescent="0.3">
      <c r="B78" s="1">
        <f>MAX(B$71:B77)+1</f>
        <v>152</v>
      </c>
      <c r="F78" s="1" t="str">
        <f ca="1">INDIRECT($B$1&amp;Items!H$2&amp;$B78)</f>
        <v>Y</v>
      </c>
      <c r="H78" s="13" t="str">
        <f ca="1">INDIRECT($B$1&amp;Items!E$2&amp;$B78)</f>
        <v>Капитальные затраты</v>
      </c>
      <c r="I78" s="13" t="str">
        <f ca="1">IF(INDIRECT($B$1&amp;Items!F$2&amp;$B78)="",H78,INDIRECT($B$1&amp;Items!F$2&amp;$B78))</f>
        <v>Основные средства - тип - 1</v>
      </c>
      <c r="J78" s="1" t="str">
        <f ca="1">IF(INDIRECT($B$1&amp;Items!G$2&amp;$B78)="",IF(H78&lt;&gt;I78,"  "&amp;I78,I78),"    "&amp;INDIRECT($B$1&amp;Items!G$2&amp;$B78))</f>
        <v xml:space="preserve">    Капзатраты - тип - 1 - 4</v>
      </c>
      <c r="S78" s="1">
        <f ca="1">SUM($U78:INDIRECT(ADDRESS(ROW(),SUMIFS($1:$1,$5:$5,MAX($5:$5)))))</f>
        <v>872100</v>
      </c>
      <c r="V78" s="1">
        <f ca="1">SUMIFS(INDIRECT($F$1&amp;$F78&amp;":"&amp;$F78),INDIRECT($F$1&amp;dbP!$D$2&amp;":"&amp;dbP!$D$2),"&gt;="&amp;V$6,INDIRECT($F$1&amp;dbP!$D$2&amp;":"&amp;dbP!$D$2),"&lt;="&amp;V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872100</v>
      </c>
      <c r="W78" s="1">
        <f ca="1">SUMIFS(INDIRECT($F$1&amp;$F78&amp;":"&amp;$F78),INDIRECT($F$1&amp;dbP!$D$2&amp;":"&amp;dbP!$D$2),"&gt;="&amp;W$6,INDIRECT($F$1&amp;dbP!$D$2&amp;":"&amp;dbP!$D$2),"&lt;="&amp;W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X78" s="1">
        <f ca="1">SUMIFS(INDIRECT($F$1&amp;$F78&amp;":"&amp;$F78),INDIRECT($F$1&amp;dbP!$D$2&amp;":"&amp;dbP!$D$2),"&gt;="&amp;X$6,INDIRECT($F$1&amp;dbP!$D$2&amp;":"&amp;dbP!$D$2),"&lt;="&amp;X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Y78" s="1">
        <f ca="1">SUMIFS(INDIRECT($F$1&amp;$F78&amp;":"&amp;$F78),INDIRECT($F$1&amp;dbP!$D$2&amp;":"&amp;dbP!$D$2),"&gt;="&amp;Y$6,INDIRECT($F$1&amp;dbP!$D$2&amp;":"&amp;dbP!$D$2),"&lt;="&amp;Y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Z78" s="1">
        <f ca="1">SUMIFS(INDIRECT($F$1&amp;$F78&amp;":"&amp;$F78),INDIRECT($F$1&amp;dbP!$D$2&amp;":"&amp;dbP!$D$2),"&gt;="&amp;Z$6,INDIRECT($F$1&amp;dbP!$D$2&amp;":"&amp;dbP!$D$2),"&lt;="&amp;Z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A78" s="1">
        <f ca="1">SUMIFS(INDIRECT($F$1&amp;$F78&amp;":"&amp;$F78),INDIRECT($F$1&amp;dbP!$D$2&amp;":"&amp;dbP!$D$2),"&gt;="&amp;AA$6,INDIRECT($F$1&amp;dbP!$D$2&amp;":"&amp;dbP!$D$2),"&lt;="&amp;AA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B78" s="1">
        <f ca="1">SUMIFS(INDIRECT($F$1&amp;$F78&amp;":"&amp;$F78),INDIRECT($F$1&amp;dbP!$D$2&amp;":"&amp;dbP!$D$2),"&gt;="&amp;AB$6,INDIRECT($F$1&amp;dbP!$D$2&amp;":"&amp;dbP!$D$2),"&lt;="&amp;AB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C78" s="1">
        <f ca="1">SUMIFS(INDIRECT($F$1&amp;$F78&amp;":"&amp;$F78),INDIRECT($F$1&amp;dbP!$D$2&amp;":"&amp;dbP!$D$2),"&gt;="&amp;AC$6,INDIRECT($F$1&amp;dbP!$D$2&amp;":"&amp;dbP!$D$2),"&lt;="&amp;AC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D78" s="1">
        <f ca="1">SUMIFS(INDIRECT($F$1&amp;$F78&amp;":"&amp;$F78),INDIRECT($F$1&amp;dbP!$D$2&amp;":"&amp;dbP!$D$2),"&gt;="&amp;AD$6,INDIRECT($F$1&amp;dbP!$D$2&amp;":"&amp;dbP!$D$2),"&lt;="&amp;AD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E78" s="1">
        <f ca="1">SUMIFS(INDIRECT($F$1&amp;$F78&amp;":"&amp;$F78),INDIRECT($F$1&amp;dbP!$D$2&amp;":"&amp;dbP!$D$2),"&gt;="&amp;AE$6,INDIRECT($F$1&amp;dbP!$D$2&amp;":"&amp;dbP!$D$2),"&lt;="&amp;AE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F78" s="1">
        <f ca="1">SUMIFS(INDIRECT($F$1&amp;$F78&amp;":"&amp;$F78),INDIRECT($F$1&amp;dbP!$D$2&amp;":"&amp;dbP!$D$2),"&gt;="&amp;AF$6,INDIRECT($F$1&amp;dbP!$D$2&amp;":"&amp;dbP!$D$2),"&lt;="&amp;AF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G78" s="1">
        <f ca="1">SUMIFS(INDIRECT($F$1&amp;$F78&amp;":"&amp;$F78),INDIRECT($F$1&amp;dbP!$D$2&amp;":"&amp;dbP!$D$2),"&gt;="&amp;AG$6,INDIRECT($F$1&amp;dbP!$D$2&amp;":"&amp;dbP!$D$2),"&lt;="&amp;AG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H78" s="1">
        <f ca="1">SUMIFS(INDIRECT($F$1&amp;$F78&amp;":"&amp;$F78),INDIRECT($F$1&amp;dbP!$D$2&amp;":"&amp;dbP!$D$2),"&gt;="&amp;AH$6,INDIRECT($F$1&amp;dbP!$D$2&amp;":"&amp;dbP!$D$2),"&lt;="&amp;AH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I78" s="1">
        <f ca="1">SUMIFS(INDIRECT($F$1&amp;$F78&amp;":"&amp;$F78),INDIRECT($F$1&amp;dbP!$D$2&amp;":"&amp;dbP!$D$2),"&gt;="&amp;AI$6,INDIRECT($F$1&amp;dbP!$D$2&amp;":"&amp;dbP!$D$2),"&lt;="&amp;AI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J78" s="1">
        <f ca="1">SUMIFS(INDIRECT($F$1&amp;$F78&amp;":"&amp;$F78),INDIRECT($F$1&amp;dbP!$D$2&amp;":"&amp;dbP!$D$2),"&gt;="&amp;AJ$6,INDIRECT($F$1&amp;dbP!$D$2&amp;":"&amp;dbP!$D$2),"&lt;="&amp;AJ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K78" s="1">
        <f ca="1">SUMIFS(INDIRECT($F$1&amp;$F78&amp;":"&amp;$F78),INDIRECT($F$1&amp;dbP!$D$2&amp;":"&amp;dbP!$D$2),"&gt;="&amp;AK$6,INDIRECT($F$1&amp;dbP!$D$2&amp;":"&amp;dbP!$D$2),"&lt;="&amp;AK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L78" s="1">
        <f ca="1">SUMIFS(INDIRECT($F$1&amp;$F78&amp;":"&amp;$F78),INDIRECT($F$1&amp;dbP!$D$2&amp;":"&amp;dbP!$D$2),"&gt;="&amp;AL$6,INDIRECT($F$1&amp;dbP!$D$2&amp;":"&amp;dbP!$D$2),"&lt;="&amp;AL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M78" s="1">
        <f ca="1">SUMIFS(INDIRECT($F$1&amp;$F78&amp;":"&amp;$F78),INDIRECT($F$1&amp;dbP!$D$2&amp;":"&amp;dbP!$D$2),"&gt;="&amp;AM$6,INDIRECT($F$1&amp;dbP!$D$2&amp;":"&amp;dbP!$D$2),"&lt;="&amp;AM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N78" s="1">
        <f ca="1">SUMIFS(INDIRECT($F$1&amp;$F78&amp;":"&amp;$F78),INDIRECT($F$1&amp;dbP!$D$2&amp;":"&amp;dbP!$D$2),"&gt;="&amp;AN$6,INDIRECT($F$1&amp;dbP!$D$2&amp;":"&amp;dbP!$D$2),"&lt;="&amp;AN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O78" s="1">
        <f ca="1">SUMIFS(INDIRECT($F$1&amp;$F78&amp;":"&amp;$F78),INDIRECT($F$1&amp;dbP!$D$2&amp;":"&amp;dbP!$D$2),"&gt;="&amp;AO$6,INDIRECT($F$1&amp;dbP!$D$2&amp;":"&amp;dbP!$D$2),"&lt;="&amp;AO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P78" s="1">
        <f ca="1">SUMIFS(INDIRECT($F$1&amp;$F78&amp;":"&amp;$F78),INDIRECT($F$1&amp;dbP!$D$2&amp;":"&amp;dbP!$D$2),"&gt;="&amp;AP$6,INDIRECT($F$1&amp;dbP!$D$2&amp;":"&amp;dbP!$D$2),"&lt;="&amp;AP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Q78" s="1">
        <f ca="1">SUMIFS(INDIRECT($F$1&amp;$F78&amp;":"&amp;$F78),INDIRECT($F$1&amp;dbP!$D$2&amp;":"&amp;dbP!$D$2),"&gt;="&amp;AQ$6,INDIRECT($F$1&amp;dbP!$D$2&amp;":"&amp;dbP!$D$2),"&lt;="&amp;AQ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R78" s="1">
        <f ca="1">SUMIFS(INDIRECT($F$1&amp;$F78&amp;":"&amp;$F78),INDIRECT($F$1&amp;dbP!$D$2&amp;":"&amp;dbP!$D$2),"&gt;="&amp;AR$6,INDIRECT($F$1&amp;dbP!$D$2&amp;":"&amp;dbP!$D$2),"&lt;="&amp;AR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S78" s="1">
        <f ca="1">SUMIFS(INDIRECT($F$1&amp;$F78&amp;":"&amp;$F78),INDIRECT($F$1&amp;dbP!$D$2&amp;":"&amp;dbP!$D$2),"&gt;="&amp;AS$6,INDIRECT($F$1&amp;dbP!$D$2&amp;":"&amp;dbP!$D$2),"&lt;="&amp;AS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T78" s="1">
        <f ca="1">SUMIFS(INDIRECT($F$1&amp;$F78&amp;":"&amp;$F78),INDIRECT($F$1&amp;dbP!$D$2&amp;":"&amp;dbP!$D$2),"&gt;="&amp;AT$6,INDIRECT($F$1&amp;dbP!$D$2&amp;":"&amp;dbP!$D$2),"&lt;="&amp;AT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U78" s="1">
        <f ca="1">SUMIFS(INDIRECT($F$1&amp;$F78&amp;":"&amp;$F78),INDIRECT($F$1&amp;dbP!$D$2&amp;":"&amp;dbP!$D$2),"&gt;="&amp;AU$6,INDIRECT($F$1&amp;dbP!$D$2&amp;":"&amp;dbP!$D$2),"&lt;="&amp;AU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V78" s="1">
        <f ca="1">SUMIFS(INDIRECT($F$1&amp;$F78&amp;":"&amp;$F78),INDIRECT($F$1&amp;dbP!$D$2&amp;":"&amp;dbP!$D$2),"&gt;="&amp;AV$6,INDIRECT($F$1&amp;dbP!$D$2&amp;":"&amp;dbP!$D$2),"&lt;="&amp;AV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W78" s="1">
        <f ca="1">SUMIFS(INDIRECT($F$1&amp;$F78&amp;":"&amp;$F78),INDIRECT($F$1&amp;dbP!$D$2&amp;":"&amp;dbP!$D$2),"&gt;="&amp;AW$6,INDIRECT($F$1&amp;dbP!$D$2&amp;":"&amp;dbP!$D$2),"&lt;="&amp;AW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X78" s="1">
        <f ca="1">SUMIFS(INDIRECT($F$1&amp;$F78&amp;":"&amp;$F78),INDIRECT($F$1&amp;dbP!$D$2&amp;":"&amp;dbP!$D$2),"&gt;="&amp;AX$6,INDIRECT($F$1&amp;dbP!$D$2&amp;":"&amp;dbP!$D$2),"&lt;="&amp;AX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Y78" s="1">
        <f ca="1">SUMIFS(INDIRECT($F$1&amp;$F78&amp;":"&amp;$F78),INDIRECT($F$1&amp;dbP!$D$2&amp;":"&amp;dbP!$D$2),"&gt;="&amp;AY$6,INDIRECT($F$1&amp;dbP!$D$2&amp;":"&amp;dbP!$D$2),"&lt;="&amp;AY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AZ78" s="1">
        <f ca="1">SUMIFS(INDIRECT($F$1&amp;$F78&amp;":"&amp;$F78),INDIRECT($F$1&amp;dbP!$D$2&amp;":"&amp;dbP!$D$2),"&gt;="&amp;AZ$6,INDIRECT($F$1&amp;dbP!$D$2&amp;":"&amp;dbP!$D$2),"&lt;="&amp;AZ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A78" s="1">
        <f ca="1">SUMIFS(INDIRECT($F$1&amp;$F78&amp;":"&amp;$F78),INDIRECT($F$1&amp;dbP!$D$2&amp;":"&amp;dbP!$D$2),"&gt;="&amp;BA$6,INDIRECT($F$1&amp;dbP!$D$2&amp;":"&amp;dbP!$D$2),"&lt;="&amp;BA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B78" s="1">
        <f ca="1">SUMIFS(INDIRECT($F$1&amp;$F78&amp;":"&amp;$F78),INDIRECT($F$1&amp;dbP!$D$2&amp;":"&amp;dbP!$D$2),"&gt;="&amp;BB$6,INDIRECT($F$1&amp;dbP!$D$2&amp;":"&amp;dbP!$D$2),"&lt;="&amp;BB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C78" s="1">
        <f ca="1">SUMIFS(INDIRECT($F$1&amp;$F78&amp;":"&amp;$F78),INDIRECT($F$1&amp;dbP!$D$2&amp;":"&amp;dbP!$D$2),"&gt;="&amp;BC$6,INDIRECT($F$1&amp;dbP!$D$2&amp;":"&amp;dbP!$D$2),"&lt;="&amp;BC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D78" s="1">
        <f ca="1">SUMIFS(INDIRECT($F$1&amp;$F78&amp;":"&amp;$F78),INDIRECT($F$1&amp;dbP!$D$2&amp;":"&amp;dbP!$D$2),"&gt;="&amp;BD$6,INDIRECT($F$1&amp;dbP!$D$2&amp;":"&amp;dbP!$D$2),"&lt;="&amp;BD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  <c r="BE78" s="1">
        <f ca="1">SUMIFS(INDIRECT($F$1&amp;$F78&amp;":"&amp;$F78),INDIRECT($F$1&amp;dbP!$D$2&amp;":"&amp;dbP!$D$2),"&gt;="&amp;BE$6,INDIRECT($F$1&amp;dbP!$D$2&amp;":"&amp;dbP!$D$2),"&lt;="&amp;BE$7,INDIRECT($F$1&amp;dbP!$O$2&amp;":"&amp;dbP!$O$2),$H78,INDIRECT($F$1&amp;dbP!$P$2&amp;":"&amp;dbP!$P$2),IF($I78=$J78,"*",$I78),INDIRECT($F$1&amp;dbP!$Q$2&amp;":"&amp;dbP!$Q$2),IF(OR($I78=$J78,"  "&amp;$I78=$J78),"*",RIGHT($J78,LEN($J78)-4)),INDIRECT($F$1&amp;dbP!$AC$2&amp;":"&amp;dbP!$AC$2),RepP!$J$3)</f>
        <v>0</v>
      </c>
    </row>
    <row r="79" spans="1:57" x14ac:dyDescent="0.3">
      <c r="B79" s="1">
        <f>MAX(B$71:B78)+1</f>
        <v>153</v>
      </c>
      <c r="F79" s="1" t="str">
        <f ca="1">INDIRECT($B$1&amp;Items!H$2&amp;$B79)</f>
        <v>Y</v>
      </c>
      <c r="H79" s="13" t="str">
        <f ca="1">INDIRECT($B$1&amp;Items!E$2&amp;$B79)</f>
        <v>Капитальные затраты</v>
      </c>
      <c r="I79" s="13" t="str">
        <f ca="1">IF(INDIRECT($B$1&amp;Items!F$2&amp;$B79)="",H79,INDIRECT($B$1&amp;Items!F$2&amp;$B79))</f>
        <v>Основные средства - тип - 1</v>
      </c>
      <c r="J79" s="1" t="str">
        <f ca="1">IF(INDIRECT($B$1&amp;Items!G$2&amp;$B79)="",IF(H79&lt;&gt;I79,"  "&amp;I79,I79),"    "&amp;INDIRECT($B$1&amp;Items!G$2&amp;$B79))</f>
        <v xml:space="preserve">    Капзатраты - тип - 1 - 5</v>
      </c>
      <c r="S79" s="1">
        <f ca="1">SUM($U79:INDIRECT(ADDRESS(ROW(),SUMIFS($1:$1,$5:$5,MAX($5:$5)))))</f>
        <v>1504800</v>
      </c>
      <c r="V79" s="1">
        <f ca="1">SUMIFS(INDIRECT($F$1&amp;$F79&amp;":"&amp;$F79),INDIRECT($F$1&amp;dbP!$D$2&amp;":"&amp;dbP!$D$2),"&gt;="&amp;V$6,INDIRECT($F$1&amp;dbP!$D$2&amp;":"&amp;dbP!$D$2),"&lt;="&amp;V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1504800</v>
      </c>
      <c r="W79" s="1">
        <f ca="1">SUMIFS(INDIRECT($F$1&amp;$F79&amp;":"&amp;$F79),INDIRECT($F$1&amp;dbP!$D$2&amp;":"&amp;dbP!$D$2),"&gt;="&amp;W$6,INDIRECT($F$1&amp;dbP!$D$2&amp;":"&amp;dbP!$D$2),"&lt;="&amp;W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X79" s="1">
        <f ca="1">SUMIFS(INDIRECT($F$1&amp;$F79&amp;":"&amp;$F79),INDIRECT($F$1&amp;dbP!$D$2&amp;":"&amp;dbP!$D$2),"&gt;="&amp;X$6,INDIRECT($F$1&amp;dbP!$D$2&amp;":"&amp;dbP!$D$2),"&lt;="&amp;X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Y79" s="1">
        <f ca="1">SUMIFS(INDIRECT($F$1&amp;$F79&amp;":"&amp;$F79),INDIRECT($F$1&amp;dbP!$D$2&amp;":"&amp;dbP!$D$2),"&gt;="&amp;Y$6,INDIRECT($F$1&amp;dbP!$D$2&amp;":"&amp;dbP!$D$2),"&lt;="&amp;Y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Z79" s="1">
        <f ca="1">SUMIFS(INDIRECT($F$1&amp;$F79&amp;":"&amp;$F79),INDIRECT($F$1&amp;dbP!$D$2&amp;":"&amp;dbP!$D$2),"&gt;="&amp;Z$6,INDIRECT($F$1&amp;dbP!$D$2&amp;":"&amp;dbP!$D$2),"&lt;="&amp;Z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A79" s="1">
        <f ca="1">SUMIFS(INDIRECT($F$1&amp;$F79&amp;":"&amp;$F79),INDIRECT($F$1&amp;dbP!$D$2&amp;":"&amp;dbP!$D$2),"&gt;="&amp;AA$6,INDIRECT($F$1&amp;dbP!$D$2&amp;":"&amp;dbP!$D$2),"&lt;="&amp;AA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B79" s="1">
        <f ca="1">SUMIFS(INDIRECT($F$1&amp;$F79&amp;":"&amp;$F79),INDIRECT($F$1&amp;dbP!$D$2&amp;":"&amp;dbP!$D$2),"&gt;="&amp;AB$6,INDIRECT($F$1&amp;dbP!$D$2&amp;":"&amp;dbP!$D$2),"&lt;="&amp;AB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C79" s="1">
        <f ca="1">SUMIFS(INDIRECT($F$1&amp;$F79&amp;":"&amp;$F79),INDIRECT($F$1&amp;dbP!$D$2&amp;":"&amp;dbP!$D$2),"&gt;="&amp;AC$6,INDIRECT($F$1&amp;dbP!$D$2&amp;":"&amp;dbP!$D$2),"&lt;="&amp;AC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D79" s="1">
        <f ca="1">SUMIFS(INDIRECT($F$1&amp;$F79&amp;":"&amp;$F79),INDIRECT($F$1&amp;dbP!$D$2&amp;":"&amp;dbP!$D$2),"&gt;="&amp;AD$6,INDIRECT($F$1&amp;dbP!$D$2&amp;":"&amp;dbP!$D$2),"&lt;="&amp;AD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E79" s="1">
        <f ca="1">SUMIFS(INDIRECT($F$1&amp;$F79&amp;":"&amp;$F79),INDIRECT($F$1&amp;dbP!$D$2&amp;":"&amp;dbP!$D$2),"&gt;="&amp;AE$6,INDIRECT($F$1&amp;dbP!$D$2&amp;":"&amp;dbP!$D$2),"&lt;="&amp;AE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F79" s="1">
        <f ca="1">SUMIFS(INDIRECT($F$1&amp;$F79&amp;":"&amp;$F79),INDIRECT($F$1&amp;dbP!$D$2&amp;":"&amp;dbP!$D$2),"&gt;="&amp;AF$6,INDIRECT($F$1&amp;dbP!$D$2&amp;":"&amp;dbP!$D$2),"&lt;="&amp;AF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G79" s="1">
        <f ca="1">SUMIFS(INDIRECT($F$1&amp;$F79&amp;":"&amp;$F79),INDIRECT($F$1&amp;dbP!$D$2&amp;":"&amp;dbP!$D$2),"&gt;="&amp;AG$6,INDIRECT($F$1&amp;dbP!$D$2&amp;":"&amp;dbP!$D$2),"&lt;="&amp;AG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H79" s="1">
        <f ca="1">SUMIFS(INDIRECT($F$1&amp;$F79&amp;":"&amp;$F79),INDIRECT($F$1&amp;dbP!$D$2&amp;":"&amp;dbP!$D$2),"&gt;="&amp;AH$6,INDIRECT($F$1&amp;dbP!$D$2&amp;":"&amp;dbP!$D$2),"&lt;="&amp;AH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I79" s="1">
        <f ca="1">SUMIFS(INDIRECT($F$1&amp;$F79&amp;":"&amp;$F79),INDIRECT($F$1&amp;dbP!$D$2&amp;":"&amp;dbP!$D$2),"&gt;="&amp;AI$6,INDIRECT($F$1&amp;dbP!$D$2&amp;":"&amp;dbP!$D$2),"&lt;="&amp;AI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J79" s="1">
        <f ca="1">SUMIFS(INDIRECT($F$1&amp;$F79&amp;":"&amp;$F79),INDIRECT($F$1&amp;dbP!$D$2&amp;":"&amp;dbP!$D$2),"&gt;="&amp;AJ$6,INDIRECT($F$1&amp;dbP!$D$2&amp;":"&amp;dbP!$D$2),"&lt;="&amp;AJ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K79" s="1">
        <f ca="1">SUMIFS(INDIRECT($F$1&amp;$F79&amp;":"&amp;$F79),INDIRECT($F$1&amp;dbP!$D$2&amp;":"&amp;dbP!$D$2),"&gt;="&amp;AK$6,INDIRECT($F$1&amp;dbP!$D$2&amp;":"&amp;dbP!$D$2),"&lt;="&amp;AK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L79" s="1">
        <f ca="1">SUMIFS(INDIRECT($F$1&amp;$F79&amp;":"&amp;$F79),INDIRECT($F$1&amp;dbP!$D$2&amp;":"&amp;dbP!$D$2),"&gt;="&amp;AL$6,INDIRECT($F$1&amp;dbP!$D$2&amp;":"&amp;dbP!$D$2),"&lt;="&amp;AL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M79" s="1">
        <f ca="1">SUMIFS(INDIRECT($F$1&amp;$F79&amp;":"&amp;$F79),INDIRECT($F$1&amp;dbP!$D$2&amp;":"&amp;dbP!$D$2),"&gt;="&amp;AM$6,INDIRECT($F$1&amp;dbP!$D$2&amp;":"&amp;dbP!$D$2),"&lt;="&amp;AM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N79" s="1">
        <f ca="1">SUMIFS(INDIRECT($F$1&amp;$F79&amp;":"&amp;$F79),INDIRECT($F$1&amp;dbP!$D$2&amp;":"&amp;dbP!$D$2),"&gt;="&amp;AN$6,INDIRECT($F$1&amp;dbP!$D$2&amp;":"&amp;dbP!$D$2),"&lt;="&amp;AN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O79" s="1">
        <f ca="1">SUMIFS(INDIRECT($F$1&amp;$F79&amp;":"&amp;$F79),INDIRECT($F$1&amp;dbP!$D$2&amp;":"&amp;dbP!$D$2),"&gt;="&amp;AO$6,INDIRECT($F$1&amp;dbP!$D$2&amp;":"&amp;dbP!$D$2),"&lt;="&amp;AO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P79" s="1">
        <f ca="1">SUMIFS(INDIRECT($F$1&amp;$F79&amp;":"&amp;$F79),INDIRECT($F$1&amp;dbP!$D$2&amp;":"&amp;dbP!$D$2),"&gt;="&amp;AP$6,INDIRECT($F$1&amp;dbP!$D$2&amp;":"&amp;dbP!$D$2),"&lt;="&amp;AP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Q79" s="1">
        <f ca="1">SUMIFS(INDIRECT($F$1&amp;$F79&amp;":"&amp;$F79),INDIRECT($F$1&amp;dbP!$D$2&amp;":"&amp;dbP!$D$2),"&gt;="&amp;AQ$6,INDIRECT($F$1&amp;dbP!$D$2&amp;":"&amp;dbP!$D$2),"&lt;="&amp;AQ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R79" s="1">
        <f ca="1">SUMIFS(INDIRECT($F$1&amp;$F79&amp;":"&amp;$F79),INDIRECT($F$1&amp;dbP!$D$2&amp;":"&amp;dbP!$D$2),"&gt;="&amp;AR$6,INDIRECT($F$1&amp;dbP!$D$2&amp;":"&amp;dbP!$D$2),"&lt;="&amp;AR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S79" s="1">
        <f ca="1">SUMIFS(INDIRECT($F$1&amp;$F79&amp;":"&amp;$F79),INDIRECT($F$1&amp;dbP!$D$2&amp;":"&amp;dbP!$D$2),"&gt;="&amp;AS$6,INDIRECT($F$1&amp;dbP!$D$2&amp;":"&amp;dbP!$D$2),"&lt;="&amp;AS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T79" s="1">
        <f ca="1">SUMIFS(INDIRECT($F$1&amp;$F79&amp;":"&amp;$F79),INDIRECT($F$1&amp;dbP!$D$2&amp;":"&amp;dbP!$D$2),"&gt;="&amp;AT$6,INDIRECT($F$1&amp;dbP!$D$2&amp;":"&amp;dbP!$D$2),"&lt;="&amp;AT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U79" s="1">
        <f ca="1">SUMIFS(INDIRECT($F$1&amp;$F79&amp;":"&amp;$F79),INDIRECT($F$1&amp;dbP!$D$2&amp;":"&amp;dbP!$D$2),"&gt;="&amp;AU$6,INDIRECT($F$1&amp;dbP!$D$2&amp;":"&amp;dbP!$D$2),"&lt;="&amp;AU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V79" s="1">
        <f ca="1">SUMIFS(INDIRECT($F$1&amp;$F79&amp;":"&amp;$F79),INDIRECT($F$1&amp;dbP!$D$2&amp;":"&amp;dbP!$D$2),"&gt;="&amp;AV$6,INDIRECT($F$1&amp;dbP!$D$2&amp;":"&amp;dbP!$D$2),"&lt;="&amp;AV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W79" s="1">
        <f ca="1">SUMIFS(INDIRECT($F$1&amp;$F79&amp;":"&amp;$F79),INDIRECT($F$1&amp;dbP!$D$2&amp;":"&amp;dbP!$D$2),"&gt;="&amp;AW$6,INDIRECT($F$1&amp;dbP!$D$2&amp;":"&amp;dbP!$D$2),"&lt;="&amp;AW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X79" s="1">
        <f ca="1">SUMIFS(INDIRECT($F$1&amp;$F79&amp;":"&amp;$F79),INDIRECT($F$1&amp;dbP!$D$2&amp;":"&amp;dbP!$D$2),"&gt;="&amp;AX$6,INDIRECT($F$1&amp;dbP!$D$2&amp;":"&amp;dbP!$D$2),"&lt;="&amp;AX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Y79" s="1">
        <f ca="1">SUMIFS(INDIRECT($F$1&amp;$F79&amp;":"&amp;$F79),INDIRECT($F$1&amp;dbP!$D$2&amp;":"&amp;dbP!$D$2),"&gt;="&amp;AY$6,INDIRECT($F$1&amp;dbP!$D$2&amp;":"&amp;dbP!$D$2),"&lt;="&amp;AY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AZ79" s="1">
        <f ca="1">SUMIFS(INDIRECT($F$1&amp;$F79&amp;":"&amp;$F79),INDIRECT($F$1&amp;dbP!$D$2&amp;":"&amp;dbP!$D$2),"&gt;="&amp;AZ$6,INDIRECT($F$1&amp;dbP!$D$2&amp;":"&amp;dbP!$D$2),"&lt;="&amp;AZ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A79" s="1">
        <f ca="1">SUMIFS(INDIRECT($F$1&amp;$F79&amp;":"&amp;$F79),INDIRECT($F$1&amp;dbP!$D$2&amp;":"&amp;dbP!$D$2),"&gt;="&amp;BA$6,INDIRECT($F$1&amp;dbP!$D$2&amp;":"&amp;dbP!$D$2),"&lt;="&amp;BA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B79" s="1">
        <f ca="1">SUMIFS(INDIRECT($F$1&amp;$F79&amp;":"&amp;$F79),INDIRECT($F$1&amp;dbP!$D$2&amp;":"&amp;dbP!$D$2),"&gt;="&amp;BB$6,INDIRECT($F$1&amp;dbP!$D$2&amp;":"&amp;dbP!$D$2),"&lt;="&amp;BB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C79" s="1">
        <f ca="1">SUMIFS(INDIRECT($F$1&amp;$F79&amp;":"&amp;$F79),INDIRECT($F$1&amp;dbP!$D$2&amp;":"&amp;dbP!$D$2),"&gt;="&amp;BC$6,INDIRECT($F$1&amp;dbP!$D$2&amp;":"&amp;dbP!$D$2),"&lt;="&amp;BC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D79" s="1">
        <f ca="1">SUMIFS(INDIRECT($F$1&amp;$F79&amp;":"&amp;$F79),INDIRECT($F$1&amp;dbP!$D$2&amp;":"&amp;dbP!$D$2),"&gt;="&amp;BD$6,INDIRECT($F$1&amp;dbP!$D$2&amp;":"&amp;dbP!$D$2),"&lt;="&amp;BD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  <c r="BE79" s="1">
        <f ca="1">SUMIFS(INDIRECT($F$1&amp;$F79&amp;":"&amp;$F79),INDIRECT($F$1&amp;dbP!$D$2&amp;":"&amp;dbP!$D$2),"&gt;="&amp;BE$6,INDIRECT($F$1&amp;dbP!$D$2&amp;":"&amp;dbP!$D$2),"&lt;="&amp;BE$7,INDIRECT($F$1&amp;dbP!$O$2&amp;":"&amp;dbP!$O$2),$H79,INDIRECT($F$1&amp;dbP!$P$2&amp;":"&amp;dbP!$P$2),IF($I79=$J79,"*",$I79),INDIRECT($F$1&amp;dbP!$Q$2&amp;":"&amp;dbP!$Q$2),IF(OR($I79=$J79,"  "&amp;$I79=$J79),"*",RIGHT($J79,LEN($J79)-4)),INDIRECT($F$1&amp;dbP!$AC$2&amp;":"&amp;dbP!$AC$2),RepP!$J$3)</f>
        <v>0</v>
      </c>
    </row>
    <row r="80" spans="1:57" x14ac:dyDescent="0.3">
      <c r="B80" s="1">
        <f>MAX(B$71:B79)+1</f>
        <v>154</v>
      </c>
      <c r="F80" s="1" t="str">
        <f ca="1">INDIRECT($B$1&amp;Items!H$2&amp;$B80)</f>
        <v>Y</v>
      </c>
      <c r="H80" s="13" t="str">
        <f ca="1">INDIRECT($B$1&amp;Items!E$2&amp;$B80)</f>
        <v>Капитальные затраты</v>
      </c>
      <c r="I80" s="13" t="str">
        <f ca="1">IF(INDIRECT($B$1&amp;Items!F$2&amp;$B80)="",H80,INDIRECT($B$1&amp;Items!F$2&amp;$B80))</f>
        <v>Основные средства - тип - 1</v>
      </c>
      <c r="J80" s="1" t="str">
        <f ca="1">IF(INDIRECT($B$1&amp;Items!G$2&amp;$B80)="",IF(H80&lt;&gt;I80,"  "&amp;I80,I80),"    "&amp;INDIRECT($B$1&amp;Items!G$2&amp;$B80))</f>
        <v xml:space="preserve">    Капзатраты - тип - 1 - 6</v>
      </c>
      <c r="S80" s="1">
        <f ca="1">SUM($U80:INDIRECT(ADDRESS(ROW(),SUMIFS($1:$1,$5:$5,MAX($5:$5)))))</f>
        <v>3496060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3496060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"&amp;$I80=$J80),"*",RIGHT($J80,LEN($J80)-4)),INDIRECT($F$1&amp;dbP!$AC$2&amp;":"&amp;dbP!$AC$2),RepP!$J$3)</f>
        <v>0</v>
      </c>
    </row>
    <row r="81" spans="2:57" x14ac:dyDescent="0.3">
      <c r="B81" s="1">
        <f>MAX(B$71:B80)+1</f>
        <v>155</v>
      </c>
      <c r="F81" s="1" t="str">
        <f ca="1">INDIRECT($B$1&amp;Items!H$2&amp;$B81)</f>
        <v>Y</v>
      </c>
      <c r="H81" s="13" t="str">
        <f ca="1">INDIRECT($B$1&amp;Items!E$2&amp;$B81)</f>
        <v>Капитальные затраты</v>
      </c>
      <c r="I81" s="13" t="str">
        <f ca="1">IF(INDIRECT($B$1&amp;Items!F$2&amp;$B81)="",H81,INDIRECT($B$1&amp;Items!F$2&amp;$B81))</f>
        <v>Основные средства - тип - 1</v>
      </c>
      <c r="J81" s="1" t="str">
        <f ca="1">IF(INDIRECT($B$1&amp;Items!G$2&amp;$B81)="",IF(H81&lt;&gt;I81,"  "&amp;I81,I81),"    "&amp;INDIRECT($B$1&amp;Items!G$2&amp;$B81))</f>
        <v xml:space="preserve">    Капзатраты - тип - 1 - 7</v>
      </c>
      <c r="S81" s="1">
        <f ca="1">SUM($U81:INDIRECT(ADDRESS(ROW(),SUMIFS($1:$1,$5:$5,MAX($5:$5)))))</f>
        <v>722906.25</v>
      </c>
      <c r="V81" s="1">
        <f ca="1">SUMIFS(INDIRECT($F$1&amp;$F81&amp;":"&amp;$F81),INDIRECT($F$1&amp;dbP!$D$2&amp;":"&amp;dbP!$D$2),"&gt;="&amp;V$6,INDIRECT($F$1&amp;dbP!$D$2&amp;":"&amp;dbP!$D$2),"&lt;="&amp;V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722906.25</v>
      </c>
      <c r="W81" s="1">
        <f ca="1">SUMIFS(INDIRECT($F$1&amp;$F81&amp;":"&amp;$F81),INDIRECT($F$1&amp;dbP!$D$2&amp;":"&amp;dbP!$D$2),"&gt;="&amp;W$6,INDIRECT($F$1&amp;dbP!$D$2&amp;":"&amp;dbP!$D$2),"&lt;="&amp;W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X81" s="1">
        <f ca="1">SUMIFS(INDIRECT($F$1&amp;$F81&amp;":"&amp;$F81),INDIRECT($F$1&amp;dbP!$D$2&amp;":"&amp;dbP!$D$2),"&gt;="&amp;X$6,INDIRECT($F$1&amp;dbP!$D$2&amp;":"&amp;dbP!$D$2),"&lt;="&amp;X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Y81" s="1">
        <f ca="1">SUMIFS(INDIRECT($F$1&amp;$F81&amp;":"&amp;$F81),INDIRECT($F$1&amp;dbP!$D$2&amp;":"&amp;dbP!$D$2),"&gt;="&amp;Y$6,INDIRECT($F$1&amp;dbP!$D$2&amp;":"&amp;dbP!$D$2),"&lt;="&amp;Y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Z81" s="1">
        <f ca="1">SUMIFS(INDIRECT($F$1&amp;$F81&amp;":"&amp;$F81),INDIRECT($F$1&amp;dbP!$D$2&amp;":"&amp;dbP!$D$2),"&gt;="&amp;Z$6,INDIRECT($F$1&amp;dbP!$D$2&amp;":"&amp;dbP!$D$2),"&lt;="&amp;Z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A81" s="1">
        <f ca="1">SUMIFS(INDIRECT($F$1&amp;$F81&amp;":"&amp;$F81),INDIRECT($F$1&amp;dbP!$D$2&amp;":"&amp;dbP!$D$2),"&gt;="&amp;AA$6,INDIRECT($F$1&amp;dbP!$D$2&amp;":"&amp;dbP!$D$2),"&lt;="&amp;AA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B81" s="1">
        <f ca="1">SUMIFS(INDIRECT($F$1&amp;$F81&amp;":"&amp;$F81),INDIRECT($F$1&amp;dbP!$D$2&amp;":"&amp;dbP!$D$2),"&gt;="&amp;AB$6,INDIRECT($F$1&amp;dbP!$D$2&amp;":"&amp;dbP!$D$2),"&lt;="&amp;AB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C81" s="1">
        <f ca="1">SUMIFS(INDIRECT($F$1&amp;$F81&amp;":"&amp;$F81),INDIRECT($F$1&amp;dbP!$D$2&amp;":"&amp;dbP!$D$2),"&gt;="&amp;AC$6,INDIRECT($F$1&amp;dbP!$D$2&amp;":"&amp;dbP!$D$2),"&lt;="&amp;AC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D81" s="1">
        <f ca="1">SUMIFS(INDIRECT($F$1&amp;$F81&amp;":"&amp;$F81),INDIRECT($F$1&amp;dbP!$D$2&amp;":"&amp;dbP!$D$2),"&gt;="&amp;AD$6,INDIRECT($F$1&amp;dbP!$D$2&amp;":"&amp;dbP!$D$2),"&lt;="&amp;AD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E81" s="1">
        <f ca="1">SUMIFS(INDIRECT($F$1&amp;$F81&amp;":"&amp;$F81),INDIRECT($F$1&amp;dbP!$D$2&amp;":"&amp;dbP!$D$2),"&gt;="&amp;AE$6,INDIRECT($F$1&amp;dbP!$D$2&amp;":"&amp;dbP!$D$2),"&lt;="&amp;AE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F81" s="1">
        <f ca="1">SUMIFS(INDIRECT($F$1&amp;$F81&amp;":"&amp;$F81),INDIRECT($F$1&amp;dbP!$D$2&amp;":"&amp;dbP!$D$2),"&gt;="&amp;AF$6,INDIRECT($F$1&amp;dbP!$D$2&amp;":"&amp;dbP!$D$2),"&lt;="&amp;AF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G81" s="1">
        <f ca="1">SUMIFS(INDIRECT($F$1&amp;$F81&amp;":"&amp;$F81),INDIRECT($F$1&amp;dbP!$D$2&amp;":"&amp;dbP!$D$2),"&gt;="&amp;AG$6,INDIRECT($F$1&amp;dbP!$D$2&amp;":"&amp;dbP!$D$2),"&lt;="&amp;AG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H81" s="1">
        <f ca="1">SUMIFS(INDIRECT($F$1&amp;$F81&amp;":"&amp;$F81),INDIRECT($F$1&amp;dbP!$D$2&amp;":"&amp;dbP!$D$2),"&gt;="&amp;AH$6,INDIRECT($F$1&amp;dbP!$D$2&amp;":"&amp;dbP!$D$2),"&lt;="&amp;AH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I81" s="1">
        <f ca="1">SUMIFS(INDIRECT($F$1&amp;$F81&amp;":"&amp;$F81),INDIRECT($F$1&amp;dbP!$D$2&amp;":"&amp;dbP!$D$2),"&gt;="&amp;AI$6,INDIRECT($F$1&amp;dbP!$D$2&amp;":"&amp;dbP!$D$2),"&lt;="&amp;AI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J81" s="1">
        <f ca="1">SUMIFS(INDIRECT($F$1&amp;$F81&amp;":"&amp;$F81),INDIRECT($F$1&amp;dbP!$D$2&amp;":"&amp;dbP!$D$2),"&gt;="&amp;AJ$6,INDIRECT($F$1&amp;dbP!$D$2&amp;":"&amp;dbP!$D$2),"&lt;="&amp;AJ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K81" s="1">
        <f ca="1">SUMIFS(INDIRECT($F$1&amp;$F81&amp;":"&amp;$F81),INDIRECT($F$1&amp;dbP!$D$2&amp;":"&amp;dbP!$D$2),"&gt;="&amp;AK$6,INDIRECT($F$1&amp;dbP!$D$2&amp;":"&amp;dbP!$D$2),"&lt;="&amp;AK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L81" s="1">
        <f ca="1">SUMIFS(INDIRECT($F$1&amp;$F81&amp;":"&amp;$F81),INDIRECT($F$1&amp;dbP!$D$2&amp;":"&amp;dbP!$D$2),"&gt;="&amp;AL$6,INDIRECT($F$1&amp;dbP!$D$2&amp;":"&amp;dbP!$D$2),"&lt;="&amp;AL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M81" s="1">
        <f ca="1">SUMIFS(INDIRECT($F$1&amp;$F81&amp;":"&amp;$F81),INDIRECT($F$1&amp;dbP!$D$2&amp;":"&amp;dbP!$D$2),"&gt;="&amp;AM$6,INDIRECT($F$1&amp;dbP!$D$2&amp;":"&amp;dbP!$D$2),"&lt;="&amp;AM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N81" s="1">
        <f ca="1">SUMIFS(INDIRECT($F$1&amp;$F81&amp;":"&amp;$F81),INDIRECT($F$1&amp;dbP!$D$2&amp;":"&amp;dbP!$D$2),"&gt;="&amp;AN$6,INDIRECT($F$1&amp;dbP!$D$2&amp;":"&amp;dbP!$D$2),"&lt;="&amp;AN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O81" s="1">
        <f ca="1">SUMIFS(INDIRECT($F$1&amp;$F81&amp;":"&amp;$F81),INDIRECT($F$1&amp;dbP!$D$2&amp;":"&amp;dbP!$D$2),"&gt;="&amp;AO$6,INDIRECT($F$1&amp;dbP!$D$2&amp;":"&amp;dbP!$D$2),"&lt;="&amp;AO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P81" s="1">
        <f ca="1">SUMIFS(INDIRECT($F$1&amp;$F81&amp;":"&amp;$F81),INDIRECT($F$1&amp;dbP!$D$2&amp;":"&amp;dbP!$D$2),"&gt;="&amp;AP$6,INDIRECT($F$1&amp;dbP!$D$2&amp;":"&amp;dbP!$D$2),"&lt;="&amp;AP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Q81" s="1">
        <f ca="1">SUMIFS(INDIRECT($F$1&amp;$F81&amp;":"&amp;$F81),INDIRECT($F$1&amp;dbP!$D$2&amp;":"&amp;dbP!$D$2),"&gt;="&amp;AQ$6,INDIRECT($F$1&amp;dbP!$D$2&amp;":"&amp;dbP!$D$2),"&lt;="&amp;AQ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R81" s="1">
        <f ca="1">SUMIFS(INDIRECT($F$1&amp;$F81&amp;":"&amp;$F81),INDIRECT($F$1&amp;dbP!$D$2&amp;":"&amp;dbP!$D$2),"&gt;="&amp;AR$6,INDIRECT($F$1&amp;dbP!$D$2&amp;":"&amp;dbP!$D$2),"&lt;="&amp;AR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S81" s="1">
        <f ca="1">SUMIFS(INDIRECT($F$1&amp;$F81&amp;":"&amp;$F81),INDIRECT($F$1&amp;dbP!$D$2&amp;":"&amp;dbP!$D$2),"&gt;="&amp;AS$6,INDIRECT($F$1&amp;dbP!$D$2&amp;":"&amp;dbP!$D$2),"&lt;="&amp;AS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T81" s="1">
        <f ca="1">SUMIFS(INDIRECT($F$1&amp;$F81&amp;":"&amp;$F81),INDIRECT($F$1&amp;dbP!$D$2&amp;":"&amp;dbP!$D$2),"&gt;="&amp;AT$6,INDIRECT($F$1&amp;dbP!$D$2&amp;":"&amp;dbP!$D$2),"&lt;="&amp;AT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U81" s="1">
        <f ca="1">SUMIFS(INDIRECT($F$1&amp;$F81&amp;":"&amp;$F81),INDIRECT($F$1&amp;dbP!$D$2&amp;":"&amp;dbP!$D$2),"&gt;="&amp;AU$6,INDIRECT($F$1&amp;dbP!$D$2&amp;":"&amp;dbP!$D$2),"&lt;="&amp;AU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V81" s="1">
        <f ca="1">SUMIFS(INDIRECT($F$1&amp;$F81&amp;":"&amp;$F81),INDIRECT($F$1&amp;dbP!$D$2&amp;":"&amp;dbP!$D$2),"&gt;="&amp;AV$6,INDIRECT($F$1&amp;dbP!$D$2&amp;":"&amp;dbP!$D$2),"&lt;="&amp;AV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W81" s="1">
        <f ca="1">SUMIFS(INDIRECT($F$1&amp;$F81&amp;":"&amp;$F81),INDIRECT($F$1&amp;dbP!$D$2&amp;":"&amp;dbP!$D$2),"&gt;="&amp;AW$6,INDIRECT($F$1&amp;dbP!$D$2&amp;":"&amp;dbP!$D$2),"&lt;="&amp;AW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X81" s="1">
        <f ca="1">SUMIFS(INDIRECT($F$1&amp;$F81&amp;":"&amp;$F81),INDIRECT($F$1&amp;dbP!$D$2&amp;":"&amp;dbP!$D$2),"&gt;="&amp;AX$6,INDIRECT($F$1&amp;dbP!$D$2&amp;":"&amp;dbP!$D$2),"&lt;="&amp;AX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Y81" s="1">
        <f ca="1">SUMIFS(INDIRECT($F$1&amp;$F81&amp;":"&amp;$F81),INDIRECT($F$1&amp;dbP!$D$2&amp;":"&amp;dbP!$D$2),"&gt;="&amp;AY$6,INDIRECT($F$1&amp;dbP!$D$2&amp;":"&amp;dbP!$D$2),"&lt;="&amp;AY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AZ81" s="1">
        <f ca="1">SUMIFS(INDIRECT($F$1&amp;$F81&amp;":"&amp;$F81),INDIRECT($F$1&amp;dbP!$D$2&amp;":"&amp;dbP!$D$2),"&gt;="&amp;AZ$6,INDIRECT($F$1&amp;dbP!$D$2&amp;":"&amp;dbP!$D$2),"&lt;="&amp;AZ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A81" s="1">
        <f ca="1">SUMIFS(INDIRECT($F$1&amp;$F81&amp;":"&amp;$F81),INDIRECT($F$1&amp;dbP!$D$2&amp;":"&amp;dbP!$D$2),"&gt;="&amp;BA$6,INDIRECT($F$1&amp;dbP!$D$2&amp;":"&amp;dbP!$D$2),"&lt;="&amp;BA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B81" s="1">
        <f ca="1">SUMIFS(INDIRECT($F$1&amp;$F81&amp;":"&amp;$F81),INDIRECT($F$1&amp;dbP!$D$2&amp;":"&amp;dbP!$D$2),"&gt;="&amp;BB$6,INDIRECT($F$1&amp;dbP!$D$2&amp;":"&amp;dbP!$D$2),"&lt;="&amp;BB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C81" s="1">
        <f ca="1">SUMIFS(INDIRECT($F$1&amp;$F81&amp;":"&amp;$F81),INDIRECT($F$1&amp;dbP!$D$2&amp;":"&amp;dbP!$D$2),"&gt;="&amp;BC$6,INDIRECT($F$1&amp;dbP!$D$2&amp;":"&amp;dbP!$D$2),"&lt;="&amp;BC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D81" s="1">
        <f ca="1">SUMIFS(INDIRECT($F$1&amp;$F81&amp;":"&amp;$F81),INDIRECT($F$1&amp;dbP!$D$2&amp;":"&amp;dbP!$D$2),"&gt;="&amp;BD$6,INDIRECT($F$1&amp;dbP!$D$2&amp;":"&amp;dbP!$D$2),"&lt;="&amp;BD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  <c r="BE81" s="1">
        <f ca="1">SUMIFS(INDIRECT($F$1&amp;$F81&amp;":"&amp;$F81),INDIRECT($F$1&amp;dbP!$D$2&amp;":"&amp;dbP!$D$2),"&gt;="&amp;BE$6,INDIRECT($F$1&amp;dbP!$D$2&amp;":"&amp;dbP!$D$2),"&lt;="&amp;BE$7,INDIRECT($F$1&amp;dbP!$O$2&amp;":"&amp;dbP!$O$2),$H81,INDIRECT($F$1&amp;dbP!$P$2&amp;":"&amp;dbP!$P$2),IF($I81=$J81,"*",$I81),INDIRECT($F$1&amp;dbP!$Q$2&amp;":"&amp;dbP!$Q$2),IF(OR($I81=$J81,"  "&amp;$I81=$J81),"*",RIGHT($J81,LEN($J81)-4)),INDIRECT($F$1&amp;dbP!$AC$2&amp;":"&amp;dbP!$AC$2),RepP!$J$3)</f>
        <v>0</v>
      </c>
    </row>
    <row r="82" spans="2:57" x14ac:dyDescent="0.3">
      <c r="B82" s="1">
        <f>MAX(B$71:B81)+1</f>
        <v>156</v>
      </c>
      <c r="F82" s="1" t="str">
        <f ca="1">INDIRECT($B$1&amp;Items!H$2&amp;$B82)</f>
        <v>Y</v>
      </c>
      <c r="H82" s="13" t="str">
        <f ca="1">INDIRECT($B$1&amp;Items!E$2&amp;$B82)</f>
        <v>Капитальные затраты</v>
      </c>
      <c r="I82" s="13" t="str">
        <f ca="1">IF(INDIRECT($B$1&amp;Items!F$2&amp;$B82)="",H82,INDIRECT($B$1&amp;Items!F$2&amp;$B82))</f>
        <v>Основные средства - тип - 1</v>
      </c>
      <c r="J82" s="1" t="str">
        <f ca="1">IF(INDIRECT($B$1&amp;Items!G$2&amp;$B82)="",IF(H82&lt;&gt;I82,"  "&amp;I82,I82),"    "&amp;INDIRECT($B$1&amp;Items!G$2&amp;$B82))</f>
        <v xml:space="preserve">    Капзатраты - тип - 1 - 8</v>
      </c>
      <c r="S82" s="1">
        <f ca="1">SUM($U82:INDIRECT(ADDRESS(ROW(),SUMIFS($1:$1,$5:$5,MAX($5:$5)))))</f>
        <v>976752.00000000012</v>
      </c>
      <c r="V82" s="1">
        <f ca="1">SUMIFS(INDIRECT($F$1&amp;$F82&amp;":"&amp;$F82),INDIRECT($F$1&amp;dbP!$D$2&amp;":"&amp;dbP!$D$2),"&gt;="&amp;V$6,INDIRECT($F$1&amp;dbP!$D$2&amp;":"&amp;dbP!$D$2),"&lt;="&amp;V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976752.00000000012</v>
      </c>
      <c r="W82" s="1">
        <f ca="1">SUMIFS(INDIRECT($F$1&amp;$F82&amp;":"&amp;$F82),INDIRECT($F$1&amp;dbP!$D$2&amp;":"&amp;dbP!$D$2),"&gt;="&amp;W$6,INDIRECT($F$1&amp;dbP!$D$2&amp;":"&amp;dbP!$D$2),"&lt;="&amp;W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X82" s="1">
        <f ca="1">SUMIFS(INDIRECT($F$1&amp;$F82&amp;":"&amp;$F82),INDIRECT($F$1&amp;dbP!$D$2&amp;":"&amp;dbP!$D$2),"&gt;="&amp;X$6,INDIRECT($F$1&amp;dbP!$D$2&amp;":"&amp;dbP!$D$2),"&lt;="&amp;X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Y82" s="1">
        <f ca="1">SUMIFS(INDIRECT($F$1&amp;$F82&amp;":"&amp;$F82),INDIRECT($F$1&amp;dbP!$D$2&amp;":"&amp;dbP!$D$2),"&gt;="&amp;Y$6,INDIRECT($F$1&amp;dbP!$D$2&amp;":"&amp;dbP!$D$2),"&lt;="&amp;Y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Z82" s="1">
        <f ca="1">SUMIFS(INDIRECT($F$1&amp;$F82&amp;":"&amp;$F82),INDIRECT($F$1&amp;dbP!$D$2&amp;":"&amp;dbP!$D$2),"&gt;="&amp;Z$6,INDIRECT($F$1&amp;dbP!$D$2&amp;":"&amp;dbP!$D$2),"&lt;="&amp;Z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A82" s="1">
        <f ca="1">SUMIFS(INDIRECT($F$1&amp;$F82&amp;":"&amp;$F82),INDIRECT($F$1&amp;dbP!$D$2&amp;":"&amp;dbP!$D$2),"&gt;="&amp;AA$6,INDIRECT($F$1&amp;dbP!$D$2&amp;":"&amp;dbP!$D$2),"&lt;="&amp;AA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B82" s="1">
        <f ca="1">SUMIFS(INDIRECT($F$1&amp;$F82&amp;":"&amp;$F82),INDIRECT($F$1&amp;dbP!$D$2&amp;":"&amp;dbP!$D$2),"&gt;="&amp;AB$6,INDIRECT($F$1&amp;dbP!$D$2&amp;":"&amp;dbP!$D$2),"&lt;="&amp;AB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C82" s="1">
        <f ca="1">SUMIFS(INDIRECT($F$1&amp;$F82&amp;":"&amp;$F82),INDIRECT($F$1&amp;dbP!$D$2&amp;":"&amp;dbP!$D$2),"&gt;="&amp;AC$6,INDIRECT($F$1&amp;dbP!$D$2&amp;":"&amp;dbP!$D$2),"&lt;="&amp;AC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D82" s="1">
        <f ca="1">SUMIFS(INDIRECT($F$1&amp;$F82&amp;":"&amp;$F82),INDIRECT($F$1&amp;dbP!$D$2&amp;":"&amp;dbP!$D$2),"&gt;="&amp;AD$6,INDIRECT($F$1&amp;dbP!$D$2&amp;":"&amp;dbP!$D$2),"&lt;="&amp;AD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E82" s="1">
        <f ca="1">SUMIFS(INDIRECT($F$1&amp;$F82&amp;":"&amp;$F82),INDIRECT($F$1&amp;dbP!$D$2&amp;":"&amp;dbP!$D$2),"&gt;="&amp;AE$6,INDIRECT($F$1&amp;dbP!$D$2&amp;":"&amp;dbP!$D$2),"&lt;="&amp;AE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F82" s="1">
        <f ca="1">SUMIFS(INDIRECT($F$1&amp;$F82&amp;":"&amp;$F82),INDIRECT($F$1&amp;dbP!$D$2&amp;":"&amp;dbP!$D$2),"&gt;="&amp;AF$6,INDIRECT($F$1&amp;dbP!$D$2&amp;":"&amp;dbP!$D$2),"&lt;="&amp;AF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G82" s="1">
        <f ca="1">SUMIFS(INDIRECT($F$1&amp;$F82&amp;":"&amp;$F82),INDIRECT($F$1&amp;dbP!$D$2&amp;":"&amp;dbP!$D$2),"&gt;="&amp;AG$6,INDIRECT($F$1&amp;dbP!$D$2&amp;":"&amp;dbP!$D$2),"&lt;="&amp;AG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H82" s="1">
        <f ca="1">SUMIFS(INDIRECT($F$1&amp;$F82&amp;":"&amp;$F82),INDIRECT($F$1&amp;dbP!$D$2&amp;":"&amp;dbP!$D$2),"&gt;="&amp;AH$6,INDIRECT($F$1&amp;dbP!$D$2&amp;":"&amp;dbP!$D$2),"&lt;="&amp;AH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I82" s="1">
        <f ca="1">SUMIFS(INDIRECT($F$1&amp;$F82&amp;":"&amp;$F82),INDIRECT($F$1&amp;dbP!$D$2&amp;":"&amp;dbP!$D$2),"&gt;="&amp;AI$6,INDIRECT($F$1&amp;dbP!$D$2&amp;":"&amp;dbP!$D$2),"&lt;="&amp;AI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J82" s="1">
        <f ca="1">SUMIFS(INDIRECT($F$1&amp;$F82&amp;":"&amp;$F82),INDIRECT($F$1&amp;dbP!$D$2&amp;":"&amp;dbP!$D$2),"&gt;="&amp;AJ$6,INDIRECT($F$1&amp;dbP!$D$2&amp;":"&amp;dbP!$D$2),"&lt;="&amp;AJ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K82" s="1">
        <f ca="1">SUMIFS(INDIRECT($F$1&amp;$F82&amp;":"&amp;$F82),INDIRECT($F$1&amp;dbP!$D$2&amp;":"&amp;dbP!$D$2),"&gt;="&amp;AK$6,INDIRECT($F$1&amp;dbP!$D$2&amp;":"&amp;dbP!$D$2),"&lt;="&amp;AK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L82" s="1">
        <f ca="1">SUMIFS(INDIRECT($F$1&amp;$F82&amp;":"&amp;$F82),INDIRECT($F$1&amp;dbP!$D$2&amp;":"&amp;dbP!$D$2),"&gt;="&amp;AL$6,INDIRECT($F$1&amp;dbP!$D$2&amp;":"&amp;dbP!$D$2),"&lt;="&amp;AL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M82" s="1">
        <f ca="1">SUMIFS(INDIRECT($F$1&amp;$F82&amp;":"&amp;$F82),INDIRECT($F$1&amp;dbP!$D$2&amp;":"&amp;dbP!$D$2),"&gt;="&amp;AM$6,INDIRECT($F$1&amp;dbP!$D$2&amp;":"&amp;dbP!$D$2),"&lt;="&amp;AM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N82" s="1">
        <f ca="1">SUMIFS(INDIRECT($F$1&amp;$F82&amp;":"&amp;$F82),INDIRECT($F$1&amp;dbP!$D$2&amp;":"&amp;dbP!$D$2),"&gt;="&amp;AN$6,INDIRECT($F$1&amp;dbP!$D$2&amp;":"&amp;dbP!$D$2),"&lt;="&amp;AN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O82" s="1">
        <f ca="1">SUMIFS(INDIRECT($F$1&amp;$F82&amp;":"&amp;$F82),INDIRECT($F$1&amp;dbP!$D$2&amp;":"&amp;dbP!$D$2),"&gt;="&amp;AO$6,INDIRECT($F$1&amp;dbP!$D$2&amp;":"&amp;dbP!$D$2),"&lt;="&amp;AO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P82" s="1">
        <f ca="1">SUMIFS(INDIRECT($F$1&amp;$F82&amp;":"&amp;$F82),INDIRECT($F$1&amp;dbP!$D$2&amp;":"&amp;dbP!$D$2),"&gt;="&amp;AP$6,INDIRECT($F$1&amp;dbP!$D$2&amp;":"&amp;dbP!$D$2),"&lt;="&amp;AP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Q82" s="1">
        <f ca="1">SUMIFS(INDIRECT($F$1&amp;$F82&amp;":"&amp;$F82),INDIRECT($F$1&amp;dbP!$D$2&amp;":"&amp;dbP!$D$2),"&gt;="&amp;AQ$6,INDIRECT($F$1&amp;dbP!$D$2&amp;":"&amp;dbP!$D$2),"&lt;="&amp;AQ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R82" s="1">
        <f ca="1">SUMIFS(INDIRECT($F$1&amp;$F82&amp;":"&amp;$F82),INDIRECT($F$1&amp;dbP!$D$2&amp;":"&amp;dbP!$D$2),"&gt;="&amp;AR$6,INDIRECT($F$1&amp;dbP!$D$2&amp;":"&amp;dbP!$D$2),"&lt;="&amp;AR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S82" s="1">
        <f ca="1">SUMIFS(INDIRECT($F$1&amp;$F82&amp;":"&amp;$F82),INDIRECT($F$1&amp;dbP!$D$2&amp;":"&amp;dbP!$D$2),"&gt;="&amp;AS$6,INDIRECT($F$1&amp;dbP!$D$2&amp;":"&amp;dbP!$D$2),"&lt;="&amp;AS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T82" s="1">
        <f ca="1">SUMIFS(INDIRECT($F$1&amp;$F82&amp;":"&amp;$F82),INDIRECT($F$1&amp;dbP!$D$2&amp;":"&amp;dbP!$D$2),"&gt;="&amp;AT$6,INDIRECT($F$1&amp;dbP!$D$2&amp;":"&amp;dbP!$D$2),"&lt;="&amp;AT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U82" s="1">
        <f ca="1">SUMIFS(INDIRECT($F$1&amp;$F82&amp;":"&amp;$F82),INDIRECT($F$1&amp;dbP!$D$2&amp;":"&amp;dbP!$D$2),"&gt;="&amp;AU$6,INDIRECT($F$1&amp;dbP!$D$2&amp;":"&amp;dbP!$D$2),"&lt;="&amp;AU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V82" s="1">
        <f ca="1">SUMIFS(INDIRECT($F$1&amp;$F82&amp;":"&amp;$F82),INDIRECT($F$1&amp;dbP!$D$2&amp;":"&amp;dbP!$D$2),"&gt;="&amp;AV$6,INDIRECT($F$1&amp;dbP!$D$2&amp;":"&amp;dbP!$D$2),"&lt;="&amp;AV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W82" s="1">
        <f ca="1">SUMIFS(INDIRECT($F$1&amp;$F82&amp;":"&amp;$F82),INDIRECT($F$1&amp;dbP!$D$2&amp;":"&amp;dbP!$D$2),"&gt;="&amp;AW$6,INDIRECT($F$1&amp;dbP!$D$2&amp;":"&amp;dbP!$D$2),"&lt;="&amp;AW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X82" s="1">
        <f ca="1">SUMIFS(INDIRECT($F$1&amp;$F82&amp;":"&amp;$F82),INDIRECT($F$1&amp;dbP!$D$2&amp;":"&amp;dbP!$D$2),"&gt;="&amp;AX$6,INDIRECT($F$1&amp;dbP!$D$2&amp;":"&amp;dbP!$D$2),"&lt;="&amp;AX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Y82" s="1">
        <f ca="1">SUMIFS(INDIRECT($F$1&amp;$F82&amp;":"&amp;$F82),INDIRECT($F$1&amp;dbP!$D$2&amp;":"&amp;dbP!$D$2),"&gt;="&amp;AY$6,INDIRECT($F$1&amp;dbP!$D$2&amp;":"&amp;dbP!$D$2),"&lt;="&amp;AY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AZ82" s="1">
        <f ca="1">SUMIFS(INDIRECT($F$1&amp;$F82&amp;":"&amp;$F82),INDIRECT($F$1&amp;dbP!$D$2&amp;":"&amp;dbP!$D$2),"&gt;="&amp;AZ$6,INDIRECT($F$1&amp;dbP!$D$2&amp;":"&amp;dbP!$D$2),"&lt;="&amp;AZ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A82" s="1">
        <f ca="1">SUMIFS(INDIRECT($F$1&amp;$F82&amp;":"&amp;$F82),INDIRECT($F$1&amp;dbP!$D$2&amp;":"&amp;dbP!$D$2),"&gt;="&amp;BA$6,INDIRECT($F$1&amp;dbP!$D$2&amp;":"&amp;dbP!$D$2),"&lt;="&amp;BA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B82" s="1">
        <f ca="1">SUMIFS(INDIRECT($F$1&amp;$F82&amp;":"&amp;$F82),INDIRECT($F$1&amp;dbP!$D$2&amp;":"&amp;dbP!$D$2),"&gt;="&amp;BB$6,INDIRECT($F$1&amp;dbP!$D$2&amp;":"&amp;dbP!$D$2),"&lt;="&amp;BB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C82" s="1">
        <f ca="1">SUMIFS(INDIRECT($F$1&amp;$F82&amp;":"&amp;$F82),INDIRECT($F$1&amp;dbP!$D$2&amp;":"&amp;dbP!$D$2),"&gt;="&amp;BC$6,INDIRECT($F$1&amp;dbP!$D$2&amp;":"&amp;dbP!$D$2),"&lt;="&amp;BC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D82" s="1">
        <f ca="1">SUMIFS(INDIRECT($F$1&amp;$F82&amp;":"&amp;$F82),INDIRECT($F$1&amp;dbP!$D$2&amp;":"&amp;dbP!$D$2),"&gt;="&amp;BD$6,INDIRECT($F$1&amp;dbP!$D$2&amp;":"&amp;dbP!$D$2),"&lt;="&amp;BD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  <c r="BE82" s="1">
        <f ca="1">SUMIFS(INDIRECT($F$1&amp;$F82&amp;":"&amp;$F82),INDIRECT($F$1&amp;dbP!$D$2&amp;":"&amp;dbP!$D$2),"&gt;="&amp;BE$6,INDIRECT($F$1&amp;dbP!$D$2&amp;":"&amp;dbP!$D$2),"&lt;="&amp;BE$7,INDIRECT($F$1&amp;dbP!$O$2&amp;":"&amp;dbP!$O$2),$H82,INDIRECT($F$1&amp;dbP!$P$2&amp;":"&amp;dbP!$P$2),IF($I82=$J82,"*",$I82),INDIRECT($F$1&amp;dbP!$Q$2&amp;":"&amp;dbP!$Q$2),IF(OR($I82=$J82,"  "&amp;$I82=$J82),"*",RIGHT($J82,LEN($J82)-4)),INDIRECT($F$1&amp;dbP!$AC$2&amp;":"&amp;dbP!$AC$2),RepP!$J$3)</f>
        <v>0</v>
      </c>
    </row>
    <row r="83" spans="2:57" x14ac:dyDescent="0.3">
      <c r="B83" s="1">
        <f>MAX(B$71:B82)+1</f>
        <v>157</v>
      </c>
      <c r="F83" s="1" t="str">
        <f ca="1">INDIRECT($B$1&amp;Items!H$2&amp;$B83)</f>
        <v>Y</v>
      </c>
      <c r="H83" s="13" t="str">
        <f ca="1">INDIRECT($B$1&amp;Items!E$2&amp;$B83)</f>
        <v>Капитальные затраты</v>
      </c>
      <c r="I83" s="13" t="str">
        <f ca="1">IF(INDIRECT($B$1&amp;Items!F$2&amp;$B83)="",H83,INDIRECT($B$1&amp;Items!F$2&amp;$B83))</f>
        <v>Основные средства - тип - 1</v>
      </c>
      <c r="J83" s="1" t="str">
        <f ca="1">IF(INDIRECT($B$1&amp;Items!G$2&amp;$B83)="",IF(H83&lt;&gt;I83,"  "&amp;I83,I83),"    "&amp;INDIRECT($B$1&amp;Items!G$2&amp;$B83))</f>
        <v xml:space="preserve">    Капзатраты - тип - 1 - 9</v>
      </c>
      <c r="S83" s="1">
        <f ca="1">SUM($U83:INDIRECT(ADDRESS(ROW(),SUMIFS($1:$1,$5:$5,MAX($5:$5)))))</f>
        <v>1354320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1354320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"&amp;$I83=$J83),"*",RIGHT($J83,LEN($J83)-4)),INDIRECT($F$1&amp;dbP!$AC$2&amp;":"&amp;dbP!$AC$2),RepP!$J$3)</f>
        <v>0</v>
      </c>
    </row>
    <row r="84" spans="2:57" x14ac:dyDescent="0.3">
      <c r="B84" s="1">
        <f>MAX(B$71:B83)+1</f>
        <v>158</v>
      </c>
      <c r="F84" s="1" t="str">
        <f ca="1">INDIRECT($B$1&amp;Items!H$2&amp;$B84)</f>
        <v>Y</v>
      </c>
      <c r="H84" s="13" t="str">
        <f ca="1">INDIRECT($B$1&amp;Items!E$2&amp;$B84)</f>
        <v>Капитальные затраты</v>
      </c>
      <c r="I84" s="13" t="str">
        <f ca="1">IF(INDIRECT($B$1&amp;Items!F$2&amp;$B84)="",H84,INDIRECT($B$1&amp;Items!F$2&amp;$B84))</f>
        <v>Основные средства - тип - 1</v>
      </c>
      <c r="J84" s="1" t="str">
        <f ca="1">IF(INDIRECT($B$1&amp;Items!G$2&amp;$B84)="",IF(H84&lt;&gt;I84,"  "&amp;I84,I84),"    "&amp;INDIRECT($B$1&amp;Items!G$2&amp;$B84))</f>
        <v xml:space="preserve">    Капзатраты - тип - 1 - 10</v>
      </c>
      <c r="S84" s="1">
        <f ca="1">SUM($U84:INDIRECT(ADDRESS(ROW(),SUMIFS($1:$1,$5:$5,MAX($5:$5)))))</f>
        <v>2342360.2000000002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2342360.2000000002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"&amp;$I84=$J84),"*",RIGHT($J84,LEN($J84)-4)),INDIRECT($F$1&amp;dbP!$AC$2&amp;":"&amp;dbP!$AC$2),RepP!$J$3)</f>
        <v>0</v>
      </c>
    </row>
    <row r="85" spans="2:57" x14ac:dyDescent="0.3">
      <c r="B85" s="1">
        <f>MAX(B$71:B84)+1</f>
        <v>159</v>
      </c>
      <c r="F85" s="1" t="str">
        <f ca="1">INDIRECT($B$1&amp;Items!H$2&amp;$B85)</f>
        <v>Y</v>
      </c>
      <c r="H85" s="13" t="str">
        <f ca="1">INDIRECT($B$1&amp;Items!E$2&amp;$B85)</f>
        <v>Капитальные затраты</v>
      </c>
      <c r="I85" s="13" t="str">
        <f ca="1">IF(INDIRECT($B$1&amp;Items!F$2&amp;$B85)="",H85,INDIRECT($B$1&amp;Items!F$2&amp;$B85))</f>
        <v>Основные средства - тип - 1</v>
      </c>
      <c r="J85" s="1" t="str">
        <f ca="1">IF(INDIRECT($B$1&amp;Items!G$2&amp;$B85)="",IF(H85&lt;&gt;I85,"  "&amp;I85,I85),"    "&amp;INDIRECT($B$1&amp;Items!G$2&amp;$B85))</f>
        <v xml:space="preserve">    Капзатраты - тип - 1 - 11</v>
      </c>
      <c r="S85" s="1">
        <f ca="1">SUM($U85:INDIRECT(ADDRESS(ROW(),SUMIFS($1:$1,$5:$5,MAX($5:$5)))))</f>
        <v>903632.8125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903632.8125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"&amp;$I85=$J85),"*",RIGHT($J85,LEN($J85)-4)),INDIRECT($F$1&amp;dbP!$AC$2&amp;":"&amp;dbP!$AC$2),RepP!$J$3)</f>
        <v>0</v>
      </c>
    </row>
    <row r="86" spans="2:57" x14ac:dyDescent="0.3">
      <c r="B86" s="1">
        <f>MAX(B$71:B85)+1</f>
        <v>160</v>
      </c>
      <c r="F86" s="1" t="str">
        <f ca="1">INDIRECT($B$1&amp;Items!H$2&amp;$B86)</f>
        <v>Y</v>
      </c>
      <c r="H86" s="13" t="str">
        <f ca="1">INDIRECT($B$1&amp;Items!E$2&amp;$B86)</f>
        <v>Капитальные затраты</v>
      </c>
      <c r="I86" s="13" t="str">
        <f ca="1">IF(INDIRECT($B$1&amp;Items!F$2&amp;$B86)="",H86,INDIRECT($B$1&amp;Items!F$2&amp;$B86))</f>
        <v>Основные средства - тип - 2</v>
      </c>
      <c r="J86" s="1" t="str">
        <f ca="1">IF(INDIRECT($B$1&amp;Items!G$2&amp;$B86)="",IF(H86&lt;&gt;I86,"  "&amp;I86,I86),"    "&amp;INDIRECT($B$1&amp;Items!G$2&amp;$B86))</f>
        <v xml:space="preserve">  Основные средства - тип - 2</v>
      </c>
      <c r="S86" s="1">
        <f ca="1">SUM($U86:INDIRECT(ADDRESS(ROW(),SUMIFS($1:$1,$5:$5,MAX($5:$5)))))</f>
        <v>12156986.775592251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12156986.775592251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"&amp;$I86=$J86),"*",RIGHT($J86,LEN($J86)-4)),INDIRECT($F$1&amp;dbP!$AC$2&amp;":"&amp;dbP!$AC$2),RepP!$J$3)</f>
        <v>0</v>
      </c>
    </row>
    <row r="87" spans="2:57" x14ac:dyDescent="0.3">
      <c r="B87" s="1">
        <f>MAX(B$71:B86)+1</f>
        <v>161</v>
      </c>
      <c r="F87" s="1" t="str">
        <f ca="1">INDIRECT($B$1&amp;Items!H$2&amp;$B87)</f>
        <v>Y</v>
      </c>
      <c r="H87" s="13" t="str">
        <f ca="1">INDIRECT($B$1&amp;Items!E$2&amp;$B87)</f>
        <v>Капитальные затраты</v>
      </c>
      <c r="I87" s="13" t="str">
        <f ca="1">IF(INDIRECT($B$1&amp;Items!F$2&amp;$B87)="",H87,INDIRECT($B$1&amp;Items!F$2&amp;$B87))</f>
        <v>Основные средства - тип - 2</v>
      </c>
      <c r="J87" s="1" t="str">
        <f ca="1">IF(INDIRECT($B$1&amp;Items!G$2&amp;$B87)="",IF(H87&lt;&gt;I87,"  "&amp;I87,I87),"    "&amp;INDIRECT($B$1&amp;Items!G$2&amp;$B87))</f>
        <v xml:space="preserve">    Капзатраты - тип - 2 - 1</v>
      </c>
      <c r="S87" s="1">
        <f ca="1">SUM($U87:INDIRECT(ADDRESS(ROW(),SUMIFS($1:$1,$5:$5,MAX($5:$5)))))</f>
        <v>1093962.2400000002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1093962.2400000002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"&amp;$I87=$J87),"*",RIGHT($J87,LEN($J87)-4)),INDIRECT($F$1&amp;dbP!$AC$2&amp;":"&amp;dbP!$AC$2),RepP!$J$3)</f>
        <v>0</v>
      </c>
    </row>
    <row r="88" spans="2:57" x14ac:dyDescent="0.3">
      <c r="B88" s="1">
        <f>MAX(B$71:B87)+1</f>
        <v>162</v>
      </c>
      <c r="F88" s="1" t="str">
        <f ca="1">INDIRECT($B$1&amp;Items!H$2&amp;$B88)</f>
        <v>Y</v>
      </c>
      <c r="H88" s="13" t="str">
        <f ca="1">INDIRECT($B$1&amp;Items!E$2&amp;$B88)</f>
        <v>Капитальные затраты</v>
      </c>
      <c r="I88" s="13" t="str">
        <f ca="1">IF(INDIRECT($B$1&amp;Items!F$2&amp;$B88)="",H88,INDIRECT($B$1&amp;Items!F$2&amp;$B88))</f>
        <v>Основные средства - тип - 2</v>
      </c>
      <c r="J88" s="1" t="str">
        <f ca="1">IF(INDIRECT($B$1&amp;Items!G$2&amp;$B88)="",IF(H88&lt;&gt;I88,"  "&amp;I88,I88),"    "&amp;INDIRECT($B$1&amp;Items!G$2&amp;$B88))</f>
        <v xml:space="preserve">    Капзатраты - тип - 2 - 2</v>
      </c>
      <c r="S88" s="1">
        <f ca="1">SUM($U88:INDIRECT(ADDRESS(ROW(),SUMIFS($1:$1,$5:$5,MAX($5:$5)))))</f>
        <v>1218888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1218888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"&amp;$I88=$J88),"*",RIGHT($J88,LEN($J88)-4)),INDIRECT($F$1&amp;dbP!$AC$2&amp;":"&amp;dbP!$AC$2),RepP!$J$3)</f>
        <v>0</v>
      </c>
    </row>
    <row r="89" spans="2:57" x14ac:dyDescent="0.3">
      <c r="B89" s="1">
        <f>MAX(B$71:B88)+1</f>
        <v>163</v>
      </c>
      <c r="F89" s="1" t="str">
        <f ca="1">INDIRECT($B$1&amp;Items!H$2&amp;$B89)</f>
        <v>Y</v>
      </c>
      <c r="H89" s="13" t="str">
        <f ca="1">INDIRECT($B$1&amp;Items!E$2&amp;$B89)</f>
        <v>Капитальные затраты</v>
      </c>
      <c r="I89" s="13" t="str">
        <f ca="1">IF(INDIRECT($B$1&amp;Items!F$2&amp;$B89)="",H89,INDIRECT($B$1&amp;Items!F$2&amp;$B89))</f>
        <v>Основные средства - тип - 2</v>
      </c>
      <c r="J89" s="1" t="str">
        <f ca="1">IF(INDIRECT($B$1&amp;Items!G$2&amp;$B89)="",IF(H89&lt;&gt;I89,"  "&amp;I89,I89),"    "&amp;INDIRECT($B$1&amp;Items!G$2&amp;$B89))</f>
        <v xml:space="preserve">    Капзатраты - тип - 2 - 3</v>
      </c>
      <c r="S89" s="1">
        <f ca="1">SUM($U89:INDIRECT(ADDRESS(ROW(),SUMIFS($1:$1,$5:$5,MAX($5:$5)))))</f>
        <v>1569381.3340000003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1569381.3340000003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"&amp;$I89=$J89),"*",RIGHT($J89,LEN($J89)-4)),INDIRECT($F$1&amp;dbP!$AC$2&amp;":"&amp;dbP!$AC$2),RepP!$J$3)</f>
        <v>0</v>
      </c>
    </row>
    <row r="90" spans="2:57" x14ac:dyDescent="0.3">
      <c r="B90" s="1">
        <f>MAX(B$71:B89)+1</f>
        <v>164</v>
      </c>
      <c r="F90" s="1" t="str">
        <f ca="1">INDIRECT($B$1&amp;Items!H$2&amp;$B90)</f>
        <v>Y</v>
      </c>
      <c r="H90" s="13" t="str">
        <f ca="1">INDIRECT($B$1&amp;Items!E$2&amp;$B90)</f>
        <v>Капитальные затраты</v>
      </c>
      <c r="I90" s="13" t="str">
        <f ca="1">IF(INDIRECT($B$1&amp;Items!F$2&amp;$B90)="",H90,INDIRECT($B$1&amp;Items!F$2&amp;$B90))</f>
        <v>Основные средства - тип - 2</v>
      </c>
      <c r="J90" s="1" t="str">
        <f ca="1">IF(INDIRECT($B$1&amp;Items!G$2&amp;$B90)="",IF(H90&lt;&gt;I90,"  "&amp;I90,I90),"    "&amp;INDIRECT($B$1&amp;Items!G$2&amp;$B90))</f>
        <v xml:space="preserve">    Капзатраты - тип - 2 - 4</v>
      </c>
      <c r="S90" s="1">
        <f ca="1">SUM($U90:INDIRECT(ADDRESS(ROW(),SUMIFS($1:$1,$5:$5,MAX($5:$5)))))</f>
        <v>1129541.015625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1129541.015625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2:57" x14ac:dyDescent="0.3">
      <c r="B91" s="1">
        <f>MAX(B$71:B90)+1</f>
        <v>165</v>
      </c>
      <c r="F91" s="1" t="str">
        <f ca="1">INDIRECT($B$1&amp;Items!H$2&amp;$B91)</f>
        <v>Y</v>
      </c>
      <c r="H91" s="13" t="str">
        <f ca="1">INDIRECT($B$1&amp;Items!E$2&amp;$B91)</f>
        <v>Капитальные затраты</v>
      </c>
      <c r="I91" s="13" t="str">
        <f ca="1">IF(INDIRECT($B$1&amp;Items!F$2&amp;$B91)="",H91,INDIRECT($B$1&amp;Items!F$2&amp;$B91))</f>
        <v>Основные средства - тип - 2</v>
      </c>
      <c r="J91" s="1" t="str">
        <f ca="1">IF(INDIRECT($B$1&amp;Items!G$2&amp;$B91)="",IF(H91&lt;&gt;I91,"  "&amp;I91,I91),"    "&amp;INDIRECT($B$1&amp;Items!G$2&amp;$B91))</f>
        <v xml:space="preserve">    Капзатраты - тип - 2 - 5</v>
      </c>
      <c r="S91" s="1">
        <f ca="1">SUM($U91:INDIRECT(ADDRESS(ROW(),SUMIFS($1:$1,$5:$5,MAX($5:$5)))))</f>
        <v>1225237.7088000004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1225237.7088000004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</row>
    <row r="92" spans="2:57" x14ac:dyDescent="0.3">
      <c r="B92" s="1">
        <f>MAX(B$71:B91)+1</f>
        <v>166</v>
      </c>
      <c r="F92" s="1" t="str">
        <f ca="1">INDIRECT($B$1&amp;Items!H$2&amp;$B92)</f>
        <v>Y</v>
      </c>
      <c r="H92" s="13" t="str">
        <f ca="1">INDIRECT($B$1&amp;Items!E$2&amp;$B92)</f>
        <v>Капитальные затраты</v>
      </c>
      <c r="I92" s="13" t="str">
        <f ca="1">IF(INDIRECT($B$1&amp;Items!F$2&amp;$B92)="",H92,INDIRECT($B$1&amp;Items!F$2&amp;$B92))</f>
        <v>Основные средства - тип - 2</v>
      </c>
      <c r="J92" s="1" t="str">
        <f ca="1">IF(INDIRECT($B$1&amp;Items!G$2&amp;$B92)="",IF(H92&lt;&gt;I92,"  "&amp;I92,I92),"    "&amp;INDIRECT($B$1&amp;Items!G$2&amp;$B92))</f>
        <v xml:space="preserve">    Капзатраты - тип - 2 - 6</v>
      </c>
      <c r="S92" s="1">
        <f ca="1">SUM($U92:INDIRECT(ADDRESS(ROW(),SUMIFS($1:$1,$5:$5,MAX($5:$5)))))</f>
        <v>1096999.2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1096999.2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"&amp;$I92=$J92),"*",RIGHT($J92,LEN($J92)-4)),INDIRECT($F$1&amp;dbP!$AC$2&amp;":"&amp;dbP!$AC$2),RepP!$J$3)</f>
        <v>0</v>
      </c>
    </row>
    <row r="93" spans="2:57" x14ac:dyDescent="0.3">
      <c r="B93" s="1">
        <f>MAX(B$71:B92)+1</f>
        <v>167</v>
      </c>
      <c r="F93" s="1" t="str">
        <f ca="1">INDIRECT($B$1&amp;Items!H$2&amp;$B93)</f>
        <v>Y</v>
      </c>
      <c r="H93" s="13" t="str">
        <f ca="1">INDIRECT($B$1&amp;Items!E$2&amp;$B93)</f>
        <v>Капитальные затраты</v>
      </c>
      <c r="I93" s="13" t="str">
        <f ca="1">IF(INDIRECT($B$1&amp;Items!F$2&amp;$B93)="",H93,INDIRECT($B$1&amp;Items!F$2&amp;$B93))</f>
        <v>Основные средства - тип - 2</v>
      </c>
      <c r="J93" s="1" t="str">
        <f ca="1">IF(INDIRECT($B$1&amp;Items!G$2&amp;$B93)="",IF(H93&lt;&gt;I93,"  "&amp;I93,I93),"    "&amp;INDIRECT($B$1&amp;Items!G$2&amp;$B93))</f>
        <v xml:space="preserve">    Капзатраты - тип - 2 - 7</v>
      </c>
      <c r="S93" s="1">
        <f ca="1">SUM($U93:INDIRECT(ADDRESS(ROW(),SUMIFS($1:$1,$5:$5,MAX($5:$5)))))</f>
        <v>1051485.4937800001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1051485.4937800001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2:57" x14ac:dyDescent="0.3">
      <c r="B94" s="1">
        <f>MAX(B$71:B93)+1</f>
        <v>168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Основные средства - тип - 2</v>
      </c>
      <c r="J94" s="1" t="str">
        <f ca="1">IF(INDIRECT($B$1&amp;Items!G$2&amp;$B94)="",IF(H94&lt;&gt;I94,"  "&amp;I94,I94),"    "&amp;INDIRECT($B$1&amp;Items!G$2&amp;$B94))</f>
        <v xml:space="preserve">    Капзатраты - тип - 2 - 8</v>
      </c>
      <c r="S94" s="1">
        <f ca="1">SUM($U94:INDIRECT(ADDRESS(ROW(),SUMIFS($1:$1,$5:$5,MAX($5:$5)))))</f>
        <v>1411926.26953125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1411926.26953125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2:57" x14ac:dyDescent="0.3">
      <c r="B95" s="1">
        <f>MAX(B$71:B94)+1</f>
        <v>169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- 2</v>
      </c>
      <c r="J95" s="1" t="str">
        <f ca="1">IF(INDIRECT($B$1&amp;Items!G$2&amp;$B95)="",IF(H95&lt;&gt;I95,"  "&amp;I95,I95),"    "&amp;INDIRECT($B$1&amp;Items!G$2&amp;$B95))</f>
        <v xml:space="preserve">    Капзатраты - тип - 2 - 9</v>
      </c>
      <c r="S95" s="1">
        <f ca="1">SUM($U95:INDIRECT(ADDRESS(ROW(),SUMIFS($1:$1,$5:$5,MAX($5:$5)))))</f>
        <v>1372266.2338560005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1372266.2338560005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2:57" x14ac:dyDescent="0.3">
      <c r="B96" s="1">
        <f>MAX(B$71:B95)+1</f>
        <v>170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- 2</v>
      </c>
      <c r="J96" s="1" t="str">
        <f ca="1">IF(INDIRECT($B$1&amp;Items!G$2&amp;$B96)="",IF(H96&lt;&gt;I96,"  "&amp;I96,I96),"    "&amp;INDIRECT($B$1&amp;Items!G$2&amp;$B96))</f>
        <v xml:space="preserve">    Капзатраты - тип - 2 - 10</v>
      </c>
      <c r="S96" s="1">
        <f ca="1">SUM($U96:INDIRECT(ADDRESS(ROW(),SUMIFS($1:$1,$5:$5,MAX($5:$5)))))</f>
        <v>987299.28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987299.28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MAX(B$71:B96)+1</f>
        <v>171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- 3</v>
      </c>
      <c r="J97" s="1" t="str">
        <f ca="1">IF(INDIRECT($B$1&amp;Items!G$2&amp;$B97)="",IF(H97&lt;&gt;I97,"  "&amp;I97,I97),"    "&amp;INDIRECT($B$1&amp;Items!G$2&amp;$B97))</f>
        <v xml:space="preserve">  Основные средства - тип - 3</v>
      </c>
      <c r="S97" s="1">
        <f ca="1">SUM($U97:INDIRECT(ADDRESS(ROW(),SUMIFS($1:$1,$5:$5,MAX($5:$5)))))</f>
        <v>22423723.297033995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13168056.893258747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9255666.4037752505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MAX(B$71:B97)+1</f>
        <v>172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- 3</v>
      </c>
      <c r="J98" s="1" t="str">
        <f ca="1">IF(INDIRECT($B$1&amp;Items!G$2&amp;$B98)="",IF(H98&lt;&gt;I98,"  "&amp;I98,I98),"    "&amp;INDIRECT($B$1&amp;Items!G$2&amp;$B98))</f>
        <v xml:space="preserve">    Капзатраты - тип - 3 - 1</v>
      </c>
      <c r="S98" s="1">
        <f ca="1">SUM($U98:INDIRECT(ADDRESS(ROW(),SUMIFS($1:$1,$5:$5,MAX($5:$5)))))</f>
        <v>704495.28083260008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704495.28083260008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MAX(B$71:B98)+1</f>
        <v>173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- 3</v>
      </c>
      <c r="J99" s="1" t="str">
        <f ca="1">IF(INDIRECT($B$1&amp;Items!G$2&amp;$B99)="",IF(H99&lt;&gt;I99,"  "&amp;I99,I99),"    "&amp;INDIRECT($B$1&amp;Items!G$2&amp;$B99))</f>
        <v xml:space="preserve">    Капзатраты - тип - 3 - 2</v>
      </c>
      <c r="S99" s="1">
        <f ca="1">SUM($U99:INDIRECT(ADDRESS(ROW(),SUMIFS($1:$1,$5:$5,MAX($5:$5)))))</f>
        <v>1764907.8369140625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1764907.8369140625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MAX(B$71:B99)+1</f>
        <v>174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- 3</v>
      </c>
      <c r="J100" s="1" t="str">
        <f ca="1">IF(INDIRECT($B$1&amp;Items!G$2&amp;$B100)="",IF(H100&lt;&gt;I100,"  "&amp;I100,I100),"    "&amp;INDIRECT($B$1&amp;Items!G$2&amp;$B100))</f>
        <v xml:space="preserve">    Капзатраты - тип - 3 - 3</v>
      </c>
      <c r="S100" s="1">
        <f ca="1">SUM($U100:INDIRECT(ADDRESS(ROW(),SUMIFS($1:$1,$5:$5,MAX($5:$5)))))</f>
        <v>1536938.1819187207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1536938.1819187207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MAX(B$71:B100)+1</f>
        <v>175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- 3</v>
      </c>
      <c r="J101" s="1" t="str">
        <f ca="1">IF(INDIRECT($B$1&amp;Items!G$2&amp;$B101)="",IF(H101&lt;&gt;I101,"  "&amp;I101,I101),"    "&amp;INDIRECT($B$1&amp;Items!G$2&amp;$B101))</f>
        <v xml:space="preserve">    Капзатраты - тип - 3 - 4</v>
      </c>
      <c r="S101" s="1">
        <f ca="1">SUM($U101:INDIRECT(ADDRESS(ROW(),SUMIFS($1:$1,$5:$5,MAX($5:$5)))))</f>
        <v>888569.35200000007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888569.35200000007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MAX(B$71:B101)+1</f>
        <v>176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- 3</v>
      </c>
      <c r="J102" s="1" t="str">
        <f ca="1">IF(INDIRECT($B$1&amp;Items!G$2&amp;$B102)="",IF(H102&lt;&gt;I102,"  "&amp;I102,I102),"    "&amp;INDIRECT($B$1&amp;Items!G$2&amp;$B102))</f>
        <v xml:space="preserve">    Капзатраты - тип - 3 - 5</v>
      </c>
      <c r="S102" s="1">
        <f ca="1">SUM($U102:INDIRECT(ADDRESS(ROW(),SUMIFS($1:$1,$5:$5,MAX($5:$5)))))</f>
        <v>472011.83815784211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472011.83815784211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MAX(B$71:B102)+1</f>
        <v>177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- 3</v>
      </c>
      <c r="J103" s="1" t="str">
        <f ca="1">IF(INDIRECT($B$1&amp;Items!G$2&amp;$B103)="",IF(H103&lt;&gt;I103,"  "&amp;I103,I103),"    "&amp;INDIRECT($B$1&amp;Items!G$2&amp;$B103))</f>
        <v xml:space="preserve">    Капзатраты - тип - 3 - 6</v>
      </c>
      <c r="S103" s="1">
        <f ca="1">SUM($U103:INDIRECT(ADDRESS(ROW(),SUMIFS($1:$1,$5:$5,MAX($5:$5)))))</f>
        <v>2206134.7961425781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2206134.7961425781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MAX(B$71:B103)+1</f>
        <v>178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- 3</v>
      </c>
      <c r="J104" s="1" t="str">
        <f ca="1">IF(INDIRECT($B$1&amp;Items!G$2&amp;$B104)="",IF(H104&lt;&gt;I104,"  "&amp;I104,I104),"    "&amp;INDIRECT($B$1&amp;Items!G$2&amp;$B104))</f>
        <v xml:space="preserve">    Капзатраты - тип - 3 - 7</v>
      </c>
      <c r="S104" s="1">
        <f ca="1">SUM($U104:INDIRECT(ADDRESS(ROW(),SUMIFS($1:$1,$5:$5,MAX($5:$5)))))</f>
        <v>1721370.7637489673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1721370.7637489673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MAX(B$71:B104)+1</f>
        <v>179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- 3</v>
      </c>
      <c r="J105" s="1" t="str">
        <f ca="1">IF(INDIRECT($B$1&amp;Items!G$2&amp;$B105)="",IF(H105&lt;&gt;I105,"  "&amp;I105,I105),"    "&amp;INDIRECT($B$1&amp;Items!G$2&amp;$B105))</f>
        <v xml:space="preserve">    Капзатраты - тип - 3 - 8</v>
      </c>
      <c r="S105" s="1">
        <f ca="1">SUM($U105:INDIRECT(ADDRESS(ROW(),SUMIFS($1:$1,$5:$5,MAX($5:$5)))))</f>
        <v>799712.41680000012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799712.41680000012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MAX(B$71:B105)+1</f>
        <v>180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- 3</v>
      </c>
      <c r="J106" s="1" t="str">
        <f ca="1">IF(INDIRECT($B$1&amp;Items!G$2&amp;$B106)="",IF(H106&lt;&gt;I106,"  "&amp;I106,I106),"    "&amp;INDIRECT($B$1&amp;Items!G$2&amp;$B106))</f>
        <v xml:space="preserve">    Капзатраты - тип - 3 - 9</v>
      </c>
      <c r="S106" s="1">
        <f ca="1">SUM($U106:INDIRECT(ADDRESS(ROW(),SUMIFS($1:$1,$5:$5,MAX($5:$5)))))</f>
        <v>316247.93156575423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316247.93156575423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MAX(B$71:B106)+1</f>
        <v>181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- 3</v>
      </c>
      <c r="J107" s="1" t="str">
        <f ca="1">IF(INDIRECT($B$1&amp;Items!G$2&amp;$B107)="",IF(H107&lt;&gt;I107,"  "&amp;I107,I107),"    "&amp;INDIRECT($B$1&amp;Items!G$2&amp;$B107))</f>
        <v xml:space="preserve">    Капзатраты - тип - 3 - 10</v>
      </c>
      <c r="S107" s="1">
        <f ca="1">SUM($U107:INDIRECT(ADDRESS(ROW(),SUMIFS($1:$1,$5:$5,MAX($5:$5)))))</f>
        <v>2757668.4951782227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2757668.4951782227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MAX(B$71:B107)+1</f>
        <v>182</v>
      </c>
      <c r="F108" s="1" t="str">
        <f ca="1">INDIRECT($B$1&amp;Items!H$2&amp;$B108)</f>
        <v>Y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- 3</v>
      </c>
      <c r="J108" s="1" t="str">
        <f ca="1">IF(INDIRECT($B$1&amp;Items!G$2&amp;$B108)="",IF(H108&lt;&gt;I108,"  "&amp;I108,I108),"    "&amp;INDIRECT($B$1&amp;Items!G$2&amp;$B108))</f>
        <v xml:space="preserve">    Капзатраты - тип - 3 - 11</v>
      </c>
      <c r="S108" s="1">
        <f ca="1">SUM($U108:INDIRECT(ADDRESS(ROW(),SUMIFS($1:$1,$5:$5,MAX($5:$5)))))</f>
        <v>1927935.2553988437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1927935.2553988437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MAX(B$71:B108)+1</f>
        <v>183</v>
      </c>
      <c r="F109" s="1" t="str">
        <f ca="1">INDIRECT($B$1&amp;Items!H$2&amp;$B109)</f>
        <v>Y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- 3</v>
      </c>
      <c r="J109" s="1" t="str">
        <f ca="1">IF(INDIRECT($B$1&amp;Items!G$2&amp;$B109)="",IF(H109&lt;&gt;I109,"  "&amp;I109,I109),"    "&amp;INDIRECT($B$1&amp;Items!G$2&amp;$B109))</f>
        <v xml:space="preserve">    Капзатраты - тип - 3 - 12</v>
      </c>
      <c r="S109" s="1">
        <f ca="1">SUM($U109:INDIRECT(ADDRESS(ROW(),SUMIFS($1:$1,$5:$5,MAX($5:$5)))))</f>
        <v>719741.17512000015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719741.17512000015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MAX(B$71:B109)+1</f>
        <v>184</v>
      </c>
      <c r="F110" s="1" t="str">
        <f ca="1">INDIRECT($B$1&amp;Items!H$2&amp;$B110)</f>
        <v>Y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- 3</v>
      </c>
      <c r="J110" s="1" t="str">
        <f ca="1">IF(INDIRECT($B$1&amp;Items!G$2&amp;$B110)="",IF(H110&lt;&gt;I110,"  "&amp;I110,I110),"    "&amp;INDIRECT($B$1&amp;Items!G$2&amp;$B110))</f>
        <v xml:space="preserve">    Капзатраты - тип - 3 - 13</v>
      </c>
      <c r="S110" s="1">
        <f ca="1">SUM($U110:INDIRECT(ADDRESS(ROW(),SUMIFS($1:$1,$5:$5,MAX($5:$5)))))</f>
        <v>211886.11414905536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211886.11414905536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MAX(B$71:B110)+1</f>
        <v>185</v>
      </c>
      <c r="F111" s="1" t="str">
        <f ca="1">INDIRECT($B$1&amp;Items!H$2&amp;$B111)</f>
        <v>Y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- 3</v>
      </c>
      <c r="J111" s="1" t="str">
        <f ca="1">IF(INDIRECT($B$1&amp;Items!G$2&amp;$B111)="",IF(H111&lt;&gt;I111,"  "&amp;I111,I111),"    "&amp;INDIRECT($B$1&amp;Items!G$2&amp;$B111))</f>
        <v xml:space="preserve">    Капзатраты - тип - 3 - 14</v>
      </c>
      <c r="S111" s="1">
        <f ca="1">SUM($U111:INDIRECT(ADDRESS(ROW(),SUMIFS($1:$1,$5:$5,MAX($5:$5)))))</f>
        <v>3447085.6189727783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3447085.6189727783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MAX(B$71:B111)+1</f>
        <v>186</v>
      </c>
      <c r="F112" s="1" t="str">
        <f ca="1">INDIRECT($B$1&amp;Items!H$2&amp;$B112)</f>
        <v>Y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- 3</v>
      </c>
      <c r="J112" s="1" t="str">
        <f ca="1">IF(INDIRECT($B$1&amp;Items!G$2&amp;$B112)="",IF(H112&lt;&gt;I112,"  "&amp;I112,I112),"    "&amp;INDIRECT($B$1&amp;Items!G$2&amp;$B112))</f>
        <v xml:space="preserve">    Капзатраты - тип - 3 - 15</v>
      </c>
      <c r="S112" s="1">
        <f ca="1">SUM($U112:INDIRECT(ADDRESS(ROW(),SUMIFS($1:$1,$5:$5,MAX($5:$5)))))</f>
        <v>2159287.4860467049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2159287.4860467049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1:57" x14ac:dyDescent="0.3">
      <c r="B113" s="1">
        <f>MAX(B$71:B112)+1</f>
        <v>187</v>
      </c>
      <c r="F113" s="1" t="str">
        <f ca="1">INDIRECT($B$1&amp;Items!H$2&amp;$B113)</f>
        <v>Y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- 3</v>
      </c>
      <c r="J113" s="1" t="str">
        <f ca="1">IF(INDIRECT($B$1&amp;Items!G$2&amp;$B113)="",IF(H113&lt;&gt;I113,"  "&amp;I113,I113),"    "&amp;INDIRECT($B$1&amp;Items!G$2&amp;$B113))</f>
        <v xml:space="preserve">    Капзатраты - тип - 3 - 16</v>
      </c>
      <c r="S113" s="1">
        <f ca="1">SUM($U113:INDIRECT(ADDRESS(ROW(),SUMIFS($1:$1,$5:$5,MAX($5:$5)))))</f>
        <v>647767.05760800012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647767.05760800012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1:57" x14ac:dyDescent="0.3">
      <c r="B114" s="1">
        <f>MAX(B$71:B113)+1</f>
        <v>188</v>
      </c>
      <c r="F114" s="1" t="str">
        <f ca="1">INDIRECT($B$1&amp;Items!H$2&amp;$B114)</f>
        <v>Y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- 3</v>
      </c>
      <c r="J114" s="1" t="str">
        <f ca="1">IF(INDIRECT($B$1&amp;Items!G$2&amp;$B114)="",IF(H114&lt;&gt;I114,"  "&amp;I114,I114),"    "&amp;INDIRECT($B$1&amp;Items!G$2&amp;$B114))</f>
        <v xml:space="preserve">    Капзатраты - тип - 3 - 17</v>
      </c>
      <c r="S114" s="1">
        <f ca="1">SUM($U114:INDIRECT(ADDRESS(ROW(),SUMIFS($1:$1,$5:$5,MAX($5:$5)))))</f>
        <v>141963.6964798671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141963.6964798671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1:57" ht="4.9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35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</row>
    <row r="116" spans="1:57" ht="4.95" customHeight="1" x14ac:dyDescent="0.3"/>
    <row r="117" spans="1:57" x14ac:dyDescent="0.3">
      <c r="B117" s="1">
        <f>ROW(Items!A189)</f>
        <v>189</v>
      </c>
      <c r="F117" s="1" t="str">
        <f ca="1">INDIRECT($B$1&amp;Items!H$2&amp;$B117)</f>
        <v>Y</v>
      </c>
      <c r="H117" s="13" t="str">
        <f ca="1">INDIRECT($B$1&amp;Items!E$2&amp;$B117)</f>
        <v>Ввод в эксплуатацию</v>
      </c>
      <c r="I117" s="13" t="str">
        <f ca="1">IF(INDIRECT($B$1&amp;Items!F$2&amp;$B117)="",H117,INDIRECT($B$1&amp;Items!F$2&amp;$B117))</f>
        <v>Ввод в эксплуатацию</v>
      </c>
      <c r="J117" s="1" t="str">
        <f ca="1">IF(INDIRECT($B$1&amp;Items!G$2&amp;$B117)="",IF(H117&lt;&gt;I117,"  "&amp;I117,I117),"    "&amp;INDIRECT($B$1&amp;Items!G$2&amp;$B117))</f>
        <v>Ввод в эксплуатацию</v>
      </c>
      <c r="S117" s="1">
        <f ca="1">SUM($U117:INDIRECT(ADDRESS(ROW(),SUMIFS($1:$1,$5:$5,MAX($5:$5)))))</f>
        <v>54221966.335126236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54221966.335126236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1:57" x14ac:dyDescent="0.3">
      <c r="B118" s="1">
        <f>MAX(B$116:B117)+1</f>
        <v>190</v>
      </c>
      <c r="F118" s="1" t="str">
        <f ca="1">INDIRECT($B$1&amp;Items!H$2&amp;$B118)</f>
        <v>Y</v>
      </c>
      <c r="H118" s="13" t="str">
        <f ca="1">INDIRECT($B$1&amp;Items!E$2&amp;$B118)</f>
        <v>Ввод в эксплуатацию</v>
      </c>
      <c r="I118" s="13" t="str">
        <f ca="1">IF(INDIRECT($B$1&amp;Items!F$2&amp;$B118)="",H118,INDIRECT($B$1&amp;Items!F$2&amp;$B118))</f>
        <v>Основные средства - тип - 1</v>
      </c>
      <c r="J118" s="1" t="str">
        <f ca="1">IF(INDIRECT($B$1&amp;Items!G$2&amp;$B118)="",IF(H118&lt;&gt;I118,"  "&amp;I118,I118),"    "&amp;INDIRECT($B$1&amp;Items!G$2&amp;$B118))</f>
        <v xml:space="preserve">  Основные средства - тип - 1</v>
      </c>
      <c r="S118" s="1">
        <f ca="1">SUM($U118:INDIRECT(ADDRESS(ROW(),SUMIFS($1:$1,$5:$5,MAX($5:$5)))))</f>
        <v>19641256.262499999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19641256.262499999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1:57" x14ac:dyDescent="0.3">
      <c r="B119" s="1">
        <f>MAX(B$116:B118)+1</f>
        <v>191</v>
      </c>
      <c r="F119" s="1" t="str">
        <f ca="1">INDIRECT($B$1&amp;Items!H$2&amp;$B119)</f>
        <v>Y</v>
      </c>
      <c r="H119" s="13" t="str">
        <f ca="1">INDIRECT($B$1&amp;Items!E$2&amp;$B119)</f>
        <v>Ввод в эксплуатацию</v>
      </c>
      <c r="I119" s="13" t="str">
        <f ca="1">IF(INDIRECT($B$1&amp;Items!F$2&amp;$B119)="",H119,INDIRECT($B$1&amp;Items!F$2&amp;$B119))</f>
        <v>Основные средства - тип - 1</v>
      </c>
      <c r="J119" s="1" t="str">
        <f ca="1">IF(INDIRECT($B$1&amp;Items!G$2&amp;$B119)="",IF(H119&lt;&gt;I119,"  "&amp;I119,I119),"    "&amp;INDIRECT($B$1&amp;Items!G$2&amp;$B119))</f>
        <v xml:space="preserve">    Капзатраты - тип - 1 - 1</v>
      </c>
      <c r="S119" s="1">
        <f ca="1">SUM($U119:INDIRECT(ADDRESS(ROW(),SUMIFS($1:$1,$5:$5,MAX($5:$5)))))</f>
        <v>1672000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1672000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1:57" x14ac:dyDescent="0.3">
      <c r="B120" s="1">
        <f>MAX(B$116:B119)+1</f>
        <v>192</v>
      </c>
      <c r="F120" s="1" t="str">
        <f ca="1">INDIRECT($B$1&amp;Items!H$2&amp;$B120)</f>
        <v>Y</v>
      </c>
      <c r="H120" s="13" t="str">
        <f ca="1">INDIRECT($B$1&amp;Items!E$2&amp;$B120)</f>
        <v>Ввод в эксплуатацию</v>
      </c>
      <c r="I120" s="13" t="str">
        <f ca="1">IF(INDIRECT($B$1&amp;Items!F$2&amp;$B120)="",H120,INDIRECT($B$1&amp;Items!F$2&amp;$B120))</f>
        <v>Основные средства - тип - 1</v>
      </c>
      <c r="J120" s="1" t="str">
        <f ca="1">IF(INDIRECT($B$1&amp;Items!G$2&amp;$B120)="",IF(H120&lt;&gt;I120,"  "&amp;I120,I120),"    "&amp;INDIRECT($B$1&amp;Items!G$2&amp;$B120))</f>
        <v xml:space="preserve">    Капзатраты - тип - 1 - 2</v>
      </c>
      <c r="S120" s="1">
        <f ca="1">SUM($U120:INDIRECT(ADDRESS(ROW(),SUMIFS($1:$1,$5:$5,MAX($5:$5)))))</f>
        <v>5218000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5218000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1:57" x14ac:dyDescent="0.3">
      <c r="B121" s="1">
        <f>MAX(B$116:B120)+1</f>
        <v>193</v>
      </c>
      <c r="F121" s="1" t="str">
        <f ca="1">INDIRECT($B$1&amp;Items!H$2&amp;$B121)</f>
        <v>Y</v>
      </c>
      <c r="H121" s="13" t="str">
        <f ca="1">INDIRECT($B$1&amp;Items!E$2&amp;$B121)</f>
        <v>Ввод в эксплуатацию</v>
      </c>
      <c r="I121" s="13" t="str">
        <f ca="1">IF(INDIRECT($B$1&amp;Items!F$2&amp;$B121)="",H121,INDIRECT($B$1&amp;Items!F$2&amp;$B121))</f>
        <v>Основные средства - тип - 1</v>
      </c>
      <c r="J121" s="1" t="str">
        <f ca="1">IF(INDIRECT($B$1&amp;Items!G$2&amp;$B121)="",IF(H121&lt;&gt;I121,"  "&amp;I121,I121),"    "&amp;INDIRECT($B$1&amp;Items!G$2&amp;$B121))</f>
        <v xml:space="preserve">    Капзатраты - тип - 1 - 3</v>
      </c>
      <c r="S121" s="1">
        <f ca="1">SUM($U121:INDIRECT(ADDRESS(ROW(),SUMIFS($1:$1,$5:$5,MAX($5:$5)))))</f>
        <v>578325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578325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1:57" x14ac:dyDescent="0.3">
      <c r="B122" s="1">
        <f>MAX(B$116:B121)+1</f>
        <v>194</v>
      </c>
      <c r="F122" s="1" t="str">
        <f ca="1">INDIRECT($B$1&amp;Items!H$2&amp;$B122)</f>
        <v>Y</v>
      </c>
      <c r="H122" s="13" t="str">
        <f ca="1">INDIRECT($B$1&amp;Items!E$2&amp;$B122)</f>
        <v>Ввод в эксплуатацию</v>
      </c>
      <c r="I122" s="13" t="str">
        <f ca="1">IF(INDIRECT($B$1&amp;Items!F$2&amp;$B122)="",H122,INDIRECT($B$1&amp;Items!F$2&amp;$B122))</f>
        <v>Основные средства - тип - 1</v>
      </c>
      <c r="J122" s="1" t="str">
        <f ca="1">IF(INDIRECT($B$1&amp;Items!G$2&amp;$B122)="",IF(H122&lt;&gt;I122,"  "&amp;I122,I122),"    "&amp;INDIRECT($B$1&amp;Items!G$2&amp;$B122))</f>
        <v xml:space="preserve">    Капзатраты - тип - 1 - 4</v>
      </c>
      <c r="S122" s="1">
        <f ca="1">SUM($U122:INDIRECT(ADDRESS(ROW(),SUMIFS($1:$1,$5:$5,MAX($5:$5)))))</f>
        <v>872100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872100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1:57" x14ac:dyDescent="0.3">
      <c r="B123" s="1">
        <f>MAX(B$116:B122)+1</f>
        <v>195</v>
      </c>
      <c r="F123" s="1" t="str">
        <f ca="1">INDIRECT($B$1&amp;Items!H$2&amp;$B123)</f>
        <v>Y</v>
      </c>
      <c r="H123" s="13" t="str">
        <f ca="1">INDIRECT($B$1&amp;Items!E$2&amp;$B123)</f>
        <v>Ввод в эксплуатацию</v>
      </c>
      <c r="I123" s="13" t="str">
        <f ca="1">IF(INDIRECT($B$1&amp;Items!F$2&amp;$B123)="",H123,INDIRECT($B$1&amp;Items!F$2&amp;$B123))</f>
        <v>Основные средства - тип - 1</v>
      </c>
      <c r="J123" s="1" t="str">
        <f ca="1">IF(INDIRECT($B$1&amp;Items!G$2&amp;$B123)="",IF(H123&lt;&gt;I123,"  "&amp;I123,I123),"    "&amp;INDIRECT($B$1&amp;Items!G$2&amp;$B123))</f>
        <v xml:space="preserve">    Капзатраты - тип - 1 - 5</v>
      </c>
      <c r="S123" s="1">
        <f ca="1">SUM($U123:INDIRECT(ADDRESS(ROW(),SUMIFS($1:$1,$5:$5,MAX($5:$5)))))</f>
        <v>1504800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1504800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1:57" x14ac:dyDescent="0.3">
      <c r="B124" s="1">
        <f>MAX(B$116:B123)+1</f>
        <v>196</v>
      </c>
      <c r="F124" s="1" t="str">
        <f ca="1">INDIRECT($B$1&amp;Items!H$2&amp;$B124)</f>
        <v>Y</v>
      </c>
      <c r="H124" s="13" t="str">
        <f ca="1">INDIRECT($B$1&amp;Items!E$2&amp;$B124)</f>
        <v>Ввод в эксплуатацию</v>
      </c>
      <c r="I124" s="13" t="str">
        <f ca="1">IF(INDIRECT($B$1&amp;Items!F$2&amp;$B124)="",H124,INDIRECT($B$1&amp;Items!F$2&amp;$B124))</f>
        <v>Основные средства - тип - 1</v>
      </c>
      <c r="J124" s="1" t="str">
        <f ca="1">IF(INDIRECT($B$1&amp;Items!G$2&amp;$B124)="",IF(H124&lt;&gt;I124,"  "&amp;I124,I124),"    "&amp;INDIRECT($B$1&amp;Items!G$2&amp;$B124))</f>
        <v xml:space="preserve">    Капзатраты - тип - 1 - 6</v>
      </c>
      <c r="S124" s="1">
        <f ca="1">SUM($U124:INDIRECT(ADDRESS(ROW(),SUMIFS($1:$1,$5:$5,MAX($5:$5)))))</f>
        <v>3496060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3496060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1:57" x14ac:dyDescent="0.3">
      <c r="B125" s="1">
        <f>MAX(B$116:B124)+1</f>
        <v>197</v>
      </c>
      <c r="F125" s="1" t="str">
        <f ca="1">INDIRECT($B$1&amp;Items!H$2&amp;$B125)</f>
        <v>Y</v>
      </c>
      <c r="H125" s="13" t="str">
        <f ca="1">INDIRECT($B$1&amp;Items!E$2&amp;$B125)</f>
        <v>Ввод в эксплуатацию</v>
      </c>
      <c r="I125" s="13" t="str">
        <f ca="1">IF(INDIRECT($B$1&amp;Items!F$2&amp;$B125)="",H125,INDIRECT($B$1&amp;Items!F$2&amp;$B125))</f>
        <v>Основные средства - тип - 1</v>
      </c>
      <c r="J125" s="1" t="str">
        <f ca="1">IF(INDIRECT($B$1&amp;Items!G$2&amp;$B125)="",IF(H125&lt;&gt;I125,"  "&amp;I125,I125),"    "&amp;INDIRECT($B$1&amp;Items!G$2&amp;$B125))</f>
        <v xml:space="preserve">    Капзатраты - тип - 1 - 7</v>
      </c>
      <c r="S125" s="1">
        <f ca="1">SUM($U125:INDIRECT(ADDRESS(ROW(),SUMIFS($1:$1,$5:$5,MAX($5:$5)))))</f>
        <v>722906.25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722906.25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1:57" x14ac:dyDescent="0.3">
      <c r="B126" s="1">
        <f>MAX(B$116:B125)+1</f>
        <v>198</v>
      </c>
      <c r="F126" s="1" t="str">
        <f ca="1">INDIRECT($B$1&amp;Items!H$2&amp;$B126)</f>
        <v>Y</v>
      </c>
      <c r="H126" s="13" t="str">
        <f ca="1">INDIRECT($B$1&amp;Items!E$2&amp;$B126)</f>
        <v>Ввод в эксплуатацию</v>
      </c>
      <c r="I126" s="13" t="str">
        <f ca="1">IF(INDIRECT($B$1&amp;Items!F$2&amp;$B126)="",H126,INDIRECT($B$1&amp;Items!F$2&amp;$B126))</f>
        <v>Основные средства - тип - 1</v>
      </c>
      <c r="J126" s="1" t="str">
        <f ca="1">IF(INDIRECT($B$1&amp;Items!G$2&amp;$B126)="",IF(H126&lt;&gt;I126,"  "&amp;I126,I126),"    "&amp;INDIRECT($B$1&amp;Items!G$2&amp;$B126))</f>
        <v xml:space="preserve">    Капзатраты - тип - 1 - 8</v>
      </c>
      <c r="S126" s="1">
        <f ca="1">SUM($U126:INDIRECT(ADDRESS(ROW(),SUMIFS($1:$1,$5:$5,MAX($5:$5)))))</f>
        <v>976752.00000000012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976752.00000000012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1:57" x14ac:dyDescent="0.3">
      <c r="B127" s="1">
        <f>MAX(B$116:B126)+1</f>
        <v>199</v>
      </c>
      <c r="F127" s="1" t="str">
        <f ca="1">INDIRECT($B$1&amp;Items!H$2&amp;$B127)</f>
        <v>Y</v>
      </c>
      <c r="H127" s="13" t="str">
        <f ca="1">INDIRECT($B$1&amp;Items!E$2&amp;$B127)</f>
        <v>Ввод в эксплуатацию</v>
      </c>
      <c r="I127" s="13" t="str">
        <f ca="1">IF(INDIRECT($B$1&amp;Items!F$2&amp;$B127)="",H127,INDIRECT($B$1&amp;Items!F$2&amp;$B127))</f>
        <v>Основные средства - тип - 1</v>
      </c>
      <c r="J127" s="1" t="str">
        <f ca="1">IF(INDIRECT($B$1&amp;Items!G$2&amp;$B127)="",IF(H127&lt;&gt;I127,"  "&amp;I127,I127),"    "&amp;INDIRECT($B$1&amp;Items!G$2&amp;$B127))</f>
        <v xml:space="preserve">    Капзатраты - тип - 1 - 9</v>
      </c>
      <c r="S127" s="1">
        <f ca="1">SUM($U127:INDIRECT(ADDRESS(ROW(),SUMIFS($1:$1,$5:$5,MAX($5:$5)))))</f>
        <v>1354320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1354320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1:57" x14ac:dyDescent="0.3">
      <c r="B128" s="1">
        <f>MAX(B$116:B127)+1</f>
        <v>200</v>
      </c>
      <c r="F128" s="1" t="str">
        <f ca="1">INDIRECT($B$1&amp;Items!H$2&amp;$B128)</f>
        <v>Y</v>
      </c>
      <c r="H128" s="13" t="str">
        <f ca="1">INDIRECT($B$1&amp;Items!E$2&amp;$B128)</f>
        <v>Ввод в эксплуатацию</v>
      </c>
      <c r="I128" s="13" t="str">
        <f ca="1">IF(INDIRECT($B$1&amp;Items!F$2&amp;$B128)="",H128,INDIRECT($B$1&amp;Items!F$2&amp;$B128))</f>
        <v>Основные средства - тип - 1</v>
      </c>
      <c r="J128" s="1" t="str">
        <f ca="1">IF(INDIRECT($B$1&amp;Items!G$2&amp;$B128)="",IF(H128&lt;&gt;I128,"  "&amp;I128,I128),"    "&amp;INDIRECT($B$1&amp;Items!G$2&amp;$B128))</f>
        <v xml:space="preserve">    Капзатраты - тип - 1 - 10</v>
      </c>
      <c r="S128" s="1">
        <f ca="1">SUM($U128:INDIRECT(ADDRESS(ROW(),SUMIFS($1:$1,$5:$5,MAX($5:$5)))))</f>
        <v>2342360.2000000002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2342360.2000000002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2:57" x14ac:dyDescent="0.3">
      <c r="B129" s="1">
        <f>MAX(B$116:B128)+1</f>
        <v>201</v>
      </c>
      <c r="F129" s="1" t="str">
        <f ca="1">INDIRECT($B$1&amp;Items!H$2&amp;$B129)</f>
        <v>Y</v>
      </c>
      <c r="H129" s="13" t="str">
        <f ca="1">INDIRECT($B$1&amp;Items!E$2&amp;$B129)</f>
        <v>Ввод в эксплуатацию</v>
      </c>
      <c r="I129" s="13" t="str">
        <f ca="1">IF(INDIRECT($B$1&amp;Items!F$2&amp;$B129)="",H129,INDIRECT($B$1&amp;Items!F$2&amp;$B129))</f>
        <v>Основные средства - тип - 1</v>
      </c>
      <c r="J129" s="1" t="str">
        <f ca="1">IF(INDIRECT($B$1&amp;Items!G$2&amp;$B129)="",IF(H129&lt;&gt;I129,"  "&amp;I129,I129),"    "&amp;INDIRECT($B$1&amp;Items!G$2&amp;$B129))</f>
        <v xml:space="preserve">    Капзатраты - тип - 1 - 11</v>
      </c>
      <c r="S129" s="1">
        <f ca="1">SUM($U129:INDIRECT(ADDRESS(ROW(),SUMIFS($1:$1,$5:$5,MAX($5:$5)))))</f>
        <v>903632.8125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903632.8125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2:57" x14ac:dyDescent="0.3">
      <c r="B130" s="1">
        <f>MAX(B$116:B129)+1</f>
        <v>202</v>
      </c>
      <c r="F130" s="1" t="str">
        <f ca="1">INDIRECT($B$1&amp;Items!H$2&amp;$B130)</f>
        <v>Y</v>
      </c>
      <c r="H130" s="13" t="str">
        <f ca="1">INDIRECT($B$1&amp;Items!E$2&amp;$B130)</f>
        <v>Ввод в эксплуатацию</v>
      </c>
      <c r="I130" s="13" t="str">
        <f ca="1">IF(INDIRECT($B$1&amp;Items!F$2&amp;$B130)="",H130,INDIRECT($B$1&amp;Items!F$2&amp;$B130))</f>
        <v>Основные средства - тип - 2</v>
      </c>
      <c r="J130" s="1" t="str">
        <f ca="1">IF(INDIRECT($B$1&amp;Items!G$2&amp;$B130)="",IF(H130&lt;&gt;I130,"  "&amp;I130,I130),"    "&amp;INDIRECT($B$1&amp;Items!G$2&amp;$B130))</f>
        <v xml:space="preserve">  Основные средства - тип - 2</v>
      </c>
      <c r="S130" s="1">
        <f ca="1">SUM($U130:INDIRECT(ADDRESS(ROW(),SUMIFS($1:$1,$5:$5,MAX($5:$5)))))</f>
        <v>12156986.775592251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12156986.775592251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2:57" x14ac:dyDescent="0.3">
      <c r="B131" s="1">
        <f>MAX(B$116:B130)+1</f>
        <v>203</v>
      </c>
      <c r="F131" s="1" t="str">
        <f ca="1">INDIRECT($B$1&amp;Items!H$2&amp;$B131)</f>
        <v>Y</v>
      </c>
      <c r="H131" s="13" t="str">
        <f ca="1">INDIRECT($B$1&amp;Items!E$2&amp;$B131)</f>
        <v>Ввод в эксплуатацию</v>
      </c>
      <c r="I131" s="13" t="str">
        <f ca="1">IF(INDIRECT($B$1&amp;Items!F$2&amp;$B131)="",H131,INDIRECT($B$1&amp;Items!F$2&amp;$B131))</f>
        <v>Основные средства - тип - 2</v>
      </c>
      <c r="J131" s="1" t="str">
        <f ca="1">IF(INDIRECT($B$1&amp;Items!G$2&amp;$B131)="",IF(H131&lt;&gt;I131,"  "&amp;I131,I131),"    "&amp;INDIRECT($B$1&amp;Items!G$2&amp;$B131))</f>
        <v xml:space="preserve">    Капзатраты - тип - 2 - 1</v>
      </c>
      <c r="S131" s="1">
        <f ca="1">SUM($U131:INDIRECT(ADDRESS(ROW(),SUMIFS($1:$1,$5:$5,MAX($5:$5)))))</f>
        <v>1093962.2400000002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1093962.2400000002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2:57" x14ac:dyDescent="0.3">
      <c r="B132" s="1">
        <f>MAX(B$116:B131)+1</f>
        <v>204</v>
      </c>
      <c r="F132" s="1" t="str">
        <f ca="1">INDIRECT($B$1&amp;Items!H$2&amp;$B132)</f>
        <v>Y</v>
      </c>
      <c r="H132" s="13" t="str">
        <f ca="1">INDIRECT($B$1&amp;Items!E$2&amp;$B132)</f>
        <v>Ввод в эксплуатацию</v>
      </c>
      <c r="I132" s="13" t="str">
        <f ca="1">IF(INDIRECT($B$1&amp;Items!F$2&amp;$B132)="",H132,INDIRECT($B$1&amp;Items!F$2&amp;$B132))</f>
        <v>Основные средства - тип - 2</v>
      </c>
      <c r="J132" s="1" t="str">
        <f ca="1">IF(INDIRECT($B$1&amp;Items!G$2&amp;$B132)="",IF(H132&lt;&gt;I132,"  "&amp;I132,I132),"    "&amp;INDIRECT($B$1&amp;Items!G$2&amp;$B132))</f>
        <v xml:space="preserve">    Капзатраты - тип - 2 - 2</v>
      </c>
      <c r="S132" s="1">
        <f ca="1">SUM($U132:INDIRECT(ADDRESS(ROW(),SUMIFS($1:$1,$5:$5,MAX($5:$5)))))</f>
        <v>1218888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1218888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2:57" x14ac:dyDescent="0.3">
      <c r="B133" s="1">
        <f>MAX(B$116:B132)+1</f>
        <v>205</v>
      </c>
      <c r="F133" s="1" t="str">
        <f ca="1">INDIRECT($B$1&amp;Items!H$2&amp;$B133)</f>
        <v>Y</v>
      </c>
      <c r="H133" s="13" t="str">
        <f ca="1">INDIRECT($B$1&amp;Items!E$2&amp;$B133)</f>
        <v>Ввод в эксплуатацию</v>
      </c>
      <c r="I133" s="13" t="str">
        <f ca="1">IF(INDIRECT($B$1&amp;Items!F$2&amp;$B133)="",H133,INDIRECT($B$1&amp;Items!F$2&amp;$B133))</f>
        <v>Основные средства - тип - 2</v>
      </c>
      <c r="J133" s="1" t="str">
        <f ca="1">IF(INDIRECT($B$1&amp;Items!G$2&amp;$B133)="",IF(H133&lt;&gt;I133,"  "&amp;I133,I133),"    "&amp;INDIRECT($B$1&amp;Items!G$2&amp;$B133))</f>
        <v xml:space="preserve">    Капзатраты - тип - 2 - 3</v>
      </c>
      <c r="S133" s="1">
        <f ca="1">SUM($U133:INDIRECT(ADDRESS(ROW(),SUMIFS($1:$1,$5:$5,MAX($5:$5)))))</f>
        <v>1569381.3340000003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1569381.3340000003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2:57" x14ac:dyDescent="0.3">
      <c r="B134" s="1">
        <f>MAX(B$116:B133)+1</f>
        <v>206</v>
      </c>
      <c r="F134" s="1" t="str">
        <f ca="1">INDIRECT($B$1&amp;Items!H$2&amp;$B134)</f>
        <v>Y</v>
      </c>
      <c r="H134" s="13" t="str">
        <f ca="1">INDIRECT($B$1&amp;Items!E$2&amp;$B134)</f>
        <v>Ввод в эксплуатацию</v>
      </c>
      <c r="I134" s="13" t="str">
        <f ca="1">IF(INDIRECT($B$1&amp;Items!F$2&amp;$B134)="",H134,INDIRECT($B$1&amp;Items!F$2&amp;$B134))</f>
        <v>Основные средства - тип - 2</v>
      </c>
      <c r="J134" s="1" t="str">
        <f ca="1">IF(INDIRECT($B$1&amp;Items!G$2&amp;$B134)="",IF(H134&lt;&gt;I134,"  "&amp;I134,I134),"    "&amp;INDIRECT($B$1&amp;Items!G$2&amp;$B134))</f>
        <v xml:space="preserve">    Капзатраты - тип - 2 - 4</v>
      </c>
      <c r="S134" s="1">
        <f ca="1">SUM($U134:INDIRECT(ADDRESS(ROW(),SUMIFS($1:$1,$5:$5,MAX($5:$5)))))</f>
        <v>1129541.015625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1129541.015625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2:57" x14ac:dyDescent="0.3">
      <c r="B135" s="1">
        <f>MAX(B$116:B134)+1</f>
        <v>207</v>
      </c>
      <c r="F135" s="1" t="str">
        <f ca="1">INDIRECT($B$1&amp;Items!H$2&amp;$B135)</f>
        <v>Y</v>
      </c>
      <c r="H135" s="13" t="str">
        <f ca="1">INDIRECT($B$1&amp;Items!E$2&amp;$B135)</f>
        <v>Ввод в эксплуатацию</v>
      </c>
      <c r="I135" s="13" t="str">
        <f ca="1">IF(INDIRECT($B$1&amp;Items!F$2&amp;$B135)="",H135,INDIRECT($B$1&amp;Items!F$2&amp;$B135))</f>
        <v>Основные средства - тип - 2</v>
      </c>
      <c r="J135" s="1" t="str">
        <f ca="1">IF(INDIRECT($B$1&amp;Items!G$2&amp;$B135)="",IF(H135&lt;&gt;I135,"  "&amp;I135,I135),"    "&amp;INDIRECT($B$1&amp;Items!G$2&amp;$B135))</f>
        <v xml:space="preserve">    Капзатраты - тип - 2 - 5</v>
      </c>
      <c r="S135" s="1">
        <f ca="1">SUM($U135:INDIRECT(ADDRESS(ROW(),SUMIFS($1:$1,$5:$5,MAX($5:$5)))))</f>
        <v>1225237.7088000004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1225237.7088000004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</row>
    <row r="136" spans="2:57" x14ac:dyDescent="0.3">
      <c r="B136" s="1">
        <f>MAX(B$116:B135)+1</f>
        <v>208</v>
      </c>
      <c r="F136" s="1" t="str">
        <f ca="1">INDIRECT($B$1&amp;Items!H$2&amp;$B136)</f>
        <v>Y</v>
      </c>
      <c r="H136" s="13" t="str">
        <f ca="1">INDIRECT($B$1&amp;Items!E$2&amp;$B136)</f>
        <v>Ввод в эксплуатацию</v>
      </c>
      <c r="I136" s="13" t="str">
        <f ca="1">IF(INDIRECT($B$1&amp;Items!F$2&amp;$B136)="",H136,INDIRECT($B$1&amp;Items!F$2&amp;$B136))</f>
        <v>Основные средства - тип - 2</v>
      </c>
      <c r="J136" s="1" t="str">
        <f ca="1">IF(INDIRECT($B$1&amp;Items!G$2&amp;$B136)="",IF(H136&lt;&gt;I136,"  "&amp;I136,I136),"    "&amp;INDIRECT($B$1&amp;Items!G$2&amp;$B136))</f>
        <v xml:space="preserve">    Капзатраты - тип - 2 - 6</v>
      </c>
      <c r="S136" s="1">
        <f ca="1">SUM($U136:INDIRECT(ADDRESS(ROW(),SUMIFS($1:$1,$5:$5,MAX($5:$5)))))</f>
        <v>1096999.2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1096999.2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"&amp;$I136=$J136),"*",RIGHT($J136,LEN($J136)-4)),INDIRECT($F$1&amp;dbP!$AC$2&amp;":"&amp;dbP!$AC$2),RepP!$J$3)</f>
        <v>0</v>
      </c>
    </row>
    <row r="137" spans="2:57" x14ac:dyDescent="0.3">
      <c r="B137" s="1">
        <f>MAX(B$116:B136)+1</f>
        <v>209</v>
      </c>
      <c r="F137" s="1" t="str">
        <f ca="1">INDIRECT($B$1&amp;Items!H$2&amp;$B137)</f>
        <v>Y</v>
      </c>
      <c r="H137" s="13" t="str">
        <f ca="1">INDIRECT($B$1&amp;Items!E$2&amp;$B137)</f>
        <v>Ввод в эксплуатацию</v>
      </c>
      <c r="I137" s="13" t="str">
        <f ca="1">IF(INDIRECT($B$1&amp;Items!F$2&amp;$B137)="",H137,INDIRECT($B$1&amp;Items!F$2&amp;$B137))</f>
        <v>Основные средства - тип - 2</v>
      </c>
      <c r="J137" s="1" t="str">
        <f ca="1">IF(INDIRECT($B$1&amp;Items!G$2&amp;$B137)="",IF(H137&lt;&gt;I137,"  "&amp;I137,I137),"    "&amp;INDIRECT($B$1&amp;Items!G$2&amp;$B137))</f>
        <v xml:space="preserve">    Капзатраты - тип - 2 - 7</v>
      </c>
      <c r="S137" s="1">
        <f ca="1">SUM($U137:INDIRECT(ADDRESS(ROW(),SUMIFS($1:$1,$5:$5,MAX($5:$5)))))</f>
        <v>1051485.4937800001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1051485.4937800001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2:57" x14ac:dyDescent="0.3">
      <c r="B138" s="1">
        <f>MAX(B$116:B137)+1</f>
        <v>210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Основные средства - тип - 2</v>
      </c>
      <c r="J138" s="1" t="str">
        <f ca="1">IF(INDIRECT($B$1&amp;Items!G$2&amp;$B138)="",IF(H138&lt;&gt;I138,"  "&amp;I138,I138),"    "&amp;INDIRECT($B$1&amp;Items!G$2&amp;$B138))</f>
        <v xml:space="preserve">    Капзатраты - тип - 2 - 8</v>
      </c>
      <c r="S138" s="1">
        <f ca="1">SUM($U138:INDIRECT(ADDRESS(ROW(),SUMIFS($1:$1,$5:$5,MAX($5:$5)))))</f>
        <v>1411926.26953125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1411926.26953125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2:57" x14ac:dyDescent="0.3">
      <c r="B139" s="1">
        <f>MAX(B$116:B138)+1</f>
        <v>211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- 2</v>
      </c>
      <c r="J139" s="1" t="str">
        <f ca="1">IF(INDIRECT($B$1&amp;Items!G$2&amp;$B139)="",IF(H139&lt;&gt;I139,"  "&amp;I139,I139),"    "&amp;INDIRECT($B$1&amp;Items!G$2&amp;$B139))</f>
        <v xml:space="preserve">    Капзатраты - тип - 2 - 9</v>
      </c>
      <c r="S139" s="1">
        <f ca="1">SUM($U139:INDIRECT(ADDRESS(ROW(),SUMIFS($1:$1,$5:$5,MAX($5:$5)))))</f>
        <v>1372266.2338560005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1372266.2338560005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2:57" x14ac:dyDescent="0.3">
      <c r="B140" s="1">
        <f>MAX(B$116:B139)+1</f>
        <v>212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- 2</v>
      </c>
      <c r="J140" s="1" t="str">
        <f ca="1">IF(INDIRECT($B$1&amp;Items!G$2&amp;$B140)="",IF(H140&lt;&gt;I140,"  "&amp;I140,I140),"    "&amp;INDIRECT($B$1&amp;Items!G$2&amp;$B140))</f>
        <v xml:space="preserve">    Капзатраты - тип - 2 - 10</v>
      </c>
      <c r="S140" s="1">
        <f ca="1">SUM($U140:INDIRECT(ADDRESS(ROW(),SUMIFS($1:$1,$5:$5,MAX($5:$5)))))</f>
        <v>987299.28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987299.28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2:57" x14ac:dyDescent="0.3">
      <c r="B141" s="1">
        <f>MAX(B$116:B140)+1</f>
        <v>213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- 3</v>
      </c>
      <c r="J141" s="1" t="str">
        <f ca="1">IF(INDIRECT($B$1&amp;Items!G$2&amp;$B141)="",IF(H141&lt;&gt;I141,"  "&amp;I141,I141),"    "&amp;INDIRECT($B$1&amp;Items!G$2&amp;$B141))</f>
        <v xml:space="preserve">  Основные средства - тип - 3</v>
      </c>
      <c r="S141" s="1">
        <f ca="1">SUM($U141:INDIRECT(ADDRESS(ROW(),SUMIFS($1:$1,$5:$5,MAX($5:$5)))))</f>
        <v>22423723.297033995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22423723.297033995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2:57" x14ac:dyDescent="0.3">
      <c r="B142" s="1">
        <f>MAX(B$116:B141)+1</f>
        <v>214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- 3</v>
      </c>
      <c r="J142" s="1" t="str">
        <f ca="1">IF(INDIRECT($B$1&amp;Items!G$2&amp;$B142)="",IF(H142&lt;&gt;I142,"  "&amp;I142,I142),"    "&amp;INDIRECT($B$1&amp;Items!G$2&amp;$B142))</f>
        <v xml:space="preserve">    Капзатраты - тип - 3 - 1</v>
      </c>
      <c r="S142" s="1">
        <f ca="1">SUM($U142:INDIRECT(ADDRESS(ROW(),SUMIFS($1:$1,$5:$5,MAX($5:$5)))))</f>
        <v>704495.28083260008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704495.28083260008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2:57" x14ac:dyDescent="0.3">
      <c r="B143" s="1">
        <f>MAX(B$116:B142)+1</f>
        <v>215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- 3</v>
      </c>
      <c r="J143" s="1" t="str">
        <f ca="1">IF(INDIRECT($B$1&amp;Items!G$2&amp;$B143)="",IF(H143&lt;&gt;I143,"  "&amp;I143,I143),"    "&amp;INDIRECT($B$1&amp;Items!G$2&amp;$B143))</f>
        <v xml:space="preserve">    Капзатраты - тип - 3 - 2</v>
      </c>
      <c r="S143" s="1">
        <f ca="1">SUM($U143:INDIRECT(ADDRESS(ROW(),SUMIFS($1:$1,$5:$5,MAX($5:$5)))))</f>
        <v>1764907.8369140625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1764907.8369140625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2:57" x14ac:dyDescent="0.3">
      <c r="B144" s="1">
        <f>MAX(B$116:B143)+1</f>
        <v>216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- 3</v>
      </c>
      <c r="J144" s="1" t="str">
        <f ca="1">IF(INDIRECT($B$1&amp;Items!G$2&amp;$B144)="",IF(H144&lt;&gt;I144,"  "&amp;I144,I144),"    "&amp;INDIRECT($B$1&amp;Items!G$2&amp;$B144))</f>
        <v xml:space="preserve">    Капзатраты - тип - 3 - 3</v>
      </c>
      <c r="S144" s="1">
        <f ca="1">SUM($U144:INDIRECT(ADDRESS(ROW(),SUMIFS($1:$1,$5:$5,MAX($5:$5)))))</f>
        <v>1536938.1819187207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1536938.1819187207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1:57" x14ac:dyDescent="0.3">
      <c r="B145" s="1">
        <f>MAX(B$116:B144)+1</f>
        <v>217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- 3</v>
      </c>
      <c r="J145" s="1" t="str">
        <f ca="1">IF(INDIRECT($B$1&amp;Items!G$2&amp;$B145)="",IF(H145&lt;&gt;I145,"  "&amp;I145,I145),"    "&amp;INDIRECT($B$1&amp;Items!G$2&amp;$B145))</f>
        <v xml:space="preserve">    Капзатраты - тип - 3 - 4</v>
      </c>
      <c r="S145" s="1">
        <f ca="1">SUM($U145:INDIRECT(ADDRESS(ROW(),SUMIFS($1:$1,$5:$5,MAX($5:$5)))))</f>
        <v>888569.35200000007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888569.35200000007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1:57" x14ac:dyDescent="0.3">
      <c r="B146" s="1">
        <f>MAX(B$116:B145)+1</f>
        <v>218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- 3</v>
      </c>
      <c r="J146" s="1" t="str">
        <f ca="1">IF(INDIRECT($B$1&amp;Items!G$2&amp;$B146)="",IF(H146&lt;&gt;I146,"  "&amp;I146,I146),"    "&amp;INDIRECT($B$1&amp;Items!G$2&amp;$B146))</f>
        <v xml:space="preserve">    Капзатраты - тип - 3 - 5</v>
      </c>
      <c r="S146" s="1">
        <f ca="1">SUM($U146:INDIRECT(ADDRESS(ROW(),SUMIFS($1:$1,$5:$5,MAX($5:$5)))))</f>
        <v>472011.83815784211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472011.83815784211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1:57" x14ac:dyDescent="0.3">
      <c r="B147" s="1">
        <f>MAX(B$116:B146)+1</f>
        <v>219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- 3</v>
      </c>
      <c r="J147" s="1" t="str">
        <f ca="1">IF(INDIRECT($B$1&amp;Items!G$2&amp;$B147)="",IF(H147&lt;&gt;I147,"  "&amp;I147,I147),"    "&amp;INDIRECT($B$1&amp;Items!G$2&amp;$B147))</f>
        <v xml:space="preserve">    Капзатраты - тип - 3 - 6</v>
      </c>
      <c r="S147" s="1">
        <f ca="1">SUM($U147:INDIRECT(ADDRESS(ROW(),SUMIFS($1:$1,$5:$5,MAX($5:$5)))))</f>
        <v>2206134.7961425781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2206134.7961425781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1:57" x14ac:dyDescent="0.3">
      <c r="B148" s="1">
        <f>MAX(B$116:B147)+1</f>
        <v>220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- 3</v>
      </c>
      <c r="J148" s="1" t="str">
        <f ca="1">IF(INDIRECT($B$1&amp;Items!G$2&amp;$B148)="",IF(H148&lt;&gt;I148,"  "&amp;I148,I148),"    "&amp;INDIRECT($B$1&amp;Items!G$2&amp;$B148))</f>
        <v xml:space="preserve">    Капзатраты - тип - 3 - 7</v>
      </c>
      <c r="S148" s="1">
        <f ca="1">SUM($U148:INDIRECT(ADDRESS(ROW(),SUMIFS($1:$1,$5:$5,MAX($5:$5)))))</f>
        <v>1721370.7637489673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1721370.7637489673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1:57" x14ac:dyDescent="0.3">
      <c r="B149" s="1">
        <f>MAX(B$116:B148)+1</f>
        <v>221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- 3</v>
      </c>
      <c r="J149" s="1" t="str">
        <f ca="1">IF(INDIRECT($B$1&amp;Items!G$2&amp;$B149)="",IF(H149&lt;&gt;I149,"  "&amp;I149,I149),"    "&amp;INDIRECT($B$1&amp;Items!G$2&amp;$B149))</f>
        <v xml:space="preserve">    Капзатраты - тип - 3 - 8</v>
      </c>
      <c r="S149" s="1">
        <f ca="1">SUM($U149:INDIRECT(ADDRESS(ROW(),SUMIFS($1:$1,$5:$5,MAX($5:$5)))))</f>
        <v>799712.41680000012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799712.41680000012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1:57" x14ac:dyDescent="0.3">
      <c r="B150" s="1">
        <f>MAX(B$116:B149)+1</f>
        <v>222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- 3</v>
      </c>
      <c r="J150" s="1" t="str">
        <f ca="1">IF(INDIRECT($B$1&amp;Items!G$2&amp;$B150)="",IF(H150&lt;&gt;I150,"  "&amp;I150,I150),"    "&amp;INDIRECT($B$1&amp;Items!G$2&amp;$B150))</f>
        <v xml:space="preserve">    Капзатраты - тип - 3 - 9</v>
      </c>
      <c r="S150" s="1">
        <f ca="1">SUM($U150:INDIRECT(ADDRESS(ROW(),SUMIFS($1:$1,$5:$5,MAX($5:$5)))))</f>
        <v>316247.93156575423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316247.93156575423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1:57" x14ac:dyDescent="0.3">
      <c r="B151" s="1">
        <f>MAX(B$116:B150)+1</f>
        <v>223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- 3</v>
      </c>
      <c r="J151" s="1" t="str">
        <f ca="1">IF(INDIRECT($B$1&amp;Items!G$2&amp;$B151)="",IF(H151&lt;&gt;I151,"  "&amp;I151,I151),"    "&amp;INDIRECT($B$1&amp;Items!G$2&amp;$B151))</f>
        <v xml:space="preserve">    Капзатраты - тип - 3 - 10</v>
      </c>
      <c r="S151" s="1">
        <f ca="1">SUM($U151:INDIRECT(ADDRESS(ROW(),SUMIFS($1:$1,$5:$5,MAX($5:$5)))))</f>
        <v>2757668.4951782227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2757668.4951782227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1:57" x14ac:dyDescent="0.3">
      <c r="B152" s="1">
        <f>MAX(B$116:B151)+1</f>
        <v>224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- 3</v>
      </c>
      <c r="J152" s="1" t="str">
        <f ca="1">IF(INDIRECT($B$1&amp;Items!G$2&amp;$B152)="",IF(H152&lt;&gt;I152,"  "&amp;I152,I152),"    "&amp;INDIRECT($B$1&amp;Items!G$2&amp;$B152))</f>
        <v xml:space="preserve">    Капзатраты - тип - 3 - 11</v>
      </c>
      <c r="S152" s="1">
        <f ca="1">SUM($U152:INDIRECT(ADDRESS(ROW(),SUMIFS($1:$1,$5:$5,MAX($5:$5)))))</f>
        <v>1927935.2553988437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1927935.2553988437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1:57" x14ac:dyDescent="0.3">
      <c r="B153" s="1">
        <f>MAX(B$116:B152)+1</f>
        <v>225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- 3</v>
      </c>
      <c r="J153" s="1" t="str">
        <f ca="1">IF(INDIRECT($B$1&amp;Items!G$2&amp;$B153)="",IF(H153&lt;&gt;I153,"  "&amp;I153,I153),"    "&amp;INDIRECT($B$1&amp;Items!G$2&amp;$B153))</f>
        <v xml:space="preserve">    Капзатраты - тип - 3 - 12</v>
      </c>
      <c r="S153" s="1">
        <f ca="1">SUM($U153:INDIRECT(ADDRESS(ROW(),SUMIFS($1:$1,$5:$5,MAX($5:$5)))))</f>
        <v>719741.17512000015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719741.17512000015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1:57" x14ac:dyDescent="0.3">
      <c r="B154" s="1">
        <f>MAX(B$116:B153)+1</f>
        <v>226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- 3</v>
      </c>
      <c r="J154" s="1" t="str">
        <f ca="1">IF(INDIRECT($B$1&amp;Items!G$2&amp;$B154)="",IF(H154&lt;&gt;I154,"  "&amp;I154,I154),"    "&amp;INDIRECT($B$1&amp;Items!G$2&amp;$B154))</f>
        <v xml:space="preserve">    Капзатраты - тип - 3 - 13</v>
      </c>
      <c r="S154" s="1">
        <f ca="1">SUM($U154:INDIRECT(ADDRESS(ROW(),SUMIFS($1:$1,$5:$5,MAX($5:$5)))))</f>
        <v>211886.11414905536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211886.11414905536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1:57" x14ac:dyDescent="0.3">
      <c r="B155" s="1">
        <f>MAX(B$116:B154)+1</f>
        <v>227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- 3</v>
      </c>
      <c r="J155" s="1" t="str">
        <f ca="1">IF(INDIRECT($B$1&amp;Items!G$2&amp;$B155)="",IF(H155&lt;&gt;I155,"  "&amp;I155,I155),"    "&amp;INDIRECT($B$1&amp;Items!G$2&amp;$B155))</f>
        <v xml:space="preserve">    Капзатраты - тип - 3 - 14</v>
      </c>
      <c r="S155" s="1">
        <f ca="1">SUM($U155:INDIRECT(ADDRESS(ROW(),SUMIFS($1:$1,$5:$5,MAX($5:$5)))))</f>
        <v>3447085.6189727783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3447085.6189727783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1:57" x14ac:dyDescent="0.3">
      <c r="B156" s="1">
        <f>MAX(B$116:B155)+1</f>
        <v>228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- 3</v>
      </c>
      <c r="J156" s="1" t="str">
        <f ca="1">IF(INDIRECT($B$1&amp;Items!G$2&amp;$B156)="",IF(H156&lt;&gt;I156,"  "&amp;I156,I156),"    "&amp;INDIRECT($B$1&amp;Items!G$2&amp;$B156))</f>
        <v xml:space="preserve">    Капзатраты - тип - 3 - 15</v>
      </c>
      <c r="S156" s="1">
        <f ca="1">SUM($U156:INDIRECT(ADDRESS(ROW(),SUMIFS($1:$1,$5:$5,MAX($5:$5)))))</f>
        <v>2159287.4860467049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2159287.4860467049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1:57" x14ac:dyDescent="0.3">
      <c r="B157" s="1">
        <f>MAX(B$116:B156)+1</f>
        <v>229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- 3</v>
      </c>
      <c r="J157" s="1" t="str">
        <f ca="1">IF(INDIRECT($B$1&amp;Items!G$2&amp;$B157)="",IF(H157&lt;&gt;I157,"  "&amp;I157,I157),"    "&amp;INDIRECT($B$1&amp;Items!G$2&amp;$B157))</f>
        <v xml:space="preserve">    Капзатраты - тип - 3 - 16</v>
      </c>
      <c r="S157" s="1">
        <f ca="1">SUM($U157:INDIRECT(ADDRESS(ROW(),SUMIFS($1:$1,$5:$5,MAX($5:$5)))))</f>
        <v>647767.05760800012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647767.05760800012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1:57" x14ac:dyDescent="0.3">
      <c r="B158" s="1">
        <f>MAX(B$116:B157)+1</f>
        <v>230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- 3</v>
      </c>
      <c r="J158" s="1" t="str">
        <f ca="1">IF(INDIRECT($B$1&amp;Items!G$2&amp;$B158)="",IF(H158&lt;&gt;I158,"  "&amp;I158,I158),"    "&amp;INDIRECT($B$1&amp;Items!G$2&amp;$B158))</f>
        <v xml:space="preserve">    Капзатраты - тип - 3 - 17</v>
      </c>
      <c r="S158" s="1">
        <f ca="1">SUM($U158:INDIRECT(ADDRESS(ROW(),SUMIFS($1:$1,$5:$5,MAX($5:$5)))))</f>
        <v>141963.6964798671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141963.6964798671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1:57" ht="4.95" customHeight="1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35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</row>
    <row r="160" spans="1:57" ht="4.95" customHeight="1" x14ac:dyDescent="0.3"/>
    <row r="161" spans="2:57" x14ac:dyDescent="0.3">
      <c r="B161" s="1">
        <f>ROW(Items!A17)</f>
        <v>17</v>
      </c>
      <c r="F161" s="1" t="str">
        <f ca="1">INDIRECT($B$1&amp;Items!H$2&amp;$B161)</f>
        <v>Y</v>
      </c>
      <c r="H161" s="13" t="str">
        <f ca="1">INDIRECT($B$1&amp;Items!E$2&amp;$B161)</f>
        <v>Начисление себестоимостных затрат</v>
      </c>
      <c r="I161" s="13" t="str">
        <f ca="1">IF(INDIRECT($B$1&amp;Items!F$2&amp;$B161)="",H161,INDIRECT($B$1&amp;Items!F$2&amp;$B161))</f>
        <v>Начисление себестоимостных затрат</v>
      </c>
      <c r="J161" s="1" t="str">
        <f ca="1">IF(INDIRECT($B$1&amp;Items!G$2&amp;$B161)="",IF(H161&lt;&gt;I161,"  "&amp;I161,I161),"    "&amp;INDIRECT($B$1&amp;Items!G$2&amp;$B161))</f>
        <v>Начисление себестоимостных затрат</v>
      </c>
      <c r="S161" s="1">
        <f ca="1">SUM($U161:INDIRECT(ADDRESS(ROW(),SUMIFS($1:$1,$5:$5,MAX($5:$5)))))</f>
        <v>58805924.241471007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12166127.686100001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10607521.193234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13093731.073539002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8793851.6206459999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9354061.1980060004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4790631.4699459998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MAX(B$160:B161)+1</f>
        <v>18</v>
      </c>
      <c r="F162" s="1" t="str">
        <f ca="1">INDIRECT($B$1&amp;Items!H$2&amp;$B162)</f>
        <v>Y</v>
      </c>
      <c r="H162" s="13" t="str">
        <f ca="1">INDIRECT($B$1&amp;Items!E$2&amp;$B162)</f>
        <v>Начисление себестоимостных затрат</v>
      </c>
      <c r="I162" s="13" t="str">
        <f ca="1">IF(INDIRECT($B$1&amp;Items!F$2&amp;$B162)="",H162,INDIRECT($B$1&amp;Items!F$2&amp;$B162))</f>
        <v>Начисление затрат этапа-1 бизнес-процесса</v>
      </c>
      <c r="J162" s="1" t="str">
        <f ca="1">IF(INDIRECT($B$1&amp;Items!G$2&amp;$B162)="",IF(H162&lt;&gt;I162,"  "&amp;I162,I162),"    "&amp;INDIRECT($B$1&amp;Items!G$2&amp;$B162))</f>
        <v xml:space="preserve">  Начисление затрат этапа-1 бизнес-процесса</v>
      </c>
      <c r="S162" s="1">
        <f ca="1">SUM($U162:INDIRECT(ADDRESS(ROW(),SUMIFS($1:$1,$5:$5,MAX($5:$5)))))</f>
        <v>12501478.02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3995100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2209657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4894169.2893000003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1402551.7307000002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MAX(B$160:B162)+1</f>
        <v>19</v>
      </c>
      <c r="F163" s="1" t="str">
        <f ca="1">INDIRECT($B$1&amp;Items!H$2&amp;$B163)</f>
        <v>Y</v>
      </c>
      <c r="H163" s="13" t="str">
        <f ca="1">INDIRECT($B$1&amp;Items!E$2&amp;$B163)</f>
        <v>Начисление себестоимостных затрат</v>
      </c>
      <c r="I163" s="13" t="str">
        <f ca="1">IF(INDIRECT($B$1&amp;Items!F$2&amp;$B163)="",H163,INDIRECT($B$1&amp;Items!F$2&amp;$B163))</f>
        <v>Начисление затрат этапа-1 бизнес-процесса</v>
      </c>
      <c r="J163" s="1" t="str">
        <f ca="1">IF(INDIRECT($B$1&amp;Items!G$2&amp;$B163)="",IF(H163&lt;&gt;I163,"  "&amp;I163,I163),"    "&amp;INDIRECT($B$1&amp;Items!G$2&amp;$B163))</f>
        <v xml:space="preserve">    Сырье и материалы-1</v>
      </c>
      <c r="S163" s="1">
        <f ca="1">SUM($U163:INDIRECT(ADDRESS(ROW(),SUMIFS($1:$1,$5:$5,MAX($5:$5)))))</f>
        <v>1000000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1000000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MAX(B$160:B163)+1</f>
        <v>20</v>
      </c>
      <c r="F164" s="1" t="str">
        <f ca="1">INDIRECT($B$1&amp;Items!H$2&amp;$B164)</f>
        <v>Y</v>
      </c>
      <c r="H164" s="13" t="str">
        <f ca="1">INDIRECT($B$1&amp;Items!E$2&amp;$B164)</f>
        <v>Начисление себестоимостных затрат</v>
      </c>
      <c r="I164" s="13" t="str">
        <f ca="1">IF(INDIRECT($B$1&amp;Items!F$2&amp;$B164)="",H164,INDIRECT($B$1&amp;Items!F$2&amp;$B164))</f>
        <v>Начисление затрат этапа-1 бизнес-процесса</v>
      </c>
      <c r="J164" s="1" t="str">
        <f ca="1">IF(INDIRECT($B$1&amp;Items!G$2&amp;$B164)="",IF(H164&lt;&gt;I164,"  "&amp;I164,I164),"    "&amp;INDIRECT($B$1&amp;Items!G$2&amp;$B164))</f>
        <v xml:space="preserve">    Сырье и материалы-2</v>
      </c>
      <c r="S164" s="1">
        <f ca="1">SUM($U164:INDIRECT(ADDRESS(ROW(),SUMIFS($1:$1,$5:$5,MAX($5:$5)))))</f>
        <v>930000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930000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MAX(B$160:B164)+1</f>
        <v>21</v>
      </c>
      <c r="F165" s="1" t="str">
        <f ca="1">INDIRECT($B$1&amp;Items!H$2&amp;$B165)</f>
        <v>Y</v>
      </c>
      <c r="H165" s="13" t="str">
        <f ca="1">INDIRECT($B$1&amp;Items!E$2&amp;$B165)</f>
        <v>Начисление себестоимостных затрат</v>
      </c>
      <c r="I165" s="13" t="str">
        <f ca="1">IF(INDIRECT($B$1&amp;Items!F$2&amp;$B165)="",H165,INDIRECT($B$1&amp;Items!F$2&amp;$B165))</f>
        <v>Начисление затрат этапа-1 бизнес-процесса</v>
      </c>
      <c r="J165" s="1" t="str">
        <f ca="1">IF(INDIRECT($B$1&amp;Items!G$2&amp;$B165)="",IF(H165&lt;&gt;I165,"  "&amp;I165,I165),"    "&amp;INDIRECT($B$1&amp;Items!G$2&amp;$B165))</f>
        <v xml:space="preserve">    Сырье и материалы-3</v>
      </c>
      <c r="S165" s="1">
        <f ca="1">SUM($U165:INDIRECT(ADDRESS(ROW(),SUMIFS($1:$1,$5:$5,MAX($5:$5)))))</f>
        <v>1070000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1070000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MAX(B$160:B165)+1</f>
        <v>22</v>
      </c>
      <c r="F166" s="1" t="str">
        <f ca="1">INDIRECT($B$1&amp;Items!H$2&amp;$B166)</f>
        <v>Y</v>
      </c>
      <c r="H166" s="13" t="str">
        <f ca="1">INDIRECT($B$1&amp;Items!E$2&amp;$B166)</f>
        <v>Начисление себестоимостных затрат</v>
      </c>
      <c r="I166" s="13" t="str">
        <f ca="1">IF(INDIRECT($B$1&amp;Items!F$2&amp;$B166)="",H166,INDIRECT($B$1&amp;Items!F$2&amp;$B166))</f>
        <v>Начисление затрат этапа-1 бизнес-процесса</v>
      </c>
      <c r="J166" s="1" t="str">
        <f ca="1">IF(INDIRECT($B$1&amp;Items!G$2&amp;$B166)="",IF(H166&lt;&gt;I166,"  "&amp;I166,I166),"    "&amp;INDIRECT($B$1&amp;Items!G$2&amp;$B166))</f>
        <v xml:space="preserve">    Сырье и материалы-4</v>
      </c>
      <c r="S166" s="1">
        <f ca="1">SUM($U166:INDIRECT(ADDRESS(ROW(),SUMIFS($1:$1,$5:$5,MAX($5:$5)))))</f>
        <v>995100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995100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MAX(B$160:B166)+1</f>
        <v>23</v>
      </c>
      <c r="F167" s="1" t="str">
        <f ca="1">INDIRECT($B$1&amp;Items!H$2&amp;$B167)</f>
        <v>Y</v>
      </c>
      <c r="H167" s="13" t="str">
        <f ca="1">INDIRECT($B$1&amp;Items!E$2&amp;$B167)</f>
        <v>Начисление себестоимостных затрат</v>
      </c>
      <c r="I167" s="13" t="str">
        <f ca="1">IF(INDIRECT($B$1&amp;Items!F$2&amp;$B167)="",H167,INDIRECT($B$1&amp;Items!F$2&amp;$B167))</f>
        <v>Начисление затрат этапа-1 бизнес-процесса</v>
      </c>
      <c r="J167" s="1" t="str">
        <f ca="1">IF(INDIRECT($B$1&amp;Items!G$2&amp;$B167)="",IF(H167&lt;&gt;I167,"  "&amp;I167,I167),"    "&amp;INDIRECT($B$1&amp;Items!G$2&amp;$B167))</f>
        <v xml:space="preserve">    Сырье и материалы-5</v>
      </c>
      <c r="S167" s="1">
        <f ca="1">SUM($U167:INDIRECT(ADDRESS(ROW(),SUMIFS($1:$1,$5:$5,MAX($5:$5)))))</f>
        <v>1144900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1144900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MAX(B$160:B167)+1</f>
        <v>24</v>
      </c>
      <c r="F168" s="1" t="str">
        <f ca="1">INDIRECT($B$1&amp;Items!H$2&amp;$B168)</f>
        <v>Y</v>
      </c>
      <c r="H168" s="13" t="str">
        <f ca="1">INDIRECT($B$1&amp;Items!E$2&amp;$B168)</f>
        <v>Начисление себестоимостных затрат</v>
      </c>
      <c r="I168" s="13" t="str">
        <f ca="1">IF(INDIRECT($B$1&amp;Items!F$2&amp;$B168)="",H168,INDIRECT($B$1&amp;Items!F$2&amp;$B168))</f>
        <v>Начисление затрат этапа-1 бизнес-процесса</v>
      </c>
      <c r="J168" s="1" t="str">
        <f ca="1">IF(INDIRECT($B$1&amp;Items!G$2&amp;$B168)="",IF(H168&lt;&gt;I168,"  "&amp;I168,I168),"    "&amp;INDIRECT($B$1&amp;Items!G$2&amp;$B168))</f>
        <v xml:space="preserve">    Сырье и материалы-6</v>
      </c>
      <c r="S168" s="1">
        <f ca="1">SUM($U168:INDIRECT(ADDRESS(ROW(),SUMIFS($1:$1,$5:$5,MAX($5:$5)))))</f>
        <v>1064757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1064757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MAX(B$160:B168)+1</f>
        <v>25</v>
      </c>
      <c r="F169" s="1" t="str">
        <f ca="1">INDIRECT($B$1&amp;Items!H$2&amp;$B169)</f>
        <v>Y</v>
      </c>
      <c r="H169" s="13" t="str">
        <f ca="1">INDIRECT($B$1&amp;Items!E$2&amp;$B169)</f>
        <v>Начисление себестоимостных затрат</v>
      </c>
      <c r="I169" s="13" t="str">
        <f ca="1">IF(INDIRECT($B$1&amp;Items!F$2&amp;$B169)="",H169,INDIRECT($B$1&amp;Items!F$2&amp;$B169))</f>
        <v>Начисление затрат этапа-1 бизнес-процесса</v>
      </c>
      <c r="J169" s="1" t="str">
        <f ca="1">IF(INDIRECT($B$1&amp;Items!G$2&amp;$B169)="",IF(H169&lt;&gt;I169,"  "&amp;I169,I169),"    "&amp;INDIRECT($B$1&amp;Items!G$2&amp;$B169))</f>
        <v xml:space="preserve">    Сырье и материалы-7</v>
      </c>
      <c r="S169" s="1">
        <f ca="1">SUM($U169:INDIRECT(ADDRESS(ROW(),SUMIFS($1:$1,$5:$5,MAX($5:$5)))))</f>
        <v>1225043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1225043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MAX(B$160:B169)+1</f>
        <v>26</v>
      </c>
      <c r="F170" s="1" t="str">
        <f ca="1">INDIRECT($B$1&amp;Items!H$2&amp;$B170)</f>
        <v>Y</v>
      </c>
      <c r="H170" s="13" t="str">
        <f ca="1">INDIRECT($B$1&amp;Items!E$2&amp;$B170)</f>
        <v>Начисление себестоимостных затрат</v>
      </c>
      <c r="I170" s="13" t="str">
        <f ca="1">IF(INDIRECT($B$1&amp;Items!F$2&amp;$B170)="",H170,INDIRECT($B$1&amp;Items!F$2&amp;$B170))</f>
        <v>Начисление затрат этапа-1 бизнес-процесса</v>
      </c>
      <c r="J170" s="1" t="str">
        <f ca="1">IF(INDIRECT($B$1&amp;Items!G$2&amp;$B170)="",IF(H170&lt;&gt;I170,"  "&amp;I170,I170),"    "&amp;INDIRECT($B$1&amp;Items!G$2&amp;$B170))</f>
        <v xml:space="preserve">    Сырье и материалы-8</v>
      </c>
      <c r="S170" s="1">
        <f ca="1">SUM($U170:INDIRECT(ADDRESS(ROW(),SUMIFS($1:$1,$5:$5,MAX($5:$5)))))</f>
        <v>1139289.99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1139289.99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MAX(B$160:B170)+1</f>
        <v>27</v>
      </c>
      <c r="F171" s="1" t="str">
        <f ca="1">INDIRECT($B$1&amp;Items!H$2&amp;$B171)</f>
        <v>Y</v>
      </c>
      <c r="H171" s="13" t="str">
        <f ca="1">INDIRECT($B$1&amp;Items!E$2&amp;$B171)</f>
        <v>Начисление себестоимостных затрат</v>
      </c>
      <c r="I171" s="13" t="str">
        <f ca="1">IF(INDIRECT($B$1&amp;Items!F$2&amp;$B171)="",H171,INDIRECT($B$1&amp;Items!F$2&amp;$B171))</f>
        <v>Начисление затрат этапа-1 бизнес-процесса</v>
      </c>
      <c r="J171" s="1" t="str">
        <f ca="1">IF(INDIRECT($B$1&amp;Items!G$2&amp;$B171)="",IF(H171&lt;&gt;I171,"  "&amp;I171,I171),"    "&amp;INDIRECT($B$1&amp;Items!G$2&amp;$B171))</f>
        <v xml:space="preserve">    Сырье и материалы-9</v>
      </c>
      <c r="S171" s="1">
        <f ca="1">SUM($U171:INDIRECT(ADDRESS(ROW(),SUMIFS($1:$1,$5:$5,MAX($5:$5)))))</f>
        <v>1310796.01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1310796.01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MAX(B$160:B171)+1</f>
        <v>28</v>
      </c>
      <c r="F172" s="1" t="str">
        <f ca="1">INDIRECT($B$1&amp;Items!H$2&amp;$B172)</f>
        <v>Y</v>
      </c>
      <c r="H172" s="13" t="str">
        <f ca="1">INDIRECT($B$1&amp;Items!E$2&amp;$B172)</f>
        <v>Начисление себестоимостных затрат</v>
      </c>
      <c r="I172" s="13" t="str">
        <f ca="1">IF(INDIRECT($B$1&amp;Items!F$2&amp;$B172)="",H172,INDIRECT($B$1&amp;Items!F$2&amp;$B172))</f>
        <v>Начисление затрат этапа-1 бизнес-процесса</v>
      </c>
      <c r="J172" s="1" t="str">
        <f ca="1">IF(INDIRECT($B$1&amp;Items!G$2&amp;$B172)="",IF(H172&lt;&gt;I172,"  "&amp;I172,I172),"    "&amp;INDIRECT($B$1&amp;Items!G$2&amp;$B172))</f>
        <v xml:space="preserve">    Сырье и материалы-10</v>
      </c>
      <c r="S172" s="1">
        <f ca="1">SUM($U172:INDIRECT(ADDRESS(ROW(),SUMIFS($1:$1,$5:$5,MAX($5:$5)))))</f>
        <v>1219040.2893000001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1219040.2893000001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MAX(B$160:B172)+1</f>
        <v>29</v>
      </c>
      <c r="F173" s="1" t="str">
        <f ca="1">INDIRECT($B$1&amp;Items!H$2&amp;$B173)</f>
        <v>Y</v>
      </c>
      <c r="H173" s="13" t="str">
        <f ca="1">INDIRECT($B$1&amp;Items!E$2&amp;$B173)</f>
        <v>Начисление себестоимостных затрат</v>
      </c>
      <c r="I173" s="13" t="str">
        <f ca="1">IF(INDIRECT($B$1&amp;Items!F$2&amp;$B173)="",H173,INDIRECT($B$1&amp;Items!F$2&amp;$B173))</f>
        <v>Начисление затрат этапа-1 бизнес-процесса</v>
      </c>
      <c r="J173" s="1" t="str">
        <f ca="1">IF(INDIRECT($B$1&amp;Items!G$2&amp;$B173)="",IF(H173&lt;&gt;I173,"  "&amp;I173,I173),"    "&amp;INDIRECT($B$1&amp;Items!G$2&amp;$B173))</f>
        <v xml:space="preserve">    Сырье и материалы-11</v>
      </c>
      <c r="S173" s="1">
        <f ca="1">SUM($U173:INDIRECT(ADDRESS(ROW(),SUMIFS($1:$1,$5:$5,MAX($5:$5)))))</f>
        <v>1402551.7307000002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1402551.7307000002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MAX(B$160:B173)+1</f>
        <v>30</v>
      </c>
      <c r="F174" s="1" t="str">
        <f ca="1">INDIRECT($B$1&amp;Items!H$2&amp;$B174)</f>
        <v>Y</v>
      </c>
      <c r="H174" s="13" t="str">
        <f ca="1">INDIRECT($B$1&amp;Items!E$2&amp;$B174)</f>
        <v>Начисление себестоимостных затрат</v>
      </c>
      <c r="I174" s="13" t="str">
        <f ca="1">IF(INDIRECT($B$1&amp;Items!F$2&amp;$B174)="",H174,INDIRECT($B$1&amp;Items!F$2&amp;$B174))</f>
        <v>Начисление затрат этапа-2 бизнес-процесса</v>
      </c>
      <c r="J174" s="1" t="str">
        <f ca="1">IF(INDIRECT($B$1&amp;Items!G$2&amp;$B174)="",IF(H174&lt;&gt;I174,"  "&amp;I174,I174),"    "&amp;INDIRECT($B$1&amp;Items!G$2&amp;$B174))</f>
        <v xml:space="preserve">  Начисление затрат этапа-2 бизнес-процесса</v>
      </c>
      <c r="S174" s="1">
        <f ca="1">SUM($U174:INDIRECT(ADDRESS(ROW(),SUMIFS($1:$1,$5:$5,MAX($5:$5)))))</f>
        <v>10634926.526999999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3567656.2376999995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1169040.2893000001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1780000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3103473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1014757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MAX(B$160:B174)+1</f>
        <v>31</v>
      </c>
      <c r="F175" s="1" t="str">
        <f ca="1">INDIRECT($B$1&amp;Items!H$2&amp;$B175)</f>
        <v>Y</v>
      </c>
      <c r="H175" s="13" t="str">
        <f ca="1">INDIRECT($B$1&amp;Items!E$2&amp;$B175)</f>
        <v>Начисление себестоимостных затрат</v>
      </c>
      <c r="I175" s="13" t="str">
        <f ca="1">IF(INDIRECT($B$1&amp;Items!F$2&amp;$B175)="",H175,INDIRECT($B$1&amp;Items!F$2&amp;$B175))</f>
        <v>Начисление затрат этапа-2 бизнес-процесса</v>
      </c>
      <c r="J175" s="1" t="str">
        <f ca="1">IF(INDIRECT($B$1&amp;Items!G$2&amp;$B175)="",IF(H175&lt;&gt;I175,"  "&amp;I175,I175),"    "&amp;INDIRECT($B$1&amp;Items!G$2&amp;$B175))</f>
        <v xml:space="preserve">    Производственные затраты-1</v>
      </c>
      <c r="S175" s="1">
        <f ca="1">SUM($U175:INDIRECT(ADDRESS(ROW(),SUMIFS($1:$1,$5:$5,MAX($5:$5)))))</f>
        <v>900000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900000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MAX(B$160:B175)+1</f>
        <v>32</v>
      </c>
      <c r="F176" s="1" t="str">
        <f ca="1">INDIRECT($B$1&amp;Items!H$2&amp;$B176)</f>
        <v>Y</v>
      </c>
      <c r="H176" s="13" t="str">
        <f ca="1">INDIRECT($B$1&amp;Items!E$2&amp;$B176)</f>
        <v>Начисление себестоимостных затрат</v>
      </c>
      <c r="I176" s="13" t="str">
        <f ca="1">IF(INDIRECT($B$1&amp;Items!F$2&amp;$B176)="",H176,INDIRECT($B$1&amp;Items!F$2&amp;$B176))</f>
        <v>Начисление затрат этапа-2 бизнес-процесса</v>
      </c>
      <c r="J176" s="1" t="str">
        <f ca="1">IF(INDIRECT($B$1&amp;Items!G$2&amp;$B176)="",IF(H176&lt;&gt;I176,"  "&amp;I176,I176),"    "&amp;INDIRECT($B$1&amp;Items!G$2&amp;$B176))</f>
        <v xml:space="preserve">    Производственные затраты-2</v>
      </c>
      <c r="S176" s="1">
        <f ca="1">SUM($U176:INDIRECT(ADDRESS(ROW(),SUMIFS($1:$1,$5:$5,MAX($5:$5)))))</f>
        <v>880000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880000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2:57" x14ac:dyDescent="0.3">
      <c r="B177" s="1">
        <f>MAX(B$160:B176)+1</f>
        <v>33</v>
      </c>
      <c r="F177" s="1" t="str">
        <f ca="1">INDIRECT($B$1&amp;Items!H$2&amp;$B177)</f>
        <v>Y</v>
      </c>
      <c r="H177" s="13" t="str">
        <f ca="1">INDIRECT($B$1&amp;Items!E$2&amp;$B177)</f>
        <v>Начисление себестоимостных затрат</v>
      </c>
      <c r="I177" s="13" t="str">
        <f ca="1">IF(INDIRECT($B$1&amp;Items!F$2&amp;$B177)="",H177,INDIRECT($B$1&amp;Items!F$2&amp;$B177))</f>
        <v>Начисление затрат этапа-2 бизнес-процесса</v>
      </c>
      <c r="J177" s="1" t="str">
        <f ca="1">IF(INDIRECT($B$1&amp;Items!G$2&amp;$B177)="",IF(H177&lt;&gt;I177,"  "&amp;I177,I177),"    "&amp;INDIRECT($B$1&amp;Items!G$2&amp;$B177))</f>
        <v xml:space="preserve">    Производственные затраты-3</v>
      </c>
      <c r="S177" s="1">
        <f ca="1">SUM($U177:INDIRECT(ADDRESS(ROW(),SUMIFS($1:$1,$5:$5,MAX($5:$5)))))</f>
        <v>834600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834600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2:57" x14ac:dyDescent="0.3">
      <c r="B178" s="1">
        <f>MAX(B$160:B177)+1</f>
        <v>34</v>
      </c>
      <c r="F178" s="1" t="str">
        <f ca="1">INDIRECT($B$1&amp;Items!H$2&amp;$B178)</f>
        <v>Y</v>
      </c>
      <c r="H178" s="13" t="str">
        <f ca="1">INDIRECT($B$1&amp;Items!E$2&amp;$B178)</f>
        <v>Начисление себестоимостных затрат</v>
      </c>
      <c r="I178" s="13" t="str">
        <f ca="1">IF(INDIRECT($B$1&amp;Items!F$2&amp;$B178)="",H178,INDIRECT($B$1&amp;Items!F$2&amp;$B178))</f>
        <v>Начисление затрат этапа-2 бизнес-процесса</v>
      </c>
      <c r="J178" s="1" t="str">
        <f ca="1">IF(INDIRECT($B$1&amp;Items!G$2&amp;$B178)="",IF(H178&lt;&gt;I178,"  "&amp;I178,I178),"    "&amp;INDIRECT($B$1&amp;Items!G$2&amp;$B178))</f>
        <v xml:space="preserve">    Производственные затраты-4</v>
      </c>
      <c r="S178" s="1">
        <f ca="1">SUM($U178:INDIRECT(ADDRESS(ROW(),SUMIFS($1:$1,$5:$5,MAX($5:$5)))))</f>
        <v>1223973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1223973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2:57" x14ac:dyDescent="0.3">
      <c r="B179" s="1">
        <f>MAX(B$160:B178)+1</f>
        <v>35</v>
      </c>
      <c r="F179" s="1" t="str">
        <f ca="1">INDIRECT($B$1&amp;Items!H$2&amp;$B179)</f>
        <v>Y</v>
      </c>
      <c r="H179" s="13" t="str">
        <f ca="1">INDIRECT($B$1&amp;Items!E$2&amp;$B179)</f>
        <v>Начисление себестоимостных затрат</v>
      </c>
      <c r="I179" s="13" t="str">
        <f ca="1">IF(INDIRECT($B$1&amp;Items!F$2&amp;$B179)="",H179,INDIRECT($B$1&amp;Items!F$2&amp;$B179))</f>
        <v>Начисление затрат этапа-2 бизнес-процесса</v>
      </c>
      <c r="J179" s="1" t="str">
        <f ca="1">IF(INDIRECT($B$1&amp;Items!G$2&amp;$B179)="",IF(H179&lt;&gt;I179,"  "&amp;I179,I179),"    "&amp;INDIRECT($B$1&amp;Items!G$2&amp;$B179))</f>
        <v xml:space="preserve">    Производственные затраты-5</v>
      </c>
      <c r="S179" s="1">
        <f ca="1">SUM($U179:INDIRECT(ADDRESS(ROW(),SUMIFS($1:$1,$5:$5,MAX($5:$5)))))</f>
        <v>1044900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1044900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</row>
    <row r="180" spans="2:57" x14ac:dyDescent="0.3">
      <c r="B180" s="1">
        <f>MAX(B$160:B179)+1</f>
        <v>36</v>
      </c>
      <c r="F180" s="1" t="str">
        <f ca="1">INDIRECT($B$1&amp;Items!H$2&amp;$B180)</f>
        <v>Y</v>
      </c>
      <c r="H180" s="13" t="str">
        <f ca="1">INDIRECT($B$1&amp;Items!E$2&amp;$B180)</f>
        <v>Начисление себестоимостных затрат</v>
      </c>
      <c r="I180" s="13" t="str">
        <f ca="1">IF(INDIRECT($B$1&amp;Items!F$2&amp;$B180)="",H180,INDIRECT($B$1&amp;Items!F$2&amp;$B180))</f>
        <v>Начисление затрат этапа-2 бизнес-процесса</v>
      </c>
      <c r="J180" s="1" t="str">
        <f ca="1">IF(INDIRECT($B$1&amp;Items!G$2&amp;$B180)="",IF(H180&lt;&gt;I180,"  "&amp;I180,I180),"    "&amp;INDIRECT($B$1&amp;Items!G$2&amp;$B180))</f>
        <v xml:space="preserve">    Производственные затраты-6</v>
      </c>
      <c r="S180" s="1">
        <f ca="1">SUM($U180:INDIRECT(ADDRESS(ROW(),SUMIFS($1:$1,$5:$5,MAX($5:$5)))))</f>
        <v>1014757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1014757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"&amp;$I180=$J180),"*",RIGHT($J180,LEN($J180)-4)),INDIRECT($F$1&amp;dbP!$AC$2&amp;":"&amp;dbP!$AC$2),RepP!$J$3)</f>
        <v>0</v>
      </c>
    </row>
    <row r="181" spans="2:57" x14ac:dyDescent="0.3">
      <c r="B181" s="1">
        <f>MAX(B$160:B180)+1</f>
        <v>37</v>
      </c>
      <c r="F181" s="1" t="str">
        <f ca="1">INDIRECT($B$1&amp;Items!H$2&amp;$B181)</f>
        <v>Y</v>
      </c>
      <c r="H181" s="13" t="str">
        <f ca="1">INDIRECT($B$1&amp;Items!E$2&amp;$B181)</f>
        <v>Начисление себестоимостных затрат</v>
      </c>
      <c r="I181" s="13" t="str">
        <f ca="1">IF(INDIRECT($B$1&amp;Items!F$2&amp;$B181)="",H181,INDIRECT($B$1&amp;Items!F$2&amp;$B181))</f>
        <v>Начисление затрат этапа-2 бизнес-процесса</v>
      </c>
      <c r="J181" s="1" t="str">
        <f ca="1">IF(INDIRECT($B$1&amp;Items!G$2&amp;$B181)="",IF(H181&lt;&gt;I181,"  "&amp;I181,I181),"    "&amp;INDIRECT($B$1&amp;Items!G$2&amp;$B181))</f>
        <v xml:space="preserve">    Производственные затраты-7</v>
      </c>
      <c r="S181" s="1">
        <f ca="1">SUM($U181:INDIRECT(ADDRESS(ROW(),SUMIFS($1:$1,$5:$5,MAX($5:$5)))))</f>
        <v>955533.54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955533.54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2:57" x14ac:dyDescent="0.3">
      <c r="B182" s="1">
        <f>MAX(B$160:B181)+1</f>
        <v>38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затрат этапа-2 бизнес-процесса</v>
      </c>
      <c r="J182" s="1" t="str">
        <f ca="1">IF(INDIRECT($B$1&amp;Items!G$2&amp;$B182)="",IF(H182&lt;&gt;I182,"  "&amp;I182,I182),"    "&amp;INDIRECT($B$1&amp;Items!G$2&amp;$B182))</f>
        <v xml:space="preserve">    Производственные затраты-8</v>
      </c>
      <c r="S182" s="1">
        <f ca="1">SUM($U182:INDIRECT(ADDRESS(ROW(),SUMIFS($1:$1,$5:$5,MAX($5:$5)))))</f>
        <v>1401326.6876999999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1401326.6876999999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2:57" x14ac:dyDescent="0.3">
      <c r="B183" s="1">
        <f>MAX(B$160:B182)+1</f>
        <v>39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этапа-2 бизнес-процесса</v>
      </c>
      <c r="J183" s="1" t="str">
        <f ca="1">IF(INDIRECT($B$1&amp;Items!G$2&amp;$B183)="",IF(H183&lt;&gt;I183,"  "&amp;I183,I183),"    "&amp;INDIRECT($B$1&amp;Items!G$2&amp;$B183))</f>
        <v xml:space="preserve">    Производственные затраты-9</v>
      </c>
      <c r="S183" s="1">
        <f ca="1">SUM($U183:INDIRECT(ADDRESS(ROW(),SUMIFS($1:$1,$5:$5,MAX($5:$5)))))</f>
        <v>1210796.01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1210796.01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2:57" x14ac:dyDescent="0.3">
      <c r="B184" s="1">
        <f>MAX(B$160:B183)+1</f>
        <v>40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этапа-2 бизнес-процесса</v>
      </c>
      <c r="J184" s="1" t="str">
        <f ca="1">IF(INDIRECT($B$1&amp;Items!G$2&amp;$B184)="",IF(H184&lt;&gt;I184,"  "&amp;I184,I184),"    "&amp;INDIRECT($B$1&amp;Items!G$2&amp;$B184))</f>
        <v xml:space="preserve">    Производственные затраты-10</v>
      </c>
      <c r="S184" s="1">
        <f ca="1">SUM($U184:INDIRECT(ADDRESS(ROW(),SUMIFS($1:$1,$5:$5,MAX($5:$5)))))</f>
        <v>1169040.2893000001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1169040.2893000001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2:57" x14ac:dyDescent="0.3">
      <c r="B185" s="1">
        <f>MAX(B$160:B184)+1</f>
        <v>41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этапа-3 бизнес-процесса</v>
      </c>
      <c r="J185" s="1" t="str">
        <f ca="1">IF(INDIRECT($B$1&amp;Items!G$2&amp;$B185)="",IF(H185&lt;&gt;I185,"  "&amp;I185,I185),"    "&amp;INDIRECT($B$1&amp;Items!G$2&amp;$B185))</f>
        <v xml:space="preserve">  Начисление затрат этапа-3 бизнес-процесса</v>
      </c>
      <c r="S185" s="1">
        <f ca="1">SUM($U185:INDIRECT(ADDRESS(ROW(),SUMIFS($1:$1,$5:$5,MAX($5:$5)))))</f>
        <v>16935787.377898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2548698.94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3203467.4099460002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2519298.94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3105517.54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3651354.1980060004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1907450.3499460001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2:57" x14ac:dyDescent="0.3">
      <c r="B186" s="1">
        <f>MAX(B$160:B185)+1</f>
        <v>42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этапа-3 бизнес-процесса</v>
      </c>
      <c r="J186" s="1" t="str">
        <f ca="1">IF(INDIRECT($B$1&amp;Items!G$2&amp;$B186)="",IF(H186&lt;&gt;I186,"  "&amp;I186,I186),"    "&amp;INDIRECT($B$1&amp;Items!G$2&amp;$B186))</f>
        <v xml:space="preserve">    Производственные затраты-11</v>
      </c>
      <c r="S186" s="1">
        <f ca="1">SUM($U186:INDIRECT(ADDRESS(ROW(),SUMIFS($1:$1,$5:$5,MAX($5:$5)))))</f>
        <v>1093990.3499460001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1093990.3499460001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2:57" x14ac:dyDescent="0.3">
      <c r="B187" s="1">
        <f>MAX(B$160:B186)+1</f>
        <v>43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этапа-3 бизнес-процесса</v>
      </c>
      <c r="J187" s="1" t="str">
        <f ca="1">IF(INDIRECT($B$1&amp;Items!G$2&amp;$B187)="",IF(H187&lt;&gt;I187,"  "&amp;I187,I187),"    "&amp;INDIRECT($B$1&amp;Items!G$2&amp;$B187))</f>
        <v xml:space="preserve">    Производственные затраты-12</v>
      </c>
      <c r="S187" s="1">
        <f ca="1">SUM($U187:INDIRECT(ADDRESS(ROW(),SUMIFS($1:$1,$5:$5,MAX($5:$5)))))</f>
        <v>1107000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1107000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2:57" x14ac:dyDescent="0.3">
      <c r="B188" s="1">
        <f>MAX(B$160:B187)+1</f>
        <v>44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этапа-3 бизнес-процесса</v>
      </c>
      <c r="J188" s="1" t="str">
        <f ca="1">IF(INDIRECT($B$1&amp;Items!G$2&amp;$B188)="",IF(H188&lt;&gt;I188,"  "&amp;I188,I188),"    "&amp;INDIRECT($B$1&amp;Items!G$2&amp;$B188))</f>
        <v xml:space="preserve">    Производственные затраты-13</v>
      </c>
      <c r="S188" s="1">
        <f ca="1">SUM($U188:INDIRECT(ADDRESS(ROW(),SUMIFS($1:$1,$5:$5,MAX($5:$5)))))</f>
        <v>780000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780000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2:57" x14ac:dyDescent="0.3">
      <c r="B189" s="1">
        <f>MAX(B$160:B188)+1</f>
        <v>45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этапа-3 бизнес-процесса</v>
      </c>
      <c r="J189" s="1" t="str">
        <f ca="1">IF(INDIRECT($B$1&amp;Items!G$2&amp;$B189)="",IF(H189&lt;&gt;I189,"  "&amp;I189,I189),"    "&amp;INDIRECT($B$1&amp;Items!G$2&amp;$B189))</f>
        <v xml:space="preserve">    Производственные затраты-14</v>
      </c>
      <c r="S189" s="1">
        <f ca="1">SUM($U189:INDIRECT(ADDRESS(ROW(),SUMIFS($1:$1,$5:$5,MAX($5:$5)))))</f>
        <v>784600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784600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2:57" x14ac:dyDescent="0.3">
      <c r="B190" s="1">
        <f>MAX(B$160:B189)+1</f>
        <v>46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этапа-3 бизнес-процесса</v>
      </c>
      <c r="J190" s="1" t="str">
        <f ca="1">IF(INDIRECT($B$1&amp;Items!G$2&amp;$B190)="",IF(H190&lt;&gt;I190,"  "&amp;I190,I190),"    "&amp;INDIRECT($B$1&amp;Items!G$2&amp;$B190))</f>
        <v xml:space="preserve">    Производственные затраты-15</v>
      </c>
      <c r="S190" s="1">
        <f ca="1">SUM($U190:INDIRECT(ADDRESS(ROW(),SUMIFS($1:$1,$5:$5,MAX($5:$5)))))</f>
        <v>954698.94000000006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954698.94000000006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2:57" x14ac:dyDescent="0.3">
      <c r="B191" s="1">
        <f>MAX(B$160:B190)+1</f>
        <v>47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этапа-3 бизнес-процесса</v>
      </c>
      <c r="J191" s="1" t="str">
        <f ca="1">IF(INDIRECT($B$1&amp;Items!G$2&amp;$B191)="",IF(H191&lt;&gt;I191,"  "&amp;I191,I191),"    "&amp;INDIRECT($B$1&amp;Items!G$2&amp;$B191))</f>
        <v xml:space="preserve">    Производственные затраты-16</v>
      </c>
      <c r="S191" s="1">
        <f ca="1">SUM($U191:INDIRECT(ADDRESS(ROW(),SUMIFS($1:$1,$5:$5,MAX($5:$5)))))</f>
        <v>1285227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1285227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2:57" x14ac:dyDescent="0.3">
      <c r="B192" s="1">
        <f>MAX(B$160:B191)+1</f>
        <v>48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этапа-3 бизнес-процесса</v>
      </c>
      <c r="J192" s="1" t="str">
        <f ca="1">IF(INDIRECT($B$1&amp;Items!G$2&amp;$B192)="",IF(H192&lt;&gt;I192,"  "&amp;I192,I192),"    "&amp;INDIRECT($B$1&amp;Items!G$2&amp;$B192))</f>
        <v xml:space="preserve">    Производственные затраты-17</v>
      </c>
      <c r="S192" s="1">
        <f ca="1">SUM($U192:INDIRECT(ADDRESS(ROW(),SUMIFS($1:$1,$5:$5,MAX($5:$5)))))</f>
        <v>914757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914757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MAX(B$160:B192)+1</f>
        <v>49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этапа-3 бизнес-процесса</v>
      </c>
      <c r="J193" s="1" t="str">
        <f ca="1">IF(INDIRECT($B$1&amp;Items!G$2&amp;$B193)="",IF(H193&lt;&gt;I193,"  "&amp;I193,I193),"    "&amp;INDIRECT($B$1&amp;Items!G$2&amp;$B193))</f>
        <v xml:space="preserve">    Производственные затраты-18</v>
      </c>
      <c r="S193" s="1">
        <f ca="1">SUM($U193:INDIRECT(ADDRESS(ROW(),SUMIFS($1:$1,$5:$5,MAX($5:$5)))))</f>
        <v>905533.54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905533.54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MAX(B$160:B193)+1</f>
        <v>50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этапа-3 бизнес-процесса</v>
      </c>
      <c r="J194" s="1" t="str">
        <f ca="1">IF(INDIRECT($B$1&amp;Items!G$2&amp;$B194)="",IF(H194&lt;&gt;I194,"  "&amp;I194,I194),"    "&amp;INDIRECT($B$1&amp;Items!G$2&amp;$B194))</f>
        <v xml:space="preserve">    Производственные затраты-19</v>
      </c>
      <c r="S194" s="1">
        <f ca="1">SUM($U194:INDIRECT(ADDRESS(ROW(),SUMIFS($1:$1,$5:$5,MAX($5:$5)))))</f>
        <v>1093034.8164059999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1093034.8164059999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MAX(B$160:B194)+1</f>
        <v>51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этапа-3 бизнес-процесса</v>
      </c>
      <c r="J195" s="1" t="str">
        <f ca="1">IF(INDIRECT($B$1&amp;Items!G$2&amp;$B195)="",IF(H195&lt;&gt;I195,"  "&amp;I195,I195),"    "&amp;INDIRECT($B$1&amp;Items!G$2&amp;$B195))</f>
        <v xml:space="preserve">    Производственные затраты-20</v>
      </c>
      <c r="S195" s="1">
        <f ca="1">SUM($U195:INDIRECT(ADDRESS(ROW(),SUMIFS($1:$1,$5:$5,MAX($5:$5)))))</f>
        <v>1489279.0922999999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1489279.0922999999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MAX(B$160:B195)+1</f>
        <v>52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этапа-3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затраты-21</v>
      </c>
      <c r="S196" s="1">
        <f ca="1">SUM($U196:INDIRECT(ADDRESS(ROW(),SUMIFS($1:$1,$5:$5,MAX($5:$5)))))</f>
        <v>1069040.2893000001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1069040.2893000001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MAX(B$160:B196)+1</f>
        <v>53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этапа-3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затраты-22</v>
      </c>
      <c r="S197" s="1">
        <f ca="1">SUM($U197:INDIRECT(ADDRESS(ROW(),SUMIFS($1:$1,$5:$5,MAX($5:$5)))))</f>
        <v>1043990.3499460001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1043990.3499460001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MAX(B$160:B197)+1</f>
        <v>54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этапа-3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затраты-23</v>
      </c>
      <c r="S198" s="1">
        <f ca="1">SUM($U198:INDIRECT(ADDRESS(ROW(),SUMIFS($1:$1,$5:$5,MAX($5:$5)))))</f>
        <v>863460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863460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MAX(B$160:B198)+1</f>
        <v>55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этапа-3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затраты-24</v>
      </c>
      <c r="S199" s="1">
        <f ca="1">SUM($U199:INDIRECT(ADDRESS(ROW(),SUMIFS($1:$1,$5:$5,MAX($5:$5)))))</f>
        <v>959400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959400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MAX(B$160:B199)+1</f>
        <v>56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этапа-3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затраты-25</v>
      </c>
      <c r="S200" s="1">
        <f ca="1">SUM($U200:INDIRECT(ADDRESS(ROW(),SUMIFS($1:$1,$5:$5,MAX($5:$5)))))</f>
        <v>684600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684600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MAX(B$160:B200)+1</f>
        <v>57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этапа-3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затраты-26</v>
      </c>
      <c r="S201" s="1">
        <f ca="1">SUM($U201:INDIRECT(ADDRESS(ROW(),SUMIFS($1:$1,$5:$5,MAX($5:$5)))))</f>
        <v>904698.94000000006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904698.94000000006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MAX(B$160:B201)+1</f>
        <v>58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этапа-3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затраты-27</v>
      </c>
      <c r="S202" s="1">
        <f ca="1">SUM($U202:INDIRECT(ADDRESS(ROW(),SUMIFS($1:$1,$5:$5,MAX($5:$5)))))</f>
        <v>1002477.06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1002477.06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MAX(B$160:B202)+1</f>
        <v>59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этапа-4 бизнес-процесса</v>
      </c>
      <c r="J203" s="1" t="str">
        <f ca="1">IF(INDIRECT($B$1&amp;Items!G$2&amp;$B203)="",IF(H203&lt;&gt;I203,"  "&amp;I203,I203),"    "&amp;INDIRECT($B$1&amp;Items!G$2&amp;$B203))</f>
        <v xml:space="preserve">  Начисление затрат этапа-4 бизнес-процесса</v>
      </c>
      <c r="S203" s="1">
        <f ca="1">SUM($U203:INDIRECT(ADDRESS(ROW(),SUMIFS($1:$1,$5:$5,MAX($5:$5)))))</f>
        <v>9602816.0041849986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1125151.1099999999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4325125.604239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2505782.3499460001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1646756.94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MAX(B$160:B203)+1</f>
        <v>60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этапа-4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затраты-28</v>
      </c>
      <c r="S204" s="1">
        <f ca="1">SUM($U204:INDIRECT(ADDRESS(ROW(),SUMIFS($1:$1,$5:$5,MAX($5:$5)))))</f>
        <v>1125151.1099999999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1125151.1099999999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MAX(B$160:B204)+1</f>
        <v>61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этапа-4 бизнес-процесса</v>
      </c>
      <c r="J205" s="1" t="str">
        <f ca="1">IF(INDIRECT($B$1&amp;Items!G$2&amp;$B205)="",IF(H205&lt;&gt;I205,"  "&amp;I205,I205),"    "&amp;INDIRECT($B$1&amp;Items!G$2&amp;$B205))</f>
        <v xml:space="preserve">    Производственные затраты-29</v>
      </c>
      <c r="S205" s="1">
        <f ca="1">SUM($U205:INDIRECT(ADDRESS(ROW(),SUMIFS($1:$1,$5:$5,MAX($5:$5)))))</f>
        <v>805533.54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805533.54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MAX(B$160:B205)+1</f>
        <v>62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этапа-4 бизнес-процесса</v>
      </c>
      <c r="J206" s="1" t="str">
        <f ca="1">IF(INDIRECT($B$1&amp;Items!G$2&amp;$B206)="",IF(H206&lt;&gt;I206,"  "&amp;I206,I206),"    "&amp;INDIRECT($B$1&amp;Items!G$2&amp;$B206))</f>
        <v xml:space="preserve">    Производственные затраты-30</v>
      </c>
      <c r="S206" s="1">
        <f ca="1">SUM($U206:INDIRECT(ADDRESS(ROW(),SUMIFS($1:$1,$5:$5,MAX($5:$5)))))</f>
        <v>1043034.8164059999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1043034.8164059999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MAX(B$160:B206)+1</f>
        <v>63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этапа-4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затраты-31</v>
      </c>
      <c r="S207" s="1">
        <f ca="1">SUM($U207:INDIRECT(ADDRESS(ROW(),SUMIFS($1:$1,$5:$5,MAX($5:$5)))))</f>
        <v>1161637.691994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1161637.691994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MAX(B$160:B207)+1</f>
        <v>64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этапа-4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затраты-32</v>
      </c>
      <c r="S208" s="1">
        <f ca="1">SUM($U208:INDIRECT(ADDRESS(ROW(),SUMIFS($1:$1,$5:$5,MAX($5:$5)))))</f>
        <v>1314919.555839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1314919.555839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MAX(B$160:B208)+1</f>
        <v>65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этапа-4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затраты-33</v>
      </c>
      <c r="S209" s="1">
        <f ca="1">SUM($U209:INDIRECT(ADDRESS(ROW(),SUMIFS($1:$1,$5:$5,MAX($5:$5)))))</f>
        <v>943990.34994600015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943990.34994600015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MAX(B$160:B209)+1</f>
        <v>66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этапа-4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затраты-34</v>
      </c>
      <c r="S210" s="1">
        <f ca="1">SUM($U210:INDIRECT(ADDRESS(ROW(),SUMIFS($1:$1,$5:$5,MAX($5:$5)))))</f>
        <v>813460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813460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MAX(B$160:B210)+1</f>
        <v>67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этапа-4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затраты-35</v>
      </c>
      <c r="S211" s="1">
        <f ca="1">SUM($U211:INDIRECT(ADDRESS(ROW(),SUMIFS($1:$1,$5:$5,MAX($5:$5)))))</f>
        <v>748332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748332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MAX(B$160:B211)+1</f>
        <v>68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этапа-4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затраты-36</v>
      </c>
      <c r="S212" s="1">
        <f ca="1">SUM($U212:INDIRECT(ADDRESS(ROW(),SUMIFS($1:$1,$5:$5,MAX($5:$5)))))</f>
        <v>842058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842058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MAX(B$160:B212)+1</f>
        <v>69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этапа-4 бизнес-процесса</v>
      </c>
      <c r="J213" s="1" t="str">
        <f ca="1">IF(INDIRECT($B$1&amp;Items!G$2&amp;$B213)="",IF(H213&lt;&gt;I213,"  "&amp;I213,I213),"    "&amp;INDIRECT($B$1&amp;Items!G$2&amp;$B213))</f>
        <v xml:space="preserve">    Производственные затраты-37</v>
      </c>
      <c r="S213" s="1">
        <f ca="1">SUM($U213:INDIRECT(ADDRESS(ROW(),SUMIFS($1:$1,$5:$5,MAX($5:$5)))))</f>
        <v>804698.94000000006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804698.94000000006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MAX(B$160:B213)+1</f>
        <v>70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этапа-5 бизнес-процесса</v>
      </c>
      <c r="J214" s="1" t="str">
        <f ca="1">IF(INDIRECT($B$1&amp;Items!G$2&amp;$B214)="",IF(H214&lt;&gt;I214,"  "&amp;I214,I214),"    "&amp;INDIRECT($B$1&amp;Items!G$2&amp;$B214))</f>
        <v xml:space="preserve">  Начисление затрат этапа-5 бизнес-процесса</v>
      </c>
      <c r="S214" s="1">
        <f ca="1">SUM($U214:INDIRECT(ADDRESS(ROW(),SUMIFS($1:$1,$5:$5,MAX($5:$5)))))</f>
        <v>9130916.3123879991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2054672.5083999999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2900205.3839880005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1355137.24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952477.06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1868424.12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MAX(B$160:B214)+1</f>
        <v>71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этапа-5 бизнес-процесса</v>
      </c>
      <c r="J215" s="1" t="str">
        <f ca="1">IF(INDIRECT($B$1&amp;Items!G$2&amp;$B215)="",IF(H215&lt;&gt;I215,"  "&amp;I215,I215),"    "&amp;INDIRECT($B$1&amp;Items!G$2&amp;$B215))</f>
        <v xml:space="preserve">    Затраты на доставку и продажу-1</v>
      </c>
      <c r="S215" s="1">
        <f ca="1">SUM($U215:INDIRECT(ADDRESS(ROW(),SUMIFS($1:$1,$5:$5,MAX($5:$5)))))</f>
        <v>952477.06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952477.06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MAX(B$160:B215)+1</f>
        <v>72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этапа-5 бизнес-процесса</v>
      </c>
      <c r="J216" s="1" t="str">
        <f ca="1">IF(INDIRECT($B$1&amp;Items!G$2&amp;$B216)="",IF(H216&lt;&gt;I216,"  "&amp;I216,I216),"    "&amp;INDIRECT($B$1&amp;Items!G$2&amp;$B216))</f>
        <v xml:space="preserve">    Затраты на доставку и продажу-2</v>
      </c>
      <c r="S216" s="1">
        <f ca="1">SUM($U216:INDIRECT(ADDRESS(ROW(),SUMIFS($1:$1,$5:$5,MAX($5:$5)))))</f>
        <v>877617.86579999991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877617.86579999991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MAX(B$160:B216)+1</f>
        <v>73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этапа-5 бизнес-процесса</v>
      </c>
      <c r="J217" s="1" t="str">
        <f ca="1">IF(INDIRECT($B$1&amp;Items!G$2&amp;$B217)="",IF(H217&lt;&gt;I217,"  "&amp;I217,I217),"    "&amp;INDIRECT($B$1&amp;Items!G$2&amp;$B217))</f>
        <v xml:space="preserve">    Затраты на доставку и продажу-3</v>
      </c>
      <c r="S217" s="1">
        <f ca="1">SUM($U217:INDIRECT(ADDRESS(ROW(),SUMIFS($1:$1,$5:$5,MAX($5:$5)))))</f>
        <v>990806.25420000008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990806.25420000008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MAX(B$160:B217)+1</f>
        <v>74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этапа-5 бизнес-процесса</v>
      </c>
      <c r="J218" s="1" t="str">
        <f ca="1">IF(INDIRECT($B$1&amp;Items!G$2&amp;$B218)="",IF(H218&lt;&gt;I218,"  "&amp;I218,I218),"    "&amp;INDIRECT($B$1&amp;Items!G$2&amp;$B218))</f>
        <v xml:space="preserve">    Затраты на доставку и продажу-4</v>
      </c>
      <c r="S218" s="1">
        <f ca="1">SUM($U218:INDIRECT(ADDRESS(ROW(),SUMIFS($1:$1,$5:$5,MAX($5:$5)))))</f>
        <v>943034.81640599994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943034.81640599994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MAX(B$160:B218)+1</f>
        <v>75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этапа-5 бизнес-процесса</v>
      </c>
      <c r="J219" s="1" t="str">
        <f ca="1">IF(INDIRECT($B$1&amp;Items!G$2&amp;$B219)="",IF(H219&lt;&gt;I219,"  "&amp;I219,I219),"    "&amp;INDIRECT($B$1&amp;Items!G$2&amp;$B219))</f>
        <v xml:space="preserve">    Затраты на доставку и продажу-5</v>
      </c>
      <c r="S219" s="1">
        <f ca="1">SUM($U219:INDIRECT(ADDRESS(ROW(),SUMIFS($1:$1,$5:$5,MAX($5:$5)))))</f>
        <v>1111637.691994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1111637.691994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MAX(B$160:B219)+1</f>
        <v>76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этапа-5 бизнес-процесса</v>
      </c>
      <c r="J220" s="1" t="str">
        <f ca="1">IF(INDIRECT($B$1&amp;Items!G$2&amp;$B220)="",IF(H220&lt;&gt;I220,"  "&amp;I220,I220),"    "&amp;INDIRECT($B$1&amp;Items!G$2&amp;$B220))</f>
        <v xml:space="preserve">    Затраты на доставку и продажу-6</v>
      </c>
      <c r="S220" s="1">
        <f ca="1">SUM($U220:INDIRECT(ADDRESS(ROW(),SUMIFS($1:$1,$5:$5,MAX($5:$5)))))</f>
        <v>1025637.2535544201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1025637.2535544201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MAX(B$160:B220)+1</f>
        <v>77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этапа-5 бизнес-процесса</v>
      </c>
      <c r="J221" s="1" t="str">
        <f ca="1">IF(INDIRECT($B$1&amp;Items!G$2&amp;$B221)="",IF(H221&lt;&gt;I221,"  "&amp;I221,I221),"    "&amp;INDIRECT($B$1&amp;Items!G$2&amp;$B221))</f>
        <v xml:space="preserve">    Затраты на доставку и продажу-7</v>
      </c>
      <c r="S221" s="1">
        <f ca="1">SUM($U221:INDIRECT(ADDRESS(ROW(),SUMIFS($1:$1,$5:$5,MAX($5:$5)))))</f>
        <v>1161108.1304335801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1161108.1304335801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MAX(B$160:B221)+1</f>
        <v>78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этапа-5 бизнес-процесса</v>
      </c>
      <c r="J222" s="1" t="str">
        <f ca="1">IF(INDIRECT($B$1&amp;Items!G$2&amp;$B222)="",IF(H222&lt;&gt;I222,"  "&amp;I222,I222),"    "&amp;INDIRECT($B$1&amp;Items!G$2&amp;$B222))</f>
        <v xml:space="preserve">    Затраты на доставку и продажу-8</v>
      </c>
      <c r="S222" s="1">
        <f ca="1">SUM($U222:INDIRECT(ADDRESS(ROW(),SUMIFS($1:$1,$5:$5,MAX($5:$5)))))</f>
        <v>713460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713460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MAX(B$160:B222)+1</f>
        <v>79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этапа-5 бизнес-процесса</v>
      </c>
      <c r="J223" s="1" t="str">
        <f ca="1">IF(INDIRECT($B$1&amp;Items!G$2&amp;$B223)="",IF(H223&lt;&gt;I223,"  "&amp;I223,I223),"    "&amp;INDIRECT($B$1&amp;Items!G$2&amp;$B223))</f>
        <v xml:space="preserve">    Затраты на доставку и продажу-9</v>
      </c>
      <c r="S223" s="1">
        <f ca="1">SUM($U223:INDIRECT(ADDRESS(ROW(),SUMIFS($1:$1,$5:$5,MAX($5:$5)))))</f>
        <v>698332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698332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MAX(B$160:B223)+1</f>
        <v>80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этапа-5 бизнес-процесса</v>
      </c>
      <c r="J224" s="1" t="str">
        <f ca="1">IF(INDIRECT($B$1&amp;Items!G$2&amp;$B224)="",IF(H224&lt;&gt;I224,"  "&amp;I224,I224),"    "&amp;INDIRECT($B$1&amp;Items!G$2&amp;$B224))</f>
        <v xml:space="preserve">    Затраты на доставку и продажу-10</v>
      </c>
      <c r="S224" s="1">
        <f ca="1">SUM($U224:INDIRECT(ADDRESS(ROW(),SUMIFS($1:$1,$5:$5,MAX($5:$5)))))</f>
        <v>656805.24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656805.24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1:57" ht="4.95" customHeight="1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35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</row>
    <row r="227" spans="1:57" x14ac:dyDescent="0.3">
      <c r="H227" s="1" t="s">
        <v>151</v>
      </c>
    </row>
    <row r="229" spans="1:57" x14ac:dyDescent="0.3">
      <c r="B229" s="1">
        <f>ROW(Items!A9)</f>
        <v>9</v>
      </c>
      <c r="D229" s="1">
        <f ca="1">INDIRECT($B$1&amp;Items!T$2&amp;$B229)</f>
        <v>0</v>
      </c>
      <c r="F229" s="1" t="str">
        <f ca="1">INDIRECT($B$1&amp;Items!P$2&amp;$B229)</f>
        <v>Y</v>
      </c>
      <c r="H229" s="13" t="str">
        <f ca="1">INDIRECT($B$1&amp;Items!M$2&amp;$B229)</f>
        <v>Поступление ДС от продаж</v>
      </c>
      <c r="I229" s="13" t="str">
        <f ca="1">IF(INDIRECT($B$1&amp;Items!N$2&amp;$B229)="",H229,INDIRECT($B$1&amp;Items!N$2&amp;$B229))</f>
        <v>Поступление ДС от продаж</v>
      </c>
      <c r="J229" s="1" t="str">
        <f ca="1">IF(INDIRECT($B$1&amp;Items!O$2&amp;$B229)="",IF(H229&lt;&gt;I229,"  "&amp;I229,I229),"    "&amp;INDIRECT($B$1&amp;Items!O$2&amp;$B229))</f>
        <v>Поступление ДС от продаж</v>
      </c>
      <c r="S229" s="1">
        <f ca="1">SUM($U229:INDIRECT(ADDRESS(ROW(),SUMIFS($1:$1,$5:$5,MAX($5:$5)))))</f>
        <v>93677837.316663325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5892353.6089953966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5892353.6089953966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34524958.122167632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28103351.194998998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19264820.781505905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1:57" x14ac:dyDescent="0.3">
      <c r="B230" s="1">
        <f>MAX(B$225:B229)+1</f>
        <v>10</v>
      </c>
      <c r="D230" s="1">
        <f ca="1">INDIRECT($B$1&amp;Items!T$2&amp;$B230)</f>
        <v>0</v>
      </c>
      <c r="F230" s="1" t="str">
        <f ca="1">INDIRECT($B$1&amp;Items!P$2&amp;$B230)</f>
        <v>Y</v>
      </c>
      <c r="H230" s="13" t="str">
        <f ca="1">INDIRECT($B$1&amp;Items!M$2&amp;$B230)</f>
        <v>Поступление ДС от продаж</v>
      </c>
      <c r="I230" s="13" t="str">
        <f ca="1">IF(INDIRECT($B$1&amp;Items!N$2&amp;$B230)="",H230,INDIRECT($B$1&amp;Items!N$2&amp;$B230))</f>
        <v>Поступления от реализации</v>
      </c>
      <c r="J230" s="1" t="str">
        <f ca="1">IF(INDIRECT($B$1&amp;Items!O$2&amp;$B230)="",IF(H230&lt;&gt;I230,"  "&amp;I230,I230),"    "&amp;INDIRECT($B$1&amp;Items!O$2&amp;$B230))</f>
        <v xml:space="preserve">  Поступления от реализации</v>
      </c>
      <c r="S230" s="1">
        <f ca="1">SUM($U230:INDIRECT(ADDRESS(ROW(),SUMIFS($1:$1,$5:$5,MAX($5:$5)))))</f>
        <v>93677837.316663325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5892353.6089953966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5892353.6089953966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34524958.122167632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28103351.194998998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19264820.781505905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1:57" x14ac:dyDescent="0.3">
      <c r="B231" s="1">
        <f>MAX(B$225:B230)+1</f>
        <v>11</v>
      </c>
      <c r="D231" s="1" t="str">
        <f ca="1">INDIRECT($B$1&amp;Items!T$2&amp;$B231)</f>
        <v>CF(+)</v>
      </c>
      <c r="F231" s="1" t="str">
        <f ca="1">INDIRECT($B$1&amp;Items!P$2&amp;$B231)</f>
        <v>Y</v>
      </c>
      <c r="H231" s="13" t="str">
        <f ca="1">INDIRECT($B$1&amp;Items!M$2&amp;$B231)</f>
        <v>Поступление ДС от продаж</v>
      </c>
      <c r="I231" s="13" t="str">
        <f ca="1">IF(INDIRECT($B$1&amp;Items!N$2&amp;$B231)="",H231,INDIRECT($B$1&amp;Items!N$2&amp;$B231))</f>
        <v>Поступления от реализации</v>
      </c>
      <c r="J231" s="1" t="str">
        <f ca="1">IF(INDIRECT($B$1&amp;Items!O$2&amp;$B231)="",IF(H231&lt;&gt;I231,"  "&amp;I231,I231),"    "&amp;INDIRECT($B$1&amp;Items!O$2&amp;$B231))</f>
        <v xml:space="preserve">    Направление-1</v>
      </c>
      <c r="S231" s="1">
        <f ca="1">SUM($U231:INDIRECT(ADDRESS(ROW(),SUMIFS($1:$1,$5:$5,MAX($5:$5)))))</f>
        <v>29461768.044976979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5892353.6089953966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5892353.6089953966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8838530.4134930931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8838530.4134930931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1:57" x14ac:dyDescent="0.3">
      <c r="B232" s="1">
        <f>MAX(B$225:B231)+1</f>
        <v>12</v>
      </c>
      <c r="D232" s="1" t="str">
        <f ca="1">INDIRECT($B$1&amp;Items!T$2&amp;$B232)</f>
        <v>CF(+)</v>
      </c>
      <c r="F232" s="1" t="str">
        <f ca="1">INDIRECT($B$1&amp;Items!P$2&amp;$B232)</f>
        <v>Y</v>
      </c>
      <c r="H232" s="13" t="str">
        <f ca="1">INDIRECT($B$1&amp;Items!M$2&amp;$B232)</f>
        <v>Поступление ДС от продаж</v>
      </c>
      <c r="I232" s="13" t="str">
        <f ca="1">IF(INDIRECT($B$1&amp;Items!N$2&amp;$B232)="",H232,INDIRECT($B$1&amp;Items!N$2&amp;$B232))</f>
        <v>Поступления от реализации</v>
      </c>
      <c r="J232" s="1" t="str">
        <f ca="1">IF(INDIRECT($B$1&amp;Items!O$2&amp;$B232)="",IF(H232&lt;&gt;I232,"  "&amp;I232,I232),"    "&amp;INDIRECT($B$1&amp;Items!O$2&amp;$B232))</f>
        <v xml:space="preserve">    Направление-2</v>
      </c>
      <c r="S232" s="1">
        <f ca="1">SUM($U232:INDIRECT(ADDRESS(ROW(),SUMIFS($1:$1,$5:$5,MAX($5:$5)))))</f>
        <v>64216069.271686353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25686427.708674543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19264820.781505905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19264820.781505905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1:57" x14ac:dyDescent="0.3">
      <c r="B233" s="1">
        <f>MAX(B$225:B232)+1</f>
        <v>13</v>
      </c>
      <c r="D233" s="1" t="str">
        <f ca="1">INDIRECT($B$1&amp;Items!T$2&amp;$B233)</f>
        <v>CF(+)</v>
      </c>
      <c r="F233" s="1" t="str">
        <f ca="1">INDIRECT($B$1&amp;Items!P$2&amp;$B233)</f>
        <v>Y</v>
      </c>
      <c r="H233" s="13" t="str">
        <f ca="1">INDIRECT($B$1&amp;Items!M$2&amp;$B233)</f>
        <v>Поступление ДС от продаж</v>
      </c>
      <c r="I233" s="13" t="str">
        <f ca="1">IF(INDIRECT($B$1&amp;Items!N$2&amp;$B233)="",H233,INDIRECT($B$1&amp;Items!N$2&amp;$B233))</f>
        <v>Поступления от реализации</v>
      </c>
      <c r="J233" s="1" t="str">
        <f ca="1">IF(INDIRECT($B$1&amp;Items!O$2&amp;$B233)="",IF(H233&lt;&gt;I233,"  "&amp;I233,I233),"    "&amp;INDIRECT($B$1&amp;Items!O$2&amp;$B233))</f>
        <v xml:space="preserve">    Направление-3</v>
      </c>
      <c r="S233" s="1">
        <f ca="1">SUM($U233:INDIRECT(ADDRESS(ROW(),SUMIFS($1:$1,$5:$5,MAX($5:$5)))))</f>
        <v>0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1:57" x14ac:dyDescent="0.3">
      <c r="B234" s="1">
        <f>MAX(B$225:B233)+1</f>
        <v>14</v>
      </c>
      <c r="D234" s="1">
        <f ca="1">INDIRECT($B$1&amp;Items!T$2&amp;$B234)</f>
        <v>0</v>
      </c>
      <c r="F234" s="1" t="str">
        <f ca="1">INDIRECT($B$1&amp;Items!P$2&amp;$B234)</f>
        <v>Y</v>
      </c>
      <c r="H234" s="13" t="str">
        <f ca="1">INDIRECT($B$1&amp;Items!M$2&amp;$B234)</f>
        <v>Поступление ДС от продаж</v>
      </c>
      <c r="I234" s="13" t="str">
        <f ca="1">IF(INDIRECT($B$1&amp;Items!N$2&amp;$B234)="",H234,INDIRECT($B$1&amp;Items!N$2&amp;$B234))</f>
        <v>Прочие поступления от продаж</v>
      </c>
      <c r="J234" s="1" t="str">
        <f ca="1">IF(INDIRECT($B$1&amp;Items!O$2&amp;$B234)="",IF(H234&lt;&gt;I234,"  "&amp;I234,I234),"    "&amp;INDIRECT($B$1&amp;Items!O$2&amp;$B234))</f>
        <v xml:space="preserve">  Прочие поступления от продаж</v>
      </c>
      <c r="S234" s="1">
        <f ca="1">SUM($U234:INDIRECT(ADDRESS(ROW(),SUMIFS($1:$1,$5:$5,MAX($5:$5)))))</f>
        <v>0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1:57" x14ac:dyDescent="0.3">
      <c r="B235" s="1">
        <f>MAX(B$225:B234)+1</f>
        <v>15</v>
      </c>
      <c r="D235" s="1" t="str">
        <f ca="1">INDIRECT($B$1&amp;Items!T$2&amp;$B235)</f>
        <v>CF(+)</v>
      </c>
      <c r="F235" s="1" t="str">
        <f ca="1">INDIRECT($B$1&amp;Items!P$2&amp;$B235)</f>
        <v>Y</v>
      </c>
      <c r="H235" s="13" t="str">
        <f ca="1">INDIRECT($B$1&amp;Items!M$2&amp;$B235)</f>
        <v>Поступление ДС от продаж</v>
      </c>
      <c r="I235" s="13" t="str">
        <f ca="1">IF(INDIRECT($B$1&amp;Items!N$2&amp;$B235)="",H235,INDIRECT($B$1&amp;Items!N$2&amp;$B235))</f>
        <v>Прочие поступления от продаж</v>
      </c>
      <c r="J235" s="1" t="str">
        <f ca="1">IF(INDIRECT($B$1&amp;Items!O$2&amp;$B235)="",IF(H235&lt;&gt;I235,"  "&amp;I235,I235),"    "&amp;INDIRECT($B$1&amp;Items!O$2&amp;$B235))</f>
        <v xml:space="preserve">    Прочие продажи-1</v>
      </c>
      <c r="S235" s="1">
        <f ca="1">SUM($U235:INDIRECT(ADDRESS(ROW(),SUMIFS($1:$1,$5:$5,MAX($5:$5)))))</f>
        <v>0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1:57" x14ac:dyDescent="0.3">
      <c r="B236" s="1">
        <f>MAX(B$225:B235)+1</f>
        <v>16</v>
      </c>
      <c r="D236" s="1" t="str">
        <f ca="1">INDIRECT($B$1&amp;Items!T$2&amp;$B236)</f>
        <v>CF(+)</v>
      </c>
      <c r="F236" s="1" t="str">
        <f ca="1">INDIRECT($B$1&amp;Items!P$2&amp;$B236)</f>
        <v>Y</v>
      </c>
      <c r="H236" s="13" t="str">
        <f ca="1">INDIRECT($B$1&amp;Items!M$2&amp;$B236)</f>
        <v>Поступление ДС от продаж</v>
      </c>
      <c r="I236" s="13" t="str">
        <f ca="1">IF(INDIRECT($B$1&amp;Items!N$2&amp;$B236)="",H236,INDIRECT($B$1&amp;Items!N$2&amp;$B236))</f>
        <v>Прочие поступления от продаж</v>
      </c>
      <c r="J236" s="1" t="str">
        <f ca="1">IF(INDIRECT($B$1&amp;Items!O$2&amp;$B236)="",IF(H236&lt;&gt;I236,"  "&amp;I236,I236),"    "&amp;INDIRECT($B$1&amp;Items!O$2&amp;$B236))</f>
        <v xml:space="preserve">    Прочие продажи-2</v>
      </c>
      <c r="S236" s="1">
        <f ca="1">SUM($U236:INDIRECT(ADDRESS(ROW(),SUMIFS($1:$1,$5:$5,MAX($5:$5)))))</f>
        <v>0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1:57" x14ac:dyDescent="0.3">
      <c r="B237" s="1">
        <f>MAX(B$225:B236)+1</f>
        <v>17</v>
      </c>
      <c r="D237" s="1">
        <f ca="1">INDIRECT($B$1&amp;Items!T$2&amp;$B237)</f>
        <v>0</v>
      </c>
      <c r="F237" s="1" t="str">
        <f ca="1">INDIRECT($B$1&amp;Items!P$2&amp;$B237)</f>
        <v>AA</v>
      </c>
      <c r="H237" s="13" t="str">
        <f ca="1">INDIRECT($B$1&amp;Items!M$2&amp;$B237)</f>
        <v>Оплаты себестоимостных затрат</v>
      </c>
      <c r="I237" s="13" t="str">
        <f ca="1">IF(INDIRECT($B$1&amp;Items!N$2&amp;$B237)="",H237,INDIRECT($B$1&amp;Items!N$2&amp;$B237))</f>
        <v>Оплаты себестоимостных затрат</v>
      </c>
      <c r="J237" s="1" t="str">
        <f ca="1">IF(INDIRECT($B$1&amp;Items!O$2&amp;$B237)="",IF(H237&lt;&gt;I237,"  "&amp;I237,I237),"    "&amp;INDIRECT($B$1&amp;Items!O$2&amp;$B237))</f>
        <v>Оплаты себестоимостных затрат</v>
      </c>
      <c r="S237" s="1">
        <f ca="1">SUM($U237:INDIRECT(ADDRESS(ROW(),SUMIFS($1:$1,$5:$5,MAX($5:$5)))))</f>
        <v>58805924.241470993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8082707.2673942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7605572.3931537168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13459090.654691972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10451901.833670409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10119190.1000717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4473840.6881638002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3743082.3714252003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870538.9328999999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1:57" x14ac:dyDescent="0.3">
      <c r="B238" s="1">
        <f>MAX(B$225:B237)+1</f>
        <v>18</v>
      </c>
      <c r="D238" s="1">
        <f ca="1">INDIRECT($B$1&amp;Items!T$2&amp;$B238)</f>
        <v>0</v>
      </c>
      <c r="F238" s="1" t="str">
        <f ca="1">INDIRECT($B$1&amp;Items!P$2&amp;$B238)</f>
        <v>AA</v>
      </c>
      <c r="H238" s="13" t="str">
        <f ca="1">INDIRECT($B$1&amp;Items!M$2&amp;$B238)</f>
        <v>Оплаты себестоимостных затрат</v>
      </c>
      <c r="I238" s="13" t="str">
        <f ca="1">IF(INDIRECT($B$1&amp;Items!N$2&amp;$B238)="",H238,INDIRECT($B$1&amp;Items!N$2&amp;$B238))</f>
        <v>Оплаты расходов этапа-1 бизнес-процесса</v>
      </c>
      <c r="J238" s="1" t="str">
        <f ca="1">IF(INDIRECT($B$1&amp;Items!O$2&amp;$B238)="",IF(H238&lt;&gt;I238,"  "&amp;I238,I238),"    "&amp;INDIRECT($B$1&amp;Items!O$2&amp;$B238))</f>
        <v xml:space="preserve">  Оплаты расходов этапа-1 бизнес-процесса</v>
      </c>
      <c r="S238" s="1">
        <f ca="1">SUM($U238:INDIRECT(ADDRESS(ROW(),SUMIFS($1:$1,$5:$5,MAX($5:$5)))))</f>
        <v>12501478.02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2509100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1896848.5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4266009.0376500003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2799234.81849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420765.51921000017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609520.14465000003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1:57" x14ac:dyDescent="0.3">
      <c r="B239" s="1">
        <f>MAX(B$225:B238)+1</f>
        <v>19</v>
      </c>
      <c r="D239" s="1" t="str">
        <f ca="1">INDIRECT($B$1&amp;Items!T$2&amp;$B239)</f>
        <v>CF(-)</v>
      </c>
      <c r="F239" s="1" t="str">
        <f ca="1">INDIRECT($B$1&amp;Items!P$2&amp;$B239)</f>
        <v>AA</v>
      </c>
      <c r="H239" s="13" t="str">
        <f ca="1">INDIRECT($B$1&amp;Items!M$2&amp;$B239)</f>
        <v>Оплаты себестоимостных затрат</v>
      </c>
      <c r="I239" s="13" t="str">
        <f ca="1">IF(INDIRECT($B$1&amp;Items!N$2&amp;$B239)="",H239,INDIRECT($B$1&amp;Items!N$2&amp;$B239))</f>
        <v>Оплаты расходов этапа-1 бизнес-процесса</v>
      </c>
      <c r="J239" s="1" t="str">
        <f ca="1">IF(INDIRECT($B$1&amp;Items!O$2&amp;$B239)="",IF(H239&lt;&gt;I239,"  "&amp;I239,I239),"    "&amp;INDIRECT($B$1&amp;Items!O$2&amp;$B239))</f>
        <v xml:space="preserve">    Сырье и материалы-1</v>
      </c>
      <c r="S239" s="1">
        <f ca="1">SUM($U239:INDIRECT(ADDRESS(ROW(),SUMIFS($1:$1,$5:$5,MAX($5:$5)))))</f>
        <v>1000000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300000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700000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1:57" x14ac:dyDescent="0.3">
      <c r="B240" s="1">
        <f>MAX(B$225:B239)+1</f>
        <v>20</v>
      </c>
      <c r="D240" s="1" t="str">
        <f ca="1">INDIRECT($B$1&amp;Items!T$2&amp;$B240)</f>
        <v>CF(-)</v>
      </c>
      <c r="F240" s="1" t="str">
        <f ca="1">INDIRECT($B$1&amp;Items!P$2&amp;$B240)</f>
        <v>AA</v>
      </c>
      <c r="H240" s="13" t="str">
        <f ca="1">INDIRECT($B$1&amp;Items!M$2&amp;$B240)</f>
        <v>Оплаты себестоимостных затрат</v>
      </c>
      <c r="I240" s="13" t="str">
        <f ca="1">IF(INDIRECT($B$1&amp;Items!N$2&amp;$B240)="",H240,INDIRECT($B$1&amp;Items!N$2&amp;$B240))</f>
        <v>Оплаты расходов этапа-1 бизнес-процесса</v>
      </c>
      <c r="J240" s="1" t="str">
        <f ca="1">IF(INDIRECT($B$1&amp;Items!O$2&amp;$B240)="",IF(H240&lt;&gt;I240,"  "&amp;I240,I240),"    "&amp;INDIRECT($B$1&amp;Items!O$2&amp;$B240))</f>
        <v xml:space="preserve">    Сырье и материалы-2</v>
      </c>
      <c r="S240" s="1">
        <f ca="1">SUM($U240:INDIRECT(ADDRESS(ROW(),SUMIFS($1:$1,$5:$5,MAX($5:$5)))))</f>
        <v>930000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465000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465000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2:57" x14ac:dyDescent="0.3">
      <c r="B241" s="1">
        <f>MAX(B$225:B240)+1</f>
        <v>21</v>
      </c>
      <c r="D241" s="1" t="str">
        <f ca="1">INDIRECT($B$1&amp;Items!T$2&amp;$B241)</f>
        <v>CF(-)</v>
      </c>
      <c r="F241" s="1" t="str">
        <f ca="1">INDIRECT($B$1&amp;Items!P$2&amp;$B241)</f>
        <v>AA</v>
      </c>
      <c r="H241" s="13" t="str">
        <f ca="1">INDIRECT($B$1&amp;Items!M$2&amp;$B241)</f>
        <v>Оплаты себестоимостных затрат</v>
      </c>
      <c r="I241" s="13" t="str">
        <f ca="1">IF(INDIRECT($B$1&amp;Items!N$2&amp;$B241)="",H241,INDIRECT($B$1&amp;Items!N$2&amp;$B241))</f>
        <v>Оплаты расходов этапа-1 бизнес-процесса</v>
      </c>
      <c r="J241" s="1" t="str">
        <f ca="1">IF(INDIRECT($B$1&amp;Items!O$2&amp;$B241)="",IF(H241&lt;&gt;I241,"  "&amp;I241,I241),"    "&amp;INDIRECT($B$1&amp;Items!O$2&amp;$B241))</f>
        <v xml:space="preserve">    Сырье и материалы-3</v>
      </c>
      <c r="S241" s="1">
        <f ca="1">SUM($U241:INDIRECT(ADDRESS(ROW(),SUMIFS($1:$1,$5:$5,MAX($5:$5)))))</f>
        <v>1070000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749000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321000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2:57" x14ac:dyDescent="0.3">
      <c r="B242" s="1">
        <f>MAX(B$225:B241)+1</f>
        <v>22</v>
      </c>
      <c r="D242" s="1" t="str">
        <f ca="1">INDIRECT($B$1&amp;Items!T$2&amp;$B242)</f>
        <v>CF(-)</v>
      </c>
      <c r="F242" s="1" t="str">
        <f ca="1">INDIRECT($B$1&amp;Items!P$2&amp;$B242)</f>
        <v>AA</v>
      </c>
      <c r="H242" s="13" t="str">
        <f ca="1">INDIRECT($B$1&amp;Items!M$2&amp;$B242)</f>
        <v>Оплаты себестоимостных затрат</v>
      </c>
      <c r="I242" s="13" t="str">
        <f ca="1">IF(INDIRECT($B$1&amp;Items!N$2&amp;$B242)="",H242,INDIRECT($B$1&amp;Items!N$2&amp;$B242))</f>
        <v>Оплаты расходов этапа-1 бизнес-процесса</v>
      </c>
      <c r="J242" s="1" t="str">
        <f ca="1">IF(INDIRECT($B$1&amp;Items!O$2&amp;$B242)="",IF(H242&lt;&gt;I242,"  "&amp;I242,I242),"    "&amp;INDIRECT($B$1&amp;Items!O$2&amp;$B242))</f>
        <v xml:space="preserve">    Сырье и материалы-4</v>
      </c>
      <c r="S242" s="1">
        <f ca="1">SUM($U242:INDIRECT(ADDRESS(ROW(),SUMIFS($1:$1,$5:$5,MAX($5:$5)))))</f>
        <v>995100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995100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2:57" x14ac:dyDescent="0.3">
      <c r="B243" s="1">
        <f>MAX(B$225:B242)+1</f>
        <v>23</v>
      </c>
      <c r="D243" s="1" t="str">
        <f ca="1">INDIRECT($B$1&amp;Items!T$2&amp;$B243)</f>
        <v>CF(-)</v>
      </c>
      <c r="F243" s="1" t="str">
        <f ca="1">INDIRECT($B$1&amp;Items!P$2&amp;$B243)</f>
        <v>AA</v>
      </c>
      <c r="H243" s="13" t="str">
        <f ca="1">INDIRECT($B$1&amp;Items!M$2&amp;$B243)</f>
        <v>Оплаты себестоимостных затрат</v>
      </c>
      <c r="I243" s="13" t="str">
        <f ca="1">IF(INDIRECT($B$1&amp;Items!N$2&amp;$B243)="",H243,INDIRECT($B$1&amp;Items!N$2&amp;$B243))</f>
        <v>Оплаты расходов этапа-1 бизнес-процесса</v>
      </c>
      <c r="J243" s="1" t="str">
        <f ca="1">IF(INDIRECT($B$1&amp;Items!O$2&amp;$B243)="",IF(H243&lt;&gt;I243,"  "&amp;I243,I243),"    "&amp;INDIRECT($B$1&amp;Items!O$2&amp;$B243))</f>
        <v xml:space="preserve">    Сырье и материалы-5</v>
      </c>
      <c r="S243" s="1">
        <f ca="1">SUM($U243:INDIRECT(ADDRESS(ROW(),SUMIFS($1:$1,$5:$5,MAX($5:$5)))))</f>
        <v>1144900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343470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801430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2:57" x14ac:dyDescent="0.3">
      <c r="B244" s="1">
        <f>MAX(B$225:B243)+1</f>
        <v>24</v>
      </c>
      <c r="D244" s="1" t="str">
        <f ca="1">INDIRECT($B$1&amp;Items!T$2&amp;$B244)</f>
        <v>CF(-)</v>
      </c>
      <c r="F244" s="1" t="str">
        <f ca="1">INDIRECT($B$1&amp;Items!P$2&amp;$B244)</f>
        <v>AA</v>
      </c>
      <c r="H244" s="13" t="str">
        <f ca="1">INDIRECT($B$1&amp;Items!M$2&amp;$B244)</f>
        <v>Оплаты себестоимостных затрат</v>
      </c>
      <c r="I244" s="13" t="str">
        <f ca="1">IF(INDIRECT($B$1&amp;Items!N$2&amp;$B244)="",H244,INDIRECT($B$1&amp;Items!N$2&amp;$B244))</f>
        <v>Оплаты расходов этапа-1 бизнес-процесса</v>
      </c>
      <c r="J244" s="1" t="str">
        <f ca="1">IF(INDIRECT($B$1&amp;Items!O$2&amp;$B244)="",IF(H244&lt;&gt;I244,"  "&amp;I244,I244),"    "&amp;INDIRECT($B$1&amp;Items!O$2&amp;$B244))</f>
        <v xml:space="preserve">    Сырье и материалы-6</v>
      </c>
      <c r="S244" s="1">
        <f ca="1">SUM($U244:INDIRECT(ADDRESS(ROW(),SUMIFS($1:$1,$5:$5,MAX($5:$5)))))</f>
        <v>1064757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532378.5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532378.5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2:57" x14ac:dyDescent="0.3">
      <c r="B245" s="1">
        <f>MAX(B$225:B244)+1</f>
        <v>25</v>
      </c>
      <c r="D245" s="1" t="str">
        <f ca="1">INDIRECT($B$1&amp;Items!T$2&amp;$B245)</f>
        <v>CF(-)</v>
      </c>
      <c r="F245" s="1" t="str">
        <f ca="1">INDIRECT($B$1&amp;Items!P$2&amp;$B245)</f>
        <v>AA</v>
      </c>
      <c r="H245" s="13" t="str">
        <f ca="1">INDIRECT($B$1&amp;Items!M$2&amp;$B245)</f>
        <v>Оплаты себестоимостных затрат</v>
      </c>
      <c r="I245" s="13" t="str">
        <f ca="1">IF(INDIRECT($B$1&amp;Items!N$2&amp;$B245)="",H245,INDIRECT($B$1&amp;Items!N$2&amp;$B245))</f>
        <v>Оплаты расходов этапа-1 бизнес-процесса</v>
      </c>
      <c r="J245" s="1" t="str">
        <f ca="1">IF(INDIRECT($B$1&amp;Items!O$2&amp;$B245)="",IF(H245&lt;&gt;I245,"  "&amp;I245,I245),"    "&amp;INDIRECT($B$1&amp;Items!O$2&amp;$B245))</f>
        <v xml:space="preserve">    Сырье и материалы-7</v>
      </c>
      <c r="S245" s="1">
        <f ca="1">SUM($U245:INDIRECT(ADDRESS(ROW(),SUMIFS($1:$1,$5:$5,MAX($5:$5)))))</f>
        <v>1225043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857530.1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367512.9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</row>
    <row r="246" spans="2:57" x14ac:dyDescent="0.3">
      <c r="B246" s="1">
        <f>MAX(B$225:B245)+1</f>
        <v>26</v>
      </c>
      <c r="D246" s="1" t="str">
        <f ca="1">INDIRECT($B$1&amp;Items!T$2&amp;$B246)</f>
        <v>CF(-)</v>
      </c>
      <c r="F246" s="1" t="str">
        <f ca="1">INDIRECT($B$1&amp;Items!P$2&amp;$B246)</f>
        <v>AA</v>
      </c>
      <c r="H246" s="13" t="str">
        <f ca="1">INDIRECT($B$1&amp;Items!M$2&amp;$B246)</f>
        <v>Оплаты себестоимостных затрат</v>
      </c>
      <c r="I246" s="13" t="str">
        <f ca="1">IF(INDIRECT($B$1&amp;Items!N$2&amp;$B246)="",H246,INDIRECT($B$1&amp;Items!N$2&amp;$B246))</f>
        <v>Оплаты расходов этапа-1 бизнес-процесса</v>
      </c>
      <c r="J246" s="1" t="str">
        <f ca="1">IF(INDIRECT($B$1&amp;Items!O$2&amp;$B246)="",IF(H246&lt;&gt;I246,"  "&amp;I246,I246),"    "&amp;INDIRECT($B$1&amp;Items!O$2&amp;$B246))</f>
        <v xml:space="preserve">    Сырье и материалы-8</v>
      </c>
      <c r="S246" s="1">
        <f ca="1">SUM($U246:INDIRECT(ADDRESS(ROW(),SUMIFS($1:$1,$5:$5,MAX($5:$5)))))</f>
        <v>1139289.99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1139289.99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"&amp;$I246=$J246),"*",RIGHT($J246,LEN($J246)-4)),INDIRECT($F$1&amp;dbP!$AC$2&amp;":"&amp;dbP!$AC$2),RepP!$J$3)</f>
        <v>0</v>
      </c>
    </row>
    <row r="247" spans="2:57" x14ac:dyDescent="0.3">
      <c r="B247" s="1">
        <f>MAX(B$225:B246)+1</f>
        <v>27</v>
      </c>
      <c r="D247" s="1" t="str">
        <f ca="1">INDIRECT($B$1&amp;Items!T$2&amp;$B247)</f>
        <v>CF(-)</v>
      </c>
      <c r="F247" s="1" t="str">
        <f ca="1">INDIRECT($B$1&amp;Items!P$2&amp;$B247)</f>
        <v>AA</v>
      </c>
      <c r="H247" s="13" t="str">
        <f ca="1">INDIRECT($B$1&amp;Items!M$2&amp;$B247)</f>
        <v>Оплаты себестоимостных затрат</v>
      </c>
      <c r="I247" s="13" t="str">
        <f ca="1">IF(INDIRECT($B$1&amp;Items!N$2&amp;$B247)="",H247,INDIRECT($B$1&amp;Items!N$2&amp;$B247))</f>
        <v>Оплаты расходов этапа-1 бизнес-процесса</v>
      </c>
      <c r="J247" s="1" t="str">
        <f ca="1">IF(INDIRECT($B$1&amp;Items!O$2&amp;$B247)="",IF(H247&lt;&gt;I247,"  "&amp;I247,I247),"    "&amp;INDIRECT($B$1&amp;Items!O$2&amp;$B247))</f>
        <v xml:space="preserve">    Сырье и материалы-9</v>
      </c>
      <c r="S247" s="1">
        <f ca="1">SUM($U247:INDIRECT(ADDRESS(ROW(),SUMIFS($1:$1,$5:$5,MAX($5:$5)))))</f>
        <v>1310796.01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393238.80300000001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917557.20699999994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"&amp;$I247=$J247),"*",RIGHT($J247,LEN($J247)-4)),INDIRECT($F$1&amp;dbP!$AC$2&amp;":"&amp;dbP!$AC$2),RepP!$J$3)</f>
        <v>0</v>
      </c>
    </row>
    <row r="248" spans="2:57" x14ac:dyDescent="0.3">
      <c r="B248" s="1">
        <f>MAX(B$225:B247)+1</f>
        <v>28</v>
      </c>
      <c r="D248" s="1" t="str">
        <f ca="1">INDIRECT($B$1&amp;Items!T$2&amp;$B248)</f>
        <v>CF(-)</v>
      </c>
      <c r="F248" s="1" t="str">
        <f ca="1">INDIRECT($B$1&amp;Items!P$2&amp;$B248)</f>
        <v>AA</v>
      </c>
      <c r="H248" s="13" t="str">
        <f ca="1">INDIRECT($B$1&amp;Items!M$2&amp;$B248)</f>
        <v>Оплаты себестоимостных затрат</v>
      </c>
      <c r="I248" s="13" t="str">
        <f ca="1">IF(INDIRECT($B$1&amp;Items!N$2&amp;$B248)="",H248,INDIRECT($B$1&amp;Items!N$2&amp;$B248))</f>
        <v>Оплаты расходов этапа-1 бизнес-процесса</v>
      </c>
      <c r="J248" s="1" t="str">
        <f ca="1">IF(INDIRECT($B$1&amp;Items!O$2&amp;$B248)="",IF(H248&lt;&gt;I248,"  "&amp;I248,I248),"    "&amp;INDIRECT($B$1&amp;Items!O$2&amp;$B248))</f>
        <v xml:space="preserve">    Сырье и материалы-10</v>
      </c>
      <c r="S248" s="1">
        <f ca="1">SUM($U248:INDIRECT(ADDRESS(ROW(),SUMIFS($1:$1,$5:$5,MAX($5:$5)))))</f>
        <v>1219040.2893000001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609520.14465000003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609520.14465000003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"&amp;$I248=$J248),"*",RIGHT($J248,LEN($J248)-4)),INDIRECT($F$1&amp;dbP!$AC$2&amp;":"&amp;dbP!$AC$2),RepP!$J$3)</f>
        <v>0</v>
      </c>
    </row>
    <row r="249" spans="2:57" x14ac:dyDescent="0.3">
      <c r="B249" s="1">
        <f>MAX(B$225:B248)+1</f>
        <v>29</v>
      </c>
      <c r="D249" s="1" t="str">
        <f ca="1">INDIRECT($B$1&amp;Items!T$2&amp;$B249)</f>
        <v>CF(-)</v>
      </c>
      <c r="F249" s="1" t="str">
        <f ca="1">INDIRECT($B$1&amp;Items!P$2&amp;$B249)</f>
        <v>AA</v>
      </c>
      <c r="H249" s="13" t="str">
        <f ca="1">INDIRECT($B$1&amp;Items!M$2&amp;$B249)</f>
        <v>Оплаты себестоимостных затрат</v>
      </c>
      <c r="I249" s="13" t="str">
        <f ca="1">IF(INDIRECT($B$1&amp;Items!N$2&amp;$B249)="",H249,INDIRECT($B$1&amp;Items!N$2&amp;$B249))</f>
        <v>Оплаты расходов этапа-1 бизнес-процесса</v>
      </c>
      <c r="J249" s="1" t="str">
        <f ca="1">IF(INDIRECT($B$1&amp;Items!O$2&amp;$B249)="",IF(H249&lt;&gt;I249,"  "&amp;I249,I249),"    "&amp;INDIRECT($B$1&amp;Items!O$2&amp;$B249))</f>
        <v xml:space="preserve">    Сырье и материалы-11</v>
      </c>
      <c r="S249" s="1">
        <f ca="1">SUM($U249:INDIRECT(ADDRESS(ROW(),SUMIFS($1:$1,$5:$5,MAX($5:$5)))))</f>
        <v>1402551.7307000002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981786.21149000002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420765.51921000017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2:57" x14ac:dyDescent="0.3">
      <c r="B250" s="1">
        <f>MAX(B$225:B249)+1</f>
        <v>30</v>
      </c>
      <c r="D250" s="1">
        <f ca="1">INDIRECT($B$1&amp;Items!T$2&amp;$B250)</f>
        <v>0</v>
      </c>
      <c r="F250" s="1" t="str">
        <f ca="1">INDIRECT($B$1&amp;Items!P$2&amp;$B250)</f>
        <v>AA</v>
      </c>
      <c r="H250" s="13" t="str">
        <f ca="1">INDIRECT($B$1&amp;Items!M$2&amp;$B250)</f>
        <v>Оплаты себестоимостных затрат</v>
      </c>
      <c r="I250" s="13" t="str">
        <f ca="1">IF(INDIRECT($B$1&amp;Items!N$2&amp;$B250)="",H250,INDIRECT($B$1&amp;Items!N$2&amp;$B250))</f>
        <v>Оплаты расходов этапа-2 бизнес-процесса</v>
      </c>
      <c r="J250" s="1" t="str">
        <f ca="1">IF(INDIRECT($B$1&amp;Items!O$2&amp;$B250)="",IF(H250&lt;&gt;I250,"  "&amp;I250,I250),"    "&amp;INDIRECT($B$1&amp;Items!O$2&amp;$B250))</f>
        <v xml:space="preserve">  Оплаты расходов этапа-2 бизнес-процесса</v>
      </c>
      <c r="S250" s="1">
        <f ca="1">SUM($U250:INDIRECT(ADDRESS(ROW(),SUMIFS($1:$1,$5:$5,MAX($5:$5)))))</f>
        <v>10634926.527000001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2669491.4613899998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771110.09310000017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1296094.97251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1164000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2318981.1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1287619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1127629.8999999999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2:57" x14ac:dyDescent="0.3">
      <c r="B251" s="1">
        <f>MAX(B$225:B250)+1</f>
        <v>31</v>
      </c>
      <c r="D251" s="1" t="str">
        <f ca="1">INDIRECT($B$1&amp;Items!T$2&amp;$B251)</f>
        <v>CF(-)</v>
      </c>
      <c r="F251" s="1" t="str">
        <f ca="1">INDIRECT($B$1&amp;Items!P$2&amp;$B251)</f>
        <v>AA</v>
      </c>
      <c r="H251" s="13" t="str">
        <f ca="1">INDIRECT($B$1&amp;Items!M$2&amp;$B251)</f>
        <v>Оплаты себестоимостных затрат</v>
      </c>
      <c r="I251" s="13" t="str">
        <f ca="1">IF(INDIRECT($B$1&amp;Items!N$2&amp;$B251)="",H251,INDIRECT($B$1&amp;Items!N$2&amp;$B251))</f>
        <v>Оплаты расходов этапа-2 бизнес-процесса</v>
      </c>
      <c r="J251" s="1" t="str">
        <f ca="1">IF(INDIRECT($B$1&amp;Items!O$2&amp;$B251)="",IF(H251&lt;&gt;I251,"  "&amp;I251,I251),"    "&amp;INDIRECT($B$1&amp;Items!O$2&amp;$B251))</f>
        <v xml:space="preserve">    Производственные затраты-1</v>
      </c>
      <c r="S251" s="1">
        <f ca="1">SUM($U251:INDIRECT(ADDRESS(ROW(),SUMIFS($1:$1,$5:$5,MAX($5:$5)))))</f>
        <v>900000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900000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2:57" x14ac:dyDescent="0.3">
      <c r="B252" s="1">
        <f>MAX(B$225:B251)+1</f>
        <v>32</v>
      </c>
      <c r="D252" s="1" t="str">
        <f ca="1">INDIRECT($B$1&amp;Items!T$2&amp;$B252)</f>
        <v>CF(-)</v>
      </c>
      <c r="F252" s="1" t="str">
        <f ca="1">INDIRECT($B$1&amp;Items!P$2&amp;$B252)</f>
        <v>AA</v>
      </c>
      <c r="H252" s="13" t="str">
        <f ca="1">INDIRECT($B$1&amp;Items!M$2&amp;$B252)</f>
        <v>Оплаты себестоимостных затрат</v>
      </c>
      <c r="I252" s="13" t="str">
        <f ca="1">IF(INDIRECT($B$1&amp;Items!N$2&amp;$B252)="",H252,INDIRECT($B$1&amp;Items!N$2&amp;$B252))</f>
        <v>Оплаты расходов этапа-2 бизнес-процесса</v>
      </c>
      <c r="J252" s="1" t="str">
        <f ca="1">IF(INDIRECT($B$1&amp;Items!O$2&amp;$B252)="",IF(H252&lt;&gt;I252,"  "&amp;I252,I252),"    "&amp;INDIRECT($B$1&amp;Items!O$2&amp;$B252))</f>
        <v xml:space="preserve">    Производственные затраты-2</v>
      </c>
      <c r="S252" s="1">
        <f ca="1">SUM($U252:INDIRECT(ADDRESS(ROW(),SUMIFS($1:$1,$5:$5,MAX($5:$5)))))</f>
        <v>880000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264000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616000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2:57" x14ac:dyDescent="0.3">
      <c r="B253" s="1">
        <f>MAX(B$225:B252)+1</f>
        <v>33</v>
      </c>
      <c r="D253" s="1" t="str">
        <f ca="1">INDIRECT($B$1&amp;Items!T$2&amp;$B253)</f>
        <v>CF(-)</v>
      </c>
      <c r="F253" s="1" t="str">
        <f ca="1">INDIRECT($B$1&amp;Items!P$2&amp;$B253)</f>
        <v>AA</v>
      </c>
      <c r="H253" s="13" t="str">
        <f ca="1">INDIRECT($B$1&amp;Items!M$2&amp;$B253)</f>
        <v>Оплаты себестоимостных затрат</v>
      </c>
      <c r="I253" s="13" t="str">
        <f ca="1">IF(INDIRECT($B$1&amp;Items!N$2&amp;$B253)="",H253,INDIRECT($B$1&amp;Items!N$2&amp;$B253))</f>
        <v>Оплаты расходов этапа-2 бизнес-процесса</v>
      </c>
      <c r="J253" s="1" t="str">
        <f ca="1">IF(INDIRECT($B$1&amp;Items!O$2&amp;$B253)="",IF(H253&lt;&gt;I253,"  "&amp;I253,I253),"    "&amp;INDIRECT($B$1&amp;Items!O$2&amp;$B253))</f>
        <v xml:space="preserve">    Производственные затраты-3</v>
      </c>
      <c r="S253" s="1">
        <f ca="1">SUM($U253:INDIRECT(ADDRESS(ROW(),SUMIFS($1:$1,$5:$5,MAX($5:$5)))))</f>
        <v>834600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417300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417300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2:57" x14ac:dyDescent="0.3">
      <c r="B254" s="1">
        <f>MAX(B$225:B253)+1</f>
        <v>34</v>
      </c>
      <c r="D254" s="1" t="str">
        <f ca="1">INDIRECT($B$1&amp;Items!T$2&amp;$B254)</f>
        <v>CF(-)</v>
      </c>
      <c r="F254" s="1" t="str">
        <f ca="1">INDIRECT($B$1&amp;Items!P$2&amp;$B254)</f>
        <v>AA</v>
      </c>
      <c r="H254" s="13" t="str">
        <f ca="1">INDIRECT($B$1&amp;Items!M$2&amp;$B254)</f>
        <v>Оплаты себестоимостных затрат</v>
      </c>
      <c r="I254" s="13" t="str">
        <f ca="1">IF(INDIRECT($B$1&amp;Items!N$2&amp;$B254)="",H254,INDIRECT($B$1&amp;Items!N$2&amp;$B254))</f>
        <v>Оплаты расходов этапа-2 бизнес-процесса</v>
      </c>
      <c r="J254" s="1" t="str">
        <f ca="1">IF(INDIRECT($B$1&amp;Items!O$2&amp;$B254)="",IF(H254&lt;&gt;I254,"  "&amp;I254,I254),"    "&amp;INDIRECT($B$1&amp;Items!O$2&amp;$B254))</f>
        <v xml:space="preserve">    Производственные затраты-4</v>
      </c>
      <c r="S254" s="1">
        <f ca="1">SUM($U254:INDIRECT(ADDRESS(ROW(),SUMIFS($1:$1,$5:$5,MAX($5:$5)))))</f>
        <v>1223973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856781.1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367191.9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2:57" x14ac:dyDescent="0.3">
      <c r="B255" s="1">
        <f>MAX(B$225:B254)+1</f>
        <v>35</v>
      </c>
      <c r="D255" s="1" t="str">
        <f ca="1">INDIRECT($B$1&amp;Items!T$2&amp;$B255)</f>
        <v>CF(-)</v>
      </c>
      <c r="F255" s="1" t="str">
        <f ca="1">INDIRECT($B$1&amp;Items!P$2&amp;$B255)</f>
        <v>AA</v>
      </c>
      <c r="H255" s="13" t="str">
        <f ca="1">INDIRECT($B$1&amp;Items!M$2&amp;$B255)</f>
        <v>Оплаты себестоимостных затрат</v>
      </c>
      <c r="I255" s="13" t="str">
        <f ca="1">IF(INDIRECT($B$1&amp;Items!N$2&amp;$B255)="",H255,INDIRECT($B$1&amp;Items!N$2&amp;$B255))</f>
        <v>Оплаты расходов этапа-2 бизнес-процесса</v>
      </c>
      <c r="J255" s="1" t="str">
        <f ca="1">IF(INDIRECT($B$1&amp;Items!O$2&amp;$B255)="",IF(H255&lt;&gt;I255,"  "&amp;I255,I255),"    "&amp;INDIRECT($B$1&amp;Items!O$2&amp;$B255))</f>
        <v xml:space="preserve">    Производственные затраты-5</v>
      </c>
      <c r="S255" s="1">
        <f ca="1">SUM($U255:INDIRECT(ADDRESS(ROW(),SUMIFS($1:$1,$5:$5,MAX($5:$5)))))</f>
        <v>1044900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1044900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2:57" x14ac:dyDescent="0.3">
      <c r="B256" s="1">
        <f>MAX(B$225:B255)+1</f>
        <v>36</v>
      </c>
      <c r="D256" s="1" t="str">
        <f ca="1">INDIRECT($B$1&amp;Items!T$2&amp;$B256)</f>
        <v>CF(-)</v>
      </c>
      <c r="F256" s="1" t="str">
        <f ca="1">INDIRECT($B$1&amp;Items!P$2&amp;$B256)</f>
        <v>AA</v>
      </c>
      <c r="H256" s="13" t="str">
        <f ca="1">INDIRECT($B$1&amp;Items!M$2&amp;$B256)</f>
        <v>Оплаты себестоимостных затрат</v>
      </c>
      <c r="I256" s="13" t="str">
        <f ca="1">IF(INDIRECT($B$1&amp;Items!N$2&amp;$B256)="",H256,INDIRECT($B$1&amp;Items!N$2&amp;$B256))</f>
        <v>Оплаты расходов этапа-2 бизнес-процесса</v>
      </c>
      <c r="J256" s="1" t="str">
        <f ca="1">IF(INDIRECT($B$1&amp;Items!O$2&amp;$B256)="",IF(H256&lt;&gt;I256,"  "&amp;I256,I256),"    "&amp;INDIRECT($B$1&amp;Items!O$2&amp;$B256))</f>
        <v xml:space="preserve">    Производственные затраты-6</v>
      </c>
      <c r="S256" s="1">
        <f ca="1">SUM($U256:INDIRECT(ADDRESS(ROW(),SUMIFS($1:$1,$5:$5,MAX($5:$5)))))</f>
        <v>1014757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304427.09999999998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710329.9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MAX(B$225:B256)+1</f>
        <v>37</v>
      </c>
      <c r="D257" s="1" t="str">
        <f ca="1">INDIRECT($B$1&amp;Items!T$2&amp;$B257)</f>
        <v>CF(-)</v>
      </c>
      <c r="F257" s="1" t="str">
        <f ca="1">INDIRECT($B$1&amp;Items!P$2&amp;$B257)</f>
        <v>AA</v>
      </c>
      <c r="H257" s="13" t="str">
        <f ca="1">INDIRECT($B$1&amp;Items!M$2&amp;$B257)</f>
        <v>Оплаты себестоимостных затрат</v>
      </c>
      <c r="I257" s="13" t="str">
        <f ca="1">IF(INDIRECT($B$1&amp;Items!N$2&amp;$B257)="",H257,INDIRECT($B$1&amp;Items!N$2&amp;$B257))</f>
        <v>Оплаты расходов этапа-2 бизнес-процесса</v>
      </c>
      <c r="J257" s="1" t="str">
        <f ca="1">IF(INDIRECT($B$1&amp;Items!O$2&amp;$B257)="",IF(H257&lt;&gt;I257,"  "&amp;I257,I257),"    "&amp;INDIRECT($B$1&amp;Items!O$2&amp;$B257))</f>
        <v xml:space="preserve">    Производственные затраты-7</v>
      </c>
      <c r="S257" s="1">
        <f ca="1">SUM($U257:INDIRECT(ADDRESS(ROW(),SUMIFS($1:$1,$5:$5,MAX($5:$5)))))</f>
        <v>955533.54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477766.77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477766.77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MAX(B$225:B257)+1</f>
        <v>38</v>
      </c>
      <c r="D258" s="1" t="str">
        <f ca="1">INDIRECT($B$1&amp;Items!T$2&amp;$B258)</f>
        <v>CF(-)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расходов этапа-2 бизнес-процесса</v>
      </c>
      <c r="J258" s="1" t="str">
        <f ca="1">IF(INDIRECT($B$1&amp;Items!O$2&amp;$B258)="",IF(H258&lt;&gt;I258,"  "&amp;I258,I258),"    "&amp;INDIRECT($B$1&amp;Items!O$2&amp;$B258))</f>
        <v xml:space="preserve">    Производственные затраты-8</v>
      </c>
      <c r="S258" s="1">
        <f ca="1">SUM($U258:INDIRECT(ADDRESS(ROW(),SUMIFS($1:$1,$5:$5,MAX($5:$5)))))</f>
        <v>1401326.6876999999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980928.68138999981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420398.00631000008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MAX(B$225:B258)+1</f>
        <v>39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этапа-2 бизнес-процесса</v>
      </c>
      <c r="J259" s="1" t="str">
        <f ca="1">IF(INDIRECT($B$1&amp;Items!O$2&amp;$B259)="",IF(H259&lt;&gt;I259,"  "&amp;I259,I259),"    "&amp;INDIRECT($B$1&amp;Items!O$2&amp;$B259))</f>
        <v xml:space="preserve">    Производственные затраты-9</v>
      </c>
      <c r="S259" s="1">
        <f ca="1">SUM($U259:INDIRECT(ADDRESS(ROW(),SUMIFS($1:$1,$5:$5,MAX($5:$5)))))</f>
        <v>1210796.01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1210796.01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MAX(B$225:B259)+1</f>
        <v>40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этапа-2 бизнес-процесса</v>
      </c>
      <c r="J260" s="1" t="str">
        <f ca="1">IF(INDIRECT($B$1&amp;Items!O$2&amp;$B260)="",IF(H260&lt;&gt;I260,"  "&amp;I260,I260),"    "&amp;INDIRECT($B$1&amp;Items!O$2&amp;$B260))</f>
        <v xml:space="preserve">    Производственные затраты-10</v>
      </c>
      <c r="S260" s="1">
        <f ca="1">SUM($U260:INDIRECT(ADDRESS(ROW(),SUMIFS($1:$1,$5:$5,MAX($5:$5)))))</f>
        <v>1169040.2893000001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350712.08679000003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818328.20250999997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MAX(B$225:B260)+1</f>
        <v>41</v>
      </c>
      <c r="D261" s="1">
        <f ca="1">INDIRECT($B$1&amp;Items!T$2&amp;$B261)</f>
        <v>0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этапа-3 бизнес-процесса</v>
      </c>
      <c r="J261" s="1" t="str">
        <f ca="1">IF(INDIRECT($B$1&amp;Items!O$2&amp;$B261)="",IF(H261&lt;&gt;I261,"  "&amp;I261,I261),"    "&amp;INDIRECT($B$1&amp;Items!O$2&amp;$B261))</f>
        <v xml:space="preserve">  Оплаты расходов этапа-3 бизнес-процесса</v>
      </c>
      <c r="S261" s="1">
        <f ca="1">SUM($U261:INDIRECT(ADDRESS(ROW(),SUMIFS($1:$1,$5:$5,MAX($5:$5)))))</f>
        <v>16935787.377898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1627589.682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2110953.7049730001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2458118.7280000001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3683529.6669730004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4154844.1101130005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1191710.8326738002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1277310.6531652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431730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MAX(B$225:B261)+1</f>
        <v>42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этапа-3 бизнес-процесса</v>
      </c>
      <c r="J262" s="1" t="str">
        <f ca="1">IF(INDIRECT($B$1&amp;Items!O$2&amp;$B262)="",IF(H262&lt;&gt;I262,"  "&amp;I262,I262),"    "&amp;INDIRECT($B$1&amp;Items!O$2&amp;$B262))</f>
        <v xml:space="preserve">    Производственные затраты-11</v>
      </c>
      <c r="S262" s="1">
        <f ca="1">SUM($U262:INDIRECT(ADDRESS(ROW(),SUMIFS($1:$1,$5:$5,MAX($5:$5)))))</f>
        <v>1093990.3499460001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546995.17497300007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546995.17497300007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MAX(B$225:B262)+1</f>
        <v>43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этапа-3 бизнес-процесса</v>
      </c>
      <c r="J263" s="1" t="str">
        <f ca="1">IF(INDIRECT($B$1&amp;Items!O$2&amp;$B263)="",IF(H263&lt;&gt;I263,"  "&amp;I263,I263),"    "&amp;INDIRECT($B$1&amp;Items!O$2&amp;$B263))</f>
        <v xml:space="preserve">    Производственные затраты-12</v>
      </c>
      <c r="S263" s="1">
        <f ca="1">SUM($U263:INDIRECT(ADDRESS(ROW(),SUMIFS($1:$1,$5:$5,MAX($5:$5)))))</f>
        <v>1107000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774900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332100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MAX(B$225:B263)+1</f>
        <v>44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этапа-3 бизнес-процесса</v>
      </c>
      <c r="J264" s="1" t="str">
        <f ca="1">IF(INDIRECT($B$1&amp;Items!O$2&amp;$B264)="",IF(H264&lt;&gt;I264,"  "&amp;I264,I264),"    "&amp;INDIRECT($B$1&amp;Items!O$2&amp;$B264))</f>
        <v xml:space="preserve">    Производственные затраты-13</v>
      </c>
      <c r="S264" s="1">
        <f ca="1">SUM($U264:INDIRECT(ADDRESS(ROW(),SUMIFS($1:$1,$5:$5,MAX($5:$5)))))</f>
        <v>780000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780000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MAX(B$225:B264)+1</f>
        <v>45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этапа-3 бизнес-процесса</v>
      </c>
      <c r="J265" s="1" t="str">
        <f ca="1">IF(INDIRECT($B$1&amp;Items!O$2&amp;$B265)="",IF(H265&lt;&gt;I265,"  "&amp;I265,I265),"    "&amp;INDIRECT($B$1&amp;Items!O$2&amp;$B265))</f>
        <v xml:space="preserve">    Производственные затраты-14</v>
      </c>
      <c r="S265" s="1">
        <f ca="1">SUM($U265:INDIRECT(ADDRESS(ROW(),SUMIFS($1:$1,$5:$5,MAX($5:$5)))))</f>
        <v>784600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235380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549220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MAX(B$225:B265)+1</f>
        <v>46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этапа-3 бизнес-процесса</v>
      </c>
      <c r="J266" s="1" t="str">
        <f ca="1">IF(INDIRECT($B$1&amp;Items!O$2&amp;$B266)="",IF(H266&lt;&gt;I266,"  "&amp;I266,I266),"    "&amp;INDIRECT($B$1&amp;Items!O$2&amp;$B266))</f>
        <v xml:space="preserve">    Производственные затраты-15</v>
      </c>
      <c r="S266" s="1">
        <f ca="1">SUM($U266:INDIRECT(ADDRESS(ROW(),SUMIFS($1:$1,$5:$5,MAX($5:$5)))))</f>
        <v>954698.94000000006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477349.47000000003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477349.47000000003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MAX(B$225:B266)+1</f>
        <v>47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этапа-3 бизнес-процесса</v>
      </c>
      <c r="J267" s="1" t="str">
        <f ca="1">IF(INDIRECT($B$1&amp;Items!O$2&amp;$B267)="",IF(H267&lt;&gt;I267,"  "&amp;I267,I267),"    "&amp;INDIRECT($B$1&amp;Items!O$2&amp;$B267))</f>
        <v xml:space="preserve">    Производственные затраты-16</v>
      </c>
      <c r="S267" s="1">
        <f ca="1">SUM($U267:INDIRECT(ADDRESS(ROW(),SUMIFS($1:$1,$5:$5,MAX($5:$5)))))</f>
        <v>1285227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899658.89999999991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385568.10000000009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MAX(B$225:B267)+1</f>
        <v>48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этапа-3 бизнес-процесса</v>
      </c>
      <c r="J268" s="1" t="str">
        <f ca="1">IF(INDIRECT($B$1&amp;Items!O$2&amp;$B268)="",IF(H268&lt;&gt;I268,"  "&amp;I268,I268),"    "&amp;INDIRECT($B$1&amp;Items!O$2&amp;$B268))</f>
        <v xml:space="preserve">    Производственные затраты-17</v>
      </c>
      <c r="S268" s="1">
        <f ca="1">SUM($U268:INDIRECT(ADDRESS(ROW(),SUMIFS($1:$1,$5:$5,MAX($5:$5)))))</f>
        <v>914757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914757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MAX(B$225:B268)+1</f>
        <v>49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этапа-3 бизнес-процесса</v>
      </c>
      <c r="J269" s="1" t="str">
        <f ca="1">IF(INDIRECT($B$1&amp;Items!O$2&amp;$B269)="",IF(H269&lt;&gt;I269,"  "&amp;I269,I269),"    "&amp;INDIRECT($B$1&amp;Items!O$2&amp;$B269))</f>
        <v xml:space="preserve">    Производственные затраты-18</v>
      </c>
      <c r="S269" s="1">
        <f ca="1">SUM($U269:INDIRECT(ADDRESS(ROW(),SUMIFS($1:$1,$5:$5,MAX($5:$5)))))</f>
        <v>905533.54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271660.06199999998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633873.47800000012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MAX(B$225:B269)+1</f>
        <v>50</v>
      </c>
      <c r="D270" s="1" t="str">
        <f ca="1">INDIRECT($B$1&amp;Items!T$2&amp;$B270)</f>
        <v>CF(-)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этапа-3 бизнес-процесса</v>
      </c>
      <c r="J270" s="1" t="str">
        <f ca="1">IF(INDIRECT($B$1&amp;Items!O$2&amp;$B270)="",IF(H270&lt;&gt;I270,"  "&amp;I270,I270),"    "&amp;INDIRECT($B$1&amp;Items!O$2&amp;$B270))</f>
        <v xml:space="preserve">    Производственные затраты-19</v>
      </c>
      <c r="S270" s="1">
        <f ca="1">SUM($U270:INDIRECT(ADDRESS(ROW(),SUMIFS($1:$1,$5:$5,MAX($5:$5)))))</f>
        <v>1093034.8164059999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546517.40820299997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546517.40820299997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MAX(B$225:B270)+1</f>
        <v>51</v>
      </c>
      <c r="D271" s="1" t="str">
        <f ca="1">INDIRECT($B$1&amp;Items!T$2&amp;$B271)</f>
        <v>CF(-)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этапа-3 бизнес-процесса</v>
      </c>
      <c r="J271" s="1" t="str">
        <f ca="1">IF(INDIRECT($B$1&amp;Items!O$2&amp;$B271)="",IF(H271&lt;&gt;I271,"  "&amp;I271,I271),"    "&amp;INDIRECT($B$1&amp;Items!O$2&amp;$B271))</f>
        <v xml:space="preserve">    Производственные затраты-20</v>
      </c>
      <c r="S271" s="1">
        <f ca="1">SUM($U271:INDIRECT(ADDRESS(ROW(),SUMIFS($1:$1,$5:$5,MAX($5:$5)))))</f>
        <v>1489279.0922999999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1042495.3646099998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446783.72769000009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MAX(B$225:B271)+1</f>
        <v>52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этапа-3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затраты-21</v>
      </c>
      <c r="S272" s="1">
        <f ca="1">SUM($U272:INDIRECT(ADDRESS(ROW(),SUMIFS($1:$1,$5:$5,MAX($5:$5)))))</f>
        <v>1069040.2893000001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1069040.2893000001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MAX(B$225:B272)+1</f>
        <v>53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этапа-3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затраты-22</v>
      </c>
      <c r="S273" s="1">
        <f ca="1">SUM($U273:INDIRECT(ADDRESS(ROW(),SUMIFS($1:$1,$5:$5,MAX($5:$5)))))</f>
        <v>1043990.3499460001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313197.10498380003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730793.24496220006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MAX(B$225:B273)+1</f>
        <v>54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этапа-3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затраты-23</v>
      </c>
      <c r="S274" s="1">
        <f ca="1">SUM($U274:INDIRECT(ADDRESS(ROW(),SUMIFS($1:$1,$5:$5,MAX($5:$5)))))</f>
        <v>863460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431730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431730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MAX(B$225:B274)+1</f>
        <v>55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этапа-3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затраты-24</v>
      </c>
      <c r="S275" s="1">
        <f ca="1">SUM($U275:INDIRECT(ADDRESS(ROW(),SUMIFS($1:$1,$5:$5,MAX($5:$5)))))</f>
        <v>959400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671580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287820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MAX(B$225:B275)+1</f>
        <v>56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этапа-3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затраты-25</v>
      </c>
      <c r="S276" s="1">
        <f ca="1">SUM($U276:INDIRECT(ADDRESS(ROW(),SUMIFS($1:$1,$5:$5,MAX($5:$5)))))</f>
        <v>684600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684600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MAX(B$225:B276)+1</f>
        <v>57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этапа-3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затраты-26</v>
      </c>
      <c r="S277" s="1">
        <f ca="1">SUM($U277:INDIRECT(ADDRESS(ROW(),SUMIFS($1:$1,$5:$5,MAX($5:$5)))))</f>
        <v>904698.94000000006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271409.68200000003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633289.25800000003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MAX(B$225:B277)+1</f>
        <v>58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этапа-3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затраты-27</v>
      </c>
      <c r="S278" s="1">
        <f ca="1">SUM($U278:INDIRECT(ADDRESS(ROW(),SUMIFS($1:$1,$5:$5,MAX($5:$5)))))</f>
        <v>1002477.06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501238.53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501238.53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MAX(B$225:B278)+1</f>
        <v>59</v>
      </c>
      <c r="D279" s="1">
        <f ca="1">INDIRECT($B$1&amp;Items!T$2&amp;$B279)</f>
        <v>0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этапа-4 бизнес-процесса</v>
      </c>
      <c r="J279" s="1" t="str">
        <f ca="1">IF(INDIRECT($B$1&amp;Items!O$2&amp;$B279)="",IF(H279&lt;&gt;I279,"  "&amp;I279,I279),"    "&amp;INDIRECT($B$1&amp;Items!O$2&amp;$B279))</f>
        <v xml:space="preserve">  Оплаты расходов этапа-4 бизнес-процесса</v>
      </c>
      <c r="S279" s="1">
        <f ca="1">SUM($U279:INDIRECT(ADDRESS(ROW(),SUMIFS($1:$1,$5:$5,MAX($5:$5)))))</f>
        <v>9602816.0041850004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787605.77699999989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2957251.8530061003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2292318.7214302002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2938856.2527487003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252617.40000000002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374166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MAX(B$225:B279)+1</f>
        <v>60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этапа-4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затраты-28</v>
      </c>
      <c r="S280" s="1">
        <f ca="1">SUM($U280:INDIRECT(ADDRESS(ROW(),SUMIFS($1:$1,$5:$5,MAX($5:$5)))))</f>
        <v>1125151.1099999999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787605.77699999989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337545.33299999998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MAX(B$225:B280)+1</f>
        <v>61</v>
      </c>
      <c r="D281" s="1" t="str">
        <f ca="1">INDIRECT($B$1&amp;Items!T$2&amp;$B281)</f>
        <v>CF(-)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этапа-4 бизнес-процесса</v>
      </c>
      <c r="J281" s="1" t="str">
        <f ca="1">IF(INDIRECT($B$1&amp;Items!O$2&amp;$B281)="",IF(H281&lt;&gt;I281,"  "&amp;I281,I281),"    "&amp;INDIRECT($B$1&amp;Items!O$2&amp;$B281))</f>
        <v xml:space="preserve">    Производственные затраты-29</v>
      </c>
      <c r="S281" s="1">
        <f ca="1">SUM($U281:INDIRECT(ADDRESS(ROW(),SUMIFS($1:$1,$5:$5,MAX($5:$5)))))</f>
        <v>805533.54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805533.54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MAX(B$225:B281)+1</f>
        <v>62</v>
      </c>
      <c r="D282" s="1" t="str">
        <f ca="1">INDIRECT($B$1&amp;Items!T$2&amp;$B282)</f>
        <v>CF(-)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этапа-4 бизнес-процесса</v>
      </c>
      <c r="J282" s="1" t="str">
        <f ca="1">IF(INDIRECT($B$1&amp;Items!O$2&amp;$B282)="",IF(H282&lt;&gt;I282,"  "&amp;I282,I282),"    "&amp;INDIRECT($B$1&amp;Items!O$2&amp;$B282))</f>
        <v xml:space="preserve">    Производственные затраты-30</v>
      </c>
      <c r="S282" s="1">
        <f ca="1">SUM($U282:INDIRECT(ADDRESS(ROW(),SUMIFS($1:$1,$5:$5,MAX($5:$5)))))</f>
        <v>1043034.8164059999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312910.44492179999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730124.3714842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MAX(B$225:B282)+1</f>
        <v>63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этапа-4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затраты-31</v>
      </c>
      <c r="S283" s="1">
        <f ca="1">SUM($U283:INDIRECT(ADDRESS(ROW(),SUMIFS($1:$1,$5:$5,MAX($5:$5)))))</f>
        <v>1161637.691994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580818.845997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580818.845997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MAX(B$225:B283)+1</f>
        <v>64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этапа-4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затраты-32</v>
      </c>
      <c r="S284" s="1">
        <f ca="1">SUM($U284:INDIRECT(ADDRESS(ROW(),SUMIFS($1:$1,$5:$5,MAX($5:$5)))))</f>
        <v>1314919.555839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920443.68908729998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394475.86675170006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MAX(B$225:B284)+1</f>
        <v>65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этапа-4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затраты-33</v>
      </c>
      <c r="S285" s="1">
        <f ca="1">SUM($U285:INDIRECT(ADDRESS(ROW(),SUMIFS($1:$1,$5:$5,MAX($5:$5)))))</f>
        <v>943990.34994600015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943990.34994600015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MAX(B$225:B285)+1</f>
        <v>66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этапа-4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затраты-34</v>
      </c>
      <c r="S286" s="1">
        <f ca="1">SUM($U286:INDIRECT(ADDRESS(ROW(),SUMIFS($1:$1,$5:$5,MAX($5:$5)))))</f>
        <v>813460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244038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569422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MAX(B$225:B286)+1</f>
        <v>67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этапа-4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затраты-35</v>
      </c>
      <c r="S287" s="1">
        <f ca="1">SUM($U287:INDIRECT(ADDRESS(ROW(),SUMIFS($1:$1,$5:$5,MAX($5:$5)))))</f>
        <v>748332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374166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374166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MAX(B$225:B287)+1</f>
        <v>68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этапа-4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затраты-36</v>
      </c>
      <c r="S288" s="1">
        <f ca="1">SUM($U288:INDIRECT(ADDRESS(ROW(),SUMIFS($1:$1,$5:$5,MAX($5:$5)))))</f>
        <v>842058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589440.6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252617.40000000002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1:57" x14ac:dyDescent="0.3">
      <c r="B289" s="1">
        <f>MAX(B$225:B288)+1</f>
        <v>69</v>
      </c>
      <c r="D289" s="1" t="str">
        <f ca="1">INDIRECT($B$1&amp;Items!T$2&amp;$B289)</f>
        <v>CF(-)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этапа-4 бизнес-процесса</v>
      </c>
      <c r="J289" s="1" t="str">
        <f ca="1">IF(INDIRECT($B$1&amp;Items!O$2&amp;$B289)="",IF(H289&lt;&gt;I289,"  "&amp;I289,I289),"    "&amp;INDIRECT($B$1&amp;Items!O$2&amp;$B289))</f>
        <v xml:space="preserve">    Производственные затраты-37</v>
      </c>
      <c r="S289" s="1">
        <f ca="1">SUM($U289:INDIRECT(ADDRESS(ROW(),SUMIFS($1:$1,$5:$5,MAX($5:$5)))))</f>
        <v>804698.94000000006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804698.94000000006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1:57" x14ac:dyDescent="0.3">
      <c r="B290" s="1">
        <f>MAX(B$225:B289)+1</f>
        <v>70</v>
      </c>
      <c r="D290" s="1">
        <f ca="1">INDIRECT($B$1&amp;Items!T$2&amp;$B290)</f>
        <v>0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этапа-5 бизнес-процесса</v>
      </c>
      <c r="J290" s="1" t="str">
        <f ca="1">IF(INDIRECT($B$1&amp;Items!O$2&amp;$B290)="",IF(H290&lt;&gt;I290,"  "&amp;I290,I290),"    "&amp;INDIRECT($B$1&amp;Items!O$2&amp;$B290))</f>
        <v xml:space="preserve">  Оплаты расходов этапа-5 бизнес-процесса</v>
      </c>
      <c r="S290" s="1">
        <f ca="1">SUM($U290:INDIRECT(ADDRESS(ROW(),SUMIFS($1:$1,$5:$5,MAX($5:$5)))))</f>
        <v>9130916.3123879991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1276526.1240041999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2039054.3180807161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2481616.0635258742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512818.62677721004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285743.11800000002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1132373.3108399999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963975.81826000009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438808.93289999996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1:57" x14ac:dyDescent="0.3">
      <c r="B291" s="1">
        <f>MAX(B$225:B290)+1</f>
        <v>71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этапа-5 бизнес-процесса</v>
      </c>
      <c r="J291" s="1" t="str">
        <f ca="1">IF(INDIRECT($B$1&amp;Items!O$2&amp;$B291)="",IF(H291&lt;&gt;I291,"  "&amp;I291,I291),"    "&amp;INDIRECT($B$1&amp;Items!O$2&amp;$B291))</f>
        <v xml:space="preserve">    Затраты на доставку и продажу-1</v>
      </c>
      <c r="S291" s="1">
        <f ca="1">SUM($U291:INDIRECT(ADDRESS(ROW(),SUMIFS($1:$1,$5:$5,MAX($5:$5)))))</f>
        <v>952477.06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285743.11800000002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666733.94200000004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1:57" x14ac:dyDescent="0.3">
      <c r="B292" s="1">
        <f>MAX(B$225:B291)+1</f>
        <v>72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этапа-5 бизнес-процесса</v>
      </c>
      <c r="J292" s="1" t="str">
        <f ca="1">IF(INDIRECT($B$1&amp;Items!O$2&amp;$B292)="",IF(H292&lt;&gt;I292,"  "&amp;I292,I292),"    "&amp;INDIRECT($B$1&amp;Items!O$2&amp;$B292))</f>
        <v xml:space="preserve">    Затраты на доставку и продажу-2</v>
      </c>
      <c r="S292" s="1">
        <f ca="1">SUM($U292:INDIRECT(ADDRESS(ROW(),SUMIFS($1:$1,$5:$5,MAX($5:$5)))))</f>
        <v>877617.86579999991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438808.93289999996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438808.93289999996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1:57" x14ac:dyDescent="0.3">
      <c r="B293" s="1">
        <f>MAX(B$225:B292)+1</f>
        <v>73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этапа-5 бизнес-процесса</v>
      </c>
      <c r="J293" s="1" t="str">
        <f ca="1">IF(INDIRECT($B$1&amp;Items!O$2&amp;$B293)="",IF(H293&lt;&gt;I293,"  "&amp;I293,I293),"    "&amp;INDIRECT($B$1&amp;Items!O$2&amp;$B293))</f>
        <v xml:space="preserve">    Затраты на доставку и продажу-3</v>
      </c>
      <c r="S293" s="1">
        <f ca="1">SUM($U293:INDIRECT(ADDRESS(ROW(),SUMIFS($1:$1,$5:$5,MAX($5:$5)))))</f>
        <v>990806.25420000008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693564.37794000003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297241.87626000005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1:57" x14ac:dyDescent="0.3">
      <c r="B294" s="1">
        <f>MAX(B$225:B293)+1</f>
        <v>74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этапа-5 бизнес-процесса</v>
      </c>
      <c r="J294" s="1" t="str">
        <f ca="1">IF(INDIRECT($B$1&amp;Items!O$2&amp;$B294)="",IF(H294&lt;&gt;I294,"  "&amp;I294,I294),"    "&amp;INDIRECT($B$1&amp;Items!O$2&amp;$B294))</f>
        <v xml:space="preserve">    Затраты на доставку и продажу-4</v>
      </c>
      <c r="S294" s="1">
        <f ca="1">SUM($U294:INDIRECT(ADDRESS(ROW(),SUMIFS($1:$1,$5:$5,MAX($5:$5)))))</f>
        <v>943034.81640599994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943034.81640599994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1:57" x14ac:dyDescent="0.3">
      <c r="B295" s="1">
        <f>MAX(B$225:B294)+1</f>
        <v>75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этапа-5 бизнес-процесса</v>
      </c>
      <c r="J295" s="1" t="str">
        <f ca="1">IF(INDIRECT($B$1&amp;Items!O$2&amp;$B295)="",IF(H295&lt;&gt;I295,"  "&amp;I295,I295),"    "&amp;INDIRECT($B$1&amp;Items!O$2&amp;$B295))</f>
        <v xml:space="preserve">    Затраты на доставку и продажу-5</v>
      </c>
      <c r="S295" s="1">
        <f ca="1">SUM($U295:INDIRECT(ADDRESS(ROW(),SUMIFS($1:$1,$5:$5,MAX($5:$5)))))</f>
        <v>1111637.691994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333491.30759819999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778146.38439580007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1:57" x14ac:dyDescent="0.3">
      <c r="B296" s="1">
        <f>MAX(B$225:B295)+1</f>
        <v>76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этапа-5 бизнес-процесса</v>
      </c>
      <c r="J296" s="1" t="str">
        <f ca="1">IF(INDIRECT($B$1&amp;Items!O$2&amp;$B296)="",IF(H296&lt;&gt;I296,"  "&amp;I296,I296),"    "&amp;INDIRECT($B$1&amp;Items!O$2&amp;$B296))</f>
        <v xml:space="preserve">    Затраты на доставку и продажу-6</v>
      </c>
      <c r="S296" s="1">
        <f ca="1">SUM($U296:INDIRECT(ADDRESS(ROW(),SUMIFS($1:$1,$5:$5,MAX($5:$5)))))</f>
        <v>1025637.2535544201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512818.62677721004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512818.62677721004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1:57" x14ac:dyDescent="0.3">
      <c r="B297" s="1">
        <f>MAX(B$225:B296)+1</f>
        <v>77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этапа-5 бизнес-процесса</v>
      </c>
      <c r="J297" s="1" t="str">
        <f ca="1">IF(INDIRECT($B$1&amp;Items!O$2&amp;$B297)="",IF(H297&lt;&gt;I297,"  "&amp;I297,I297),"    "&amp;INDIRECT($B$1&amp;Items!O$2&amp;$B297))</f>
        <v xml:space="preserve">    Затраты на доставку и продажу-7</v>
      </c>
      <c r="S297" s="1">
        <f ca="1">SUM($U297:INDIRECT(ADDRESS(ROW(),SUMIFS($1:$1,$5:$5,MAX($5:$5)))))</f>
        <v>1161108.1304335801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812775.69130350603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348332.43913007411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1:57" x14ac:dyDescent="0.3">
      <c r="B298" s="1">
        <f>MAX(B$225:B297)+1</f>
        <v>78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этапа-5 бизнес-процесса</v>
      </c>
      <c r="J298" s="1" t="str">
        <f ca="1">IF(INDIRECT($B$1&amp;Items!O$2&amp;$B298)="",IF(H298&lt;&gt;I298,"  "&amp;I298,I298),"    "&amp;INDIRECT($B$1&amp;Items!O$2&amp;$B298))</f>
        <v xml:space="preserve">    Затраты на доставку и продажу-8</v>
      </c>
      <c r="S298" s="1">
        <f ca="1">SUM($U298:INDIRECT(ADDRESS(ROW(),SUMIFS($1:$1,$5:$5,MAX($5:$5)))))</f>
        <v>713460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713460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1:57" x14ac:dyDescent="0.3">
      <c r="B299" s="1">
        <f>MAX(B$225:B298)+1</f>
        <v>79</v>
      </c>
      <c r="D299" s="1" t="str">
        <f ca="1">INDIRECT($B$1&amp;Items!T$2&amp;$B299)</f>
        <v>CF(-)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этапа-5 бизнес-процесса</v>
      </c>
      <c r="J299" s="1" t="str">
        <f ca="1">IF(INDIRECT($B$1&amp;Items!O$2&amp;$B299)="",IF(H299&lt;&gt;I299,"  "&amp;I299,I299),"    "&amp;INDIRECT($B$1&amp;Items!O$2&amp;$B299))</f>
        <v xml:space="preserve">    Затраты на доставку и продажу-9</v>
      </c>
      <c r="S299" s="1">
        <f ca="1">SUM($U299:INDIRECT(ADDRESS(ROW(),SUMIFS($1:$1,$5:$5,MAX($5:$5)))))</f>
        <v>698332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698332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1:57" x14ac:dyDescent="0.3">
      <c r="B300" s="1">
        <f>MAX(B$225:B299)+1</f>
        <v>80</v>
      </c>
      <c r="D300" s="1" t="str">
        <f ca="1">INDIRECT($B$1&amp;Items!T$2&amp;$B300)</f>
        <v>CF(-)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этапа-5 бизнес-процесса</v>
      </c>
      <c r="J300" s="1" t="str">
        <f ca="1">IF(INDIRECT($B$1&amp;Items!O$2&amp;$B300)="",IF(H300&lt;&gt;I300,"  "&amp;I300,I300),"    "&amp;INDIRECT($B$1&amp;Items!O$2&amp;$B300))</f>
        <v xml:space="preserve">    Затраты на доставку и продажу-10</v>
      </c>
      <c r="S300" s="1">
        <f ca="1">SUM($U300:INDIRECT(ADDRESS(ROW(),SUMIFS($1:$1,$5:$5,MAX($5:$5)))))</f>
        <v>656805.24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656805.24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1:57" ht="4.9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3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</row>
    <row r="302" spans="1:57" x14ac:dyDescent="0.3">
      <c r="B302" s="1">
        <f>MAX(B$225:B301)+1</f>
        <v>81</v>
      </c>
      <c r="D302" s="1" t="str">
        <f ca="1">INDIRECT($B$1&amp;Items!T$2&amp;$B302)</f>
        <v>CF</v>
      </c>
      <c r="F302" s="1">
        <f ca="1">INDIRECT($B$1&amp;Items!P$2&amp;$B302)</f>
        <v>0</v>
      </c>
      <c r="H302" s="13" t="str">
        <f ca="1">INDIRECT($B$1&amp;Items!M$2&amp;$B302)</f>
        <v>Денежный поток от продаж</v>
      </c>
      <c r="I302" s="13" t="str">
        <f ca="1">IF(INDIRECT($B$1&amp;Items!N$2&amp;$B302)="",H302,INDIRECT($B$1&amp;Items!N$2&amp;$B302))</f>
        <v>Денежный поток от продаж</v>
      </c>
      <c r="J302" s="1" t="str">
        <f ca="1">IF(INDIRECT($B$1&amp;Items!O$2&amp;$B302)="",IF(H302&lt;&gt;I302,"  "&amp;I302,I302),"    "&amp;INDIRECT($B$1&amp;Items!O$2&amp;$B302))</f>
        <v>Денежный поток от продаж</v>
      </c>
      <c r="S302" s="1">
        <f ca="1">SUM($U302:INDIRECT(ADDRESS(ROW(),SUMIFS($1:$1,$5:$5,MAX($5:$5)))))</f>
        <v>34871913.075192332</v>
      </c>
      <c r="V302" s="1">
        <f ca="1">SUMIFS(V$227:V301,$D$227:$D301,Items!$T$11)-SUMIFS(V$227:V301,$D$227:$D301,Items!$T$19)</f>
        <v>-8082707.2673942</v>
      </c>
      <c r="W302" s="1">
        <f ca="1">SUMIFS(W$227:W301,$D$227:$D301,Items!$T$11)-SUMIFS(W$227:W301,$D$227:$D301,Items!$T$19)</f>
        <v>-7605572.3931537159</v>
      </c>
      <c r="X302" s="1">
        <f ca="1">SUMIFS(X$227:X301,$D$227:$D301,Items!$T$11)-SUMIFS(X$227:X301,$D$227:$D301,Items!$T$19)</f>
        <v>-7566737.0456965771</v>
      </c>
      <c r="Y302" s="1">
        <f ca="1">SUMIFS(Y$227:Y301,$D$227:$D301,Items!$T$11)-SUMIFS(Y$227:Y301,$D$227:$D301,Items!$T$19)</f>
        <v>-4559548.2246750128</v>
      </c>
      <c r="Z302" s="1">
        <f ca="1">SUMIFS(Z$227:Z301,$D$227:$D301,Items!$T$11)-SUMIFS(Z$227:Z301,$D$227:$D301,Items!$T$19)</f>
        <v>24405768.022095934</v>
      </c>
      <c r="AA302" s="1">
        <f ca="1">SUMIFS(AA$227:AA301,$D$227:$D301,Items!$T$11)-SUMIFS(AA$227:AA301,$D$227:$D301,Items!$T$19)</f>
        <v>23629510.5068352</v>
      </c>
      <c r="AB302" s="1">
        <f ca="1">SUMIFS(AB$227:AB301,$D$227:$D301,Items!$T$11)-SUMIFS(AB$227:AB301,$D$227:$D301,Items!$T$19)</f>
        <v>15521738.410080705</v>
      </c>
      <c r="AC302" s="1">
        <f ca="1">SUMIFS(AC$227:AC301,$D$227:$D301,Items!$T$11)-SUMIFS(AC$227:AC301,$D$227:$D301,Items!$T$19)</f>
        <v>-870538.9328999999</v>
      </c>
      <c r="AD302" s="1">
        <f ca="1">SUMIFS(AD$227:AD301,$D$227:$D301,Items!$T$11)-SUMIFS(AD$227:AD301,$D$227:$D301,Items!$T$19)</f>
        <v>0</v>
      </c>
      <c r="AE302" s="1">
        <f ca="1">SUMIFS(AE$227:AE301,$D$227:$D301,Items!$T$11)-SUMIFS(AE$227:AE301,$D$227:$D301,Items!$T$19)</f>
        <v>0</v>
      </c>
      <c r="AF302" s="1">
        <f ca="1">SUMIFS(AF$227:AF301,$D$227:$D301,Items!$T$11)-SUMIFS(AF$227:AF301,$D$227:$D301,Items!$T$19)</f>
        <v>0</v>
      </c>
      <c r="AG302" s="1">
        <f ca="1">SUMIFS(AG$227:AG301,$D$227:$D301,Items!$T$11)-SUMIFS(AG$227:AG301,$D$227:$D301,Items!$T$19)</f>
        <v>0</v>
      </c>
      <c r="AH302" s="1">
        <f ca="1">SUMIFS(AH$227:AH301,$D$227:$D301,Items!$T$11)-SUMIFS(AH$227:AH301,$D$227:$D301,Items!$T$19)</f>
        <v>0</v>
      </c>
      <c r="AI302" s="1">
        <f ca="1">SUMIFS(AI$227:AI301,$D$227:$D301,Items!$T$11)-SUMIFS(AI$227:AI301,$D$227:$D301,Items!$T$19)</f>
        <v>0</v>
      </c>
      <c r="AJ302" s="1">
        <f ca="1">SUMIFS(AJ$227:AJ301,$D$227:$D301,Items!$T$11)-SUMIFS(AJ$227:AJ301,$D$227:$D301,Items!$T$19)</f>
        <v>0</v>
      </c>
      <c r="AK302" s="1">
        <f ca="1">SUMIFS(AK$227:AK301,$D$227:$D301,Items!$T$11)-SUMIFS(AK$227:AK301,$D$227:$D301,Items!$T$19)</f>
        <v>0</v>
      </c>
      <c r="AL302" s="1">
        <f ca="1">SUMIFS(AL$227:AL301,$D$227:$D301,Items!$T$11)-SUMIFS(AL$227:AL301,$D$227:$D301,Items!$T$19)</f>
        <v>0</v>
      </c>
      <c r="AM302" s="1">
        <f ca="1">SUMIFS(AM$227:AM301,$D$227:$D301,Items!$T$11)-SUMIFS(AM$227:AM301,$D$227:$D301,Items!$T$19)</f>
        <v>0</v>
      </c>
      <c r="AN302" s="1">
        <f ca="1">SUMIFS(AN$227:AN301,$D$227:$D301,Items!$T$11)-SUMIFS(AN$227:AN301,$D$227:$D301,Items!$T$19)</f>
        <v>0</v>
      </c>
      <c r="AO302" s="1">
        <f ca="1">SUMIFS(AO$227:AO301,$D$227:$D301,Items!$T$11)-SUMIFS(AO$227:AO301,$D$227:$D301,Items!$T$19)</f>
        <v>0</v>
      </c>
      <c r="AP302" s="1">
        <f ca="1">SUMIFS(AP$227:AP301,$D$227:$D301,Items!$T$11)-SUMIFS(AP$227:AP301,$D$227:$D301,Items!$T$19)</f>
        <v>0</v>
      </c>
      <c r="AQ302" s="1">
        <f ca="1">SUMIFS(AQ$227:AQ301,$D$227:$D301,Items!$T$11)-SUMIFS(AQ$227:AQ301,$D$227:$D301,Items!$T$19)</f>
        <v>0</v>
      </c>
      <c r="AR302" s="1">
        <f ca="1">SUMIFS(AR$227:AR301,$D$227:$D301,Items!$T$11)-SUMIFS(AR$227:AR301,$D$227:$D301,Items!$T$19)</f>
        <v>0</v>
      </c>
      <c r="AS302" s="1">
        <f ca="1">SUMIFS(AS$227:AS301,$D$227:$D301,Items!$T$11)-SUMIFS(AS$227:AS301,$D$227:$D301,Items!$T$19)</f>
        <v>0</v>
      </c>
      <c r="AT302" s="1">
        <f ca="1">SUMIFS(AT$227:AT301,$D$227:$D301,Items!$T$11)-SUMIFS(AT$227:AT301,$D$227:$D301,Items!$T$19)</f>
        <v>0</v>
      </c>
      <c r="AU302" s="1">
        <f ca="1">SUMIFS(AU$227:AU301,$D$227:$D301,Items!$T$11)-SUMIFS(AU$227:AU301,$D$227:$D301,Items!$T$19)</f>
        <v>0</v>
      </c>
      <c r="AV302" s="1">
        <f ca="1">SUMIFS(AV$227:AV301,$D$227:$D301,Items!$T$11)-SUMIFS(AV$227:AV301,$D$227:$D301,Items!$T$19)</f>
        <v>0</v>
      </c>
      <c r="AW302" s="1">
        <f ca="1">SUMIFS(AW$227:AW301,$D$227:$D301,Items!$T$11)-SUMIFS(AW$227:AW301,$D$227:$D301,Items!$T$19)</f>
        <v>0</v>
      </c>
      <c r="AX302" s="1">
        <f ca="1">SUMIFS(AX$227:AX301,$D$227:$D301,Items!$T$11)-SUMIFS(AX$227:AX301,$D$227:$D301,Items!$T$19)</f>
        <v>0</v>
      </c>
      <c r="AY302" s="1">
        <f ca="1">SUMIFS(AY$227:AY301,$D$227:$D301,Items!$T$11)-SUMIFS(AY$227:AY301,$D$227:$D301,Items!$T$19)</f>
        <v>0</v>
      </c>
      <c r="AZ302" s="1">
        <f ca="1">SUMIFS(AZ$227:AZ301,$D$227:$D301,Items!$T$11)-SUMIFS(AZ$227:AZ301,$D$227:$D301,Items!$T$19)</f>
        <v>0</v>
      </c>
      <c r="BA302" s="1">
        <f ca="1">SUMIFS(BA$227:BA301,$D$227:$D301,Items!$T$11)-SUMIFS(BA$227:BA301,$D$227:$D301,Items!$T$19)</f>
        <v>0</v>
      </c>
      <c r="BB302" s="1">
        <f ca="1">SUMIFS(BB$227:BB301,$D$227:$D301,Items!$T$11)-SUMIFS(BB$227:BB301,$D$227:$D301,Items!$T$19)</f>
        <v>0</v>
      </c>
      <c r="BC302" s="1">
        <f ca="1">SUMIFS(BC$227:BC301,$D$227:$D301,Items!$T$11)-SUMIFS(BC$227:BC301,$D$227:$D301,Items!$T$19)</f>
        <v>0</v>
      </c>
      <c r="BD302" s="1">
        <f ca="1">SUMIFS(BD$227:BD301,$D$227:$D301,Items!$T$11)-SUMIFS(BD$227:BD301,$D$227:$D301,Items!$T$19)</f>
        <v>0</v>
      </c>
      <c r="BE302" s="1">
        <f ca="1">SUMIFS(BE$227:BE301,$D$227:$D301,Items!$T$11)-SUMIFS(BE$227:BE301,$D$227:$D301,Items!$T$19)</f>
        <v>0</v>
      </c>
    </row>
    <row r="303" spans="1:57" ht="4.9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3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</row>
    <row r="304" spans="1:57" x14ac:dyDescent="0.3">
      <c r="B304" s="1">
        <f>MAX(B$225:B303)+1</f>
        <v>82</v>
      </c>
      <c r="D304" s="1">
        <f ca="1">INDIRECT($B$1&amp;Items!T$2&amp;$B304)</f>
        <v>0</v>
      </c>
      <c r="F304" s="1" t="str">
        <f ca="1">INDIRECT($B$1&amp;Items!P$2&amp;$B304)</f>
        <v>AA</v>
      </c>
      <c r="H304" s="13" t="str">
        <f ca="1">INDIRECT($B$1&amp;Items!M$2&amp;$B304)</f>
        <v>Оплата операционных расходов</v>
      </c>
      <c r="I304" s="13" t="str">
        <f ca="1">IF(INDIRECT($B$1&amp;Items!N$2&amp;$B304)="",H304,INDIRECT($B$1&amp;Items!N$2&amp;$B304))</f>
        <v>Оплата операционных расходов</v>
      </c>
      <c r="J304" s="1" t="str">
        <f ca="1">IF(INDIRECT($B$1&amp;Items!O$2&amp;$B304)="",IF(H304&lt;&gt;I304,"  "&amp;I304,I304),"    "&amp;INDIRECT($B$1&amp;Items!O$2&amp;$B304))</f>
        <v>Оплата операционных расходов</v>
      </c>
      <c r="S304" s="1">
        <f ca="1">SUM($U304:INDIRECT(ADDRESS(ROW(),SUMIFS($1:$1,$5:$5,MAX($5:$5)))))</f>
        <v>8220675.0502451556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194276.677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900706.0345454209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1482327.2514187437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1603828.6758053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1640597.5990242704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1187496.18000982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1211442.6324416001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MAX(B$225:B304)+1</f>
        <v>83</v>
      </c>
      <c r="D305" s="1">
        <f ca="1">INDIRECT($B$1&amp;Items!T$2&amp;$B305)</f>
        <v>0</v>
      </c>
      <c r="F305" s="1" t="str">
        <f ca="1">INDIRECT($B$1&amp;Items!P$2&amp;$B305)</f>
        <v>AA</v>
      </c>
      <c r="H305" s="13" t="str">
        <f ca="1">INDIRECT($B$1&amp;Items!M$2&amp;$B305)</f>
        <v>Оплата операционных расходов</v>
      </c>
      <c r="I305" s="13" t="str">
        <f ca="1">IF(INDIRECT($B$1&amp;Items!N$2&amp;$B305)="",H305,INDIRECT($B$1&amp;Items!N$2&amp;$B305))</f>
        <v>Оплата операционных расходов - блок-1</v>
      </c>
      <c r="J305" s="1" t="str">
        <f ca="1">IF(INDIRECT($B$1&amp;Items!O$2&amp;$B305)="",IF(H305&lt;&gt;I305,"  "&amp;I305,I305),"    "&amp;INDIRECT($B$1&amp;Items!O$2&amp;$B305))</f>
        <v xml:space="preserve">  Оплата операционных расходов - блок-1</v>
      </c>
      <c r="S305" s="1">
        <f ca="1">SUM($U305:INDIRECT(ADDRESS(ROW(),SUMIFS($1:$1,$5:$5,MAX($5:$5)))))</f>
        <v>1719552.5518260002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146500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582994.85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473791.50546500005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516266.19636100007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MAX(B$225:B305)+1</f>
        <v>84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Оплата операционных расходов</v>
      </c>
      <c r="I306" s="13" t="str">
        <f ca="1">IF(INDIRECT($B$1&amp;Items!N$2&amp;$B306)="",H306,INDIRECT($B$1&amp;Items!N$2&amp;$B306))</f>
        <v>Оплата операционных расходов - блок-1</v>
      </c>
      <c r="J306" s="1" t="str">
        <f ca="1">IF(INDIRECT($B$1&amp;Items!O$2&amp;$B306)="",IF(H306&lt;&gt;I306,"  "&amp;I306,I306),"    "&amp;INDIRECT($B$1&amp;Items!O$2&amp;$B306))</f>
        <v xml:space="preserve">    Операционные расходы - 1-1</v>
      </c>
      <c r="S306" s="1">
        <f ca="1">SUM($U306:INDIRECT(ADDRESS(ROW(),SUMIFS($1:$1,$5:$5,MAX($5:$5)))))</f>
        <v>100000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100000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MAX(B$225:B306)+1</f>
        <v>85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Оплата операционных расходов</v>
      </c>
      <c r="I307" s="13" t="str">
        <f ca="1">IF(INDIRECT($B$1&amp;Items!N$2&amp;$B307)="",H307,INDIRECT($B$1&amp;Items!N$2&amp;$B307))</f>
        <v>Оплата операционных расходов - блок-1</v>
      </c>
      <c r="J307" s="1" t="str">
        <f ca="1">IF(INDIRECT($B$1&amp;Items!O$2&amp;$B307)="",IF(H307&lt;&gt;I307,"  "&amp;I307,I307),"    "&amp;INDIRECT($B$1&amp;Items!O$2&amp;$B307))</f>
        <v xml:space="preserve">    Операционные расходы - 1-2</v>
      </c>
      <c r="S307" s="1">
        <f ca="1">SUM($U307:INDIRECT(ADDRESS(ROW(),SUMIFS($1:$1,$5:$5,MAX($5:$5)))))</f>
        <v>46500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46500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MAX(B$225:B307)+1</f>
        <v>86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Оплата операционных расходов</v>
      </c>
      <c r="I308" s="13" t="str">
        <f ca="1">IF(INDIRECT($B$1&amp;Items!N$2&amp;$B308)="",H308,INDIRECT($B$1&amp;Items!N$2&amp;$B308))</f>
        <v>Оплата операционных расходов - блок-1</v>
      </c>
      <c r="J308" s="1" t="str">
        <f ca="1">IF(INDIRECT($B$1&amp;Items!O$2&amp;$B308)="",IF(H308&lt;&gt;I308,"  "&amp;I308,I308),"    "&amp;INDIRECT($B$1&amp;Items!O$2&amp;$B308))</f>
        <v xml:space="preserve">    Операционные расходы - 1-3</v>
      </c>
      <c r="S308" s="1">
        <f ca="1">SUM($U308:INDIRECT(ADDRESS(ROW(),SUMIFS($1:$1,$5:$5,MAX($5:$5)))))</f>
        <v>246100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246100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MAX(B$225:B308)+1</f>
        <v>87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Оплата операционных расходов</v>
      </c>
      <c r="I309" s="13" t="str">
        <f ca="1">IF(INDIRECT($B$1&amp;Items!N$2&amp;$B309)="",H309,INDIRECT($B$1&amp;Items!N$2&amp;$B309))</f>
        <v>Оплата операционных расходов - блок-1</v>
      </c>
      <c r="J309" s="1" t="str">
        <f ca="1">IF(INDIRECT($B$1&amp;Items!O$2&amp;$B309)="",IF(H309&lt;&gt;I309,"  "&amp;I309,I309),"    "&amp;INDIRECT($B$1&amp;Items!O$2&amp;$B309))</f>
        <v xml:space="preserve">    Операционные расходы - 1-4</v>
      </c>
      <c r="S309" s="1">
        <f ca="1">SUM($U309:INDIRECT(ADDRESS(ROW(),SUMIFS($1:$1,$5:$5,MAX($5:$5)))))</f>
        <v>169167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169167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MAX(B$225:B309)+1</f>
        <v>88</v>
      </c>
      <c r="D310" s="1" t="str">
        <f ca="1">INDIRECT($B$1&amp;Items!T$2&amp;$B310)</f>
        <v>CF(-)</v>
      </c>
      <c r="F310" s="1" t="str">
        <f ca="1">INDIRECT($B$1&amp;Items!P$2&amp;$B310)</f>
        <v>AA</v>
      </c>
      <c r="H310" s="13" t="str">
        <f ca="1">INDIRECT($B$1&amp;Items!M$2&amp;$B310)</f>
        <v>Оплата операционных расходов</v>
      </c>
      <c r="I310" s="13" t="str">
        <f ca="1">IF(INDIRECT($B$1&amp;Items!N$2&amp;$B310)="",H310,INDIRECT($B$1&amp;Items!N$2&amp;$B310))</f>
        <v>Оплата операционных расходов - блок-1</v>
      </c>
      <c r="J310" s="1" t="str">
        <f ca="1">IF(INDIRECT($B$1&amp;Items!O$2&amp;$B310)="",IF(H310&lt;&gt;I310,"  "&amp;I310,I310),"    "&amp;INDIRECT($B$1&amp;Items!O$2&amp;$B310))</f>
        <v xml:space="preserve">    Операционные расходы - 1-5</v>
      </c>
      <c r="S310" s="1">
        <f ca="1">SUM($U310:INDIRECT(ADDRESS(ROW(),SUMIFS($1:$1,$5:$5,MAX($5:$5)))))</f>
        <v>114490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114490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MAX(B$225:B310)+1</f>
        <v>89</v>
      </c>
      <c r="D311" s="1" t="str">
        <f ca="1">INDIRECT($B$1&amp;Items!T$2&amp;$B311)</f>
        <v>CF(-)</v>
      </c>
      <c r="F311" s="1" t="str">
        <f ca="1">INDIRECT($B$1&amp;Items!P$2&amp;$B311)</f>
        <v>AA</v>
      </c>
      <c r="H311" s="13" t="str">
        <f ca="1">INDIRECT($B$1&amp;Items!M$2&amp;$B311)</f>
        <v>Оплата операционных расходов</v>
      </c>
      <c r="I311" s="13" t="str">
        <f ca="1">IF(INDIRECT($B$1&amp;Items!N$2&amp;$B311)="",H311,INDIRECT($B$1&amp;Items!N$2&amp;$B311))</f>
        <v>Оплата операционных расходов - блок-1</v>
      </c>
      <c r="J311" s="1" t="str">
        <f ca="1">IF(INDIRECT($B$1&amp;Items!O$2&amp;$B311)="",IF(H311&lt;&gt;I311,"  "&amp;I311,I311),"    "&amp;INDIRECT($B$1&amp;Items!O$2&amp;$B311))</f>
        <v xml:space="preserve">    Операционные расходы - 1-6</v>
      </c>
      <c r="S311" s="1">
        <f ca="1">SUM($U311:INDIRECT(ADDRESS(ROW(),SUMIFS($1:$1,$5:$5,MAX($5:$5)))))</f>
        <v>53237.850000000006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53237.850000000006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MAX(B$225:B311)+1</f>
        <v>90</v>
      </c>
      <c r="D312" s="1" t="str">
        <f ca="1">INDIRECT($B$1&amp;Items!T$2&amp;$B312)</f>
        <v>CF(-)</v>
      </c>
      <c r="F312" s="1" t="str">
        <f ca="1">INDIRECT($B$1&amp;Items!P$2&amp;$B312)</f>
        <v>AA</v>
      </c>
      <c r="H312" s="13" t="str">
        <f ca="1">INDIRECT($B$1&amp;Items!M$2&amp;$B312)</f>
        <v>Оплата операционных расходов</v>
      </c>
      <c r="I312" s="13" t="str">
        <f ca="1">IF(INDIRECT($B$1&amp;Items!N$2&amp;$B312)="",H312,INDIRECT($B$1&amp;Items!N$2&amp;$B312))</f>
        <v>Оплата операционных расходов - блок-1</v>
      </c>
      <c r="J312" s="1" t="str">
        <f ca="1">IF(INDIRECT($B$1&amp;Items!O$2&amp;$B312)="",IF(H312&lt;&gt;I312,"  "&amp;I312,I312),"    "&amp;INDIRECT($B$1&amp;Items!O$2&amp;$B312))</f>
        <v xml:space="preserve">    Операционные расходы - 1-7</v>
      </c>
      <c r="S312" s="1">
        <f ca="1">SUM($U312:INDIRECT(ADDRESS(ROW(),SUMIFS($1:$1,$5:$5,MAX($5:$5)))))</f>
        <v>281759.89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281759.89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MAX(B$225:B312)+1</f>
        <v>91</v>
      </c>
      <c r="D313" s="1" t="str">
        <f ca="1">INDIRECT($B$1&amp;Items!T$2&amp;$B313)</f>
        <v>CF(-)</v>
      </c>
      <c r="F313" s="1" t="str">
        <f ca="1">INDIRECT($B$1&amp;Items!P$2&amp;$B313)</f>
        <v>AA</v>
      </c>
      <c r="H313" s="13" t="str">
        <f ca="1">INDIRECT($B$1&amp;Items!M$2&amp;$B313)</f>
        <v>Оплата операционных расходов</v>
      </c>
      <c r="I313" s="13" t="str">
        <f ca="1">IF(INDIRECT($B$1&amp;Items!N$2&amp;$B313)="",H313,INDIRECT($B$1&amp;Items!N$2&amp;$B313))</f>
        <v>Оплата операционных расходов - блок-1</v>
      </c>
      <c r="J313" s="1" t="str">
        <f ca="1">IF(INDIRECT($B$1&amp;Items!O$2&amp;$B313)="",IF(H313&lt;&gt;I313,"  "&amp;I313,I313),"    "&amp;INDIRECT($B$1&amp;Items!O$2&amp;$B313))</f>
        <v xml:space="preserve">    Операционные расходы - 1-8</v>
      </c>
      <c r="S313" s="1">
        <f ca="1">SUM($U313:INDIRECT(ADDRESS(ROW(),SUMIFS($1:$1,$5:$5,MAX($5:$5)))))</f>
        <v>193679.29830000002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193679.29830000002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MAX(B$225:B313)+1</f>
        <v>92</v>
      </c>
      <c r="D314" s="1" t="str">
        <f ca="1">INDIRECT($B$1&amp;Items!T$2&amp;$B314)</f>
        <v>CF(-)</v>
      </c>
      <c r="F314" s="1" t="str">
        <f ca="1">INDIRECT($B$1&amp;Items!P$2&amp;$B314)</f>
        <v>AA</v>
      </c>
      <c r="H314" s="13" t="str">
        <f ca="1">INDIRECT($B$1&amp;Items!M$2&amp;$B314)</f>
        <v>Оплата операционных расходов</v>
      </c>
      <c r="I314" s="13" t="str">
        <f ca="1">IF(INDIRECT($B$1&amp;Items!N$2&amp;$B314)="",H314,INDIRECT($B$1&amp;Items!N$2&amp;$B314))</f>
        <v>Оплата операционных расходов - блок-1</v>
      </c>
      <c r="J314" s="1" t="str">
        <f ca="1">IF(INDIRECT($B$1&amp;Items!O$2&amp;$B314)="",IF(H314&lt;&gt;I314,"  "&amp;I314,I314),"    "&amp;INDIRECT($B$1&amp;Items!O$2&amp;$B314))</f>
        <v xml:space="preserve">    Операционные расходы - 1-9</v>
      </c>
      <c r="S314" s="1">
        <f ca="1">SUM($U314:INDIRECT(ADDRESS(ROW(),SUMIFS($1:$1,$5:$5,MAX($5:$5)))))</f>
        <v>131079.601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131079.601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MAX(B$225:B314)+1</f>
        <v>93</v>
      </c>
      <c r="D315" s="1" t="str">
        <f ca="1">INDIRECT($B$1&amp;Items!T$2&amp;$B315)</f>
        <v>CF(-)</v>
      </c>
      <c r="F315" s="1" t="str">
        <f ca="1">INDIRECT($B$1&amp;Items!P$2&amp;$B315)</f>
        <v>AA</v>
      </c>
      <c r="H315" s="13" t="str">
        <f ca="1">INDIRECT($B$1&amp;Items!M$2&amp;$B315)</f>
        <v>Оплата операционных расходов</v>
      </c>
      <c r="I315" s="13" t="str">
        <f ca="1">IF(INDIRECT($B$1&amp;Items!N$2&amp;$B315)="",H315,INDIRECT($B$1&amp;Items!N$2&amp;$B315))</f>
        <v>Оплата операционных расходов - блок-1</v>
      </c>
      <c r="J315" s="1" t="str">
        <f ca="1">IF(INDIRECT($B$1&amp;Items!O$2&amp;$B315)="",IF(H315&lt;&gt;I315,"  "&amp;I315,I315),"    "&amp;INDIRECT($B$1&amp;Items!O$2&amp;$B315))</f>
        <v xml:space="preserve">    Операционные расходы - 1-10</v>
      </c>
      <c r="S315" s="1">
        <f ca="1">SUM($U315:INDIRECT(ADDRESS(ROW(),SUMIFS($1:$1,$5:$5,MAX($5:$5)))))</f>
        <v>60952.014465000007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60952.014465000007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MAX(B$225:B315)+1</f>
        <v>94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Оплата операционных расходов</v>
      </c>
      <c r="I316" s="13" t="str">
        <f ca="1">IF(INDIRECT($B$1&amp;Items!N$2&amp;$B316)="",H316,INDIRECT($B$1&amp;Items!N$2&amp;$B316))</f>
        <v>Оплата операционных расходов - блок-1</v>
      </c>
      <c r="J316" s="1" t="str">
        <f ca="1">IF(INDIRECT($B$1&amp;Items!O$2&amp;$B316)="",IF(H316&lt;&gt;I316,"  "&amp;I316,I316),"    "&amp;INDIRECT($B$1&amp;Items!O$2&amp;$B316))</f>
        <v xml:space="preserve">    Операционные расходы - 1-11</v>
      </c>
      <c r="S316" s="1">
        <f ca="1">SUM($U316:INDIRECT(ADDRESS(ROW(),SUMIFS($1:$1,$5:$5,MAX($5:$5)))))</f>
        <v>322586.89806100004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322586.89806100004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MAX(B$225:B316)+1</f>
        <v>95</v>
      </c>
      <c r="D317" s="1">
        <f ca="1">INDIRECT($B$1&amp;Items!T$2&amp;$B317)</f>
        <v>0</v>
      </c>
      <c r="F317" s="1" t="str">
        <f ca="1">INDIRECT($B$1&amp;Items!P$2&amp;$B317)</f>
        <v>AA</v>
      </c>
      <c r="H317" s="13" t="str">
        <f ca="1">INDIRECT($B$1&amp;Items!M$2&amp;$B317)</f>
        <v>Оплата операционных расходов</v>
      </c>
      <c r="I317" s="13" t="str">
        <f ca="1">IF(INDIRECT($B$1&amp;Items!N$2&amp;$B317)="",H317,INDIRECT($B$1&amp;Items!N$2&amp;$B317))</f>
        <v>Оплата операционных расходов - блок-2</v>
      </c>
      <c r="J317" s="1" t="str">
        <f ca="1">IF(INDIRECT($B$1&amp;Items!O$2&amp;$B317)="",IF(H317&lt;&gt;I317,"  "&amp;I317,I317),"    "&amp;INDIRECT($B$1&amp;Items!O$2&amp;$B317))</f>
        <v xml:space="preserve">  Оплата операционных расходов - блок-2</v>
      </c>
      <c r="S317" s="1">
        <f ca="1">SUM($U317:INDIRECT(ADDRESS(ROW(),SUMIFS($1:$1,$5:$5,MAX($5:$5)))))</f>
        <v>1536173.6558010001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47776.677000000003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322305.138171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322739.35063000006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129730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153000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560622.49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MAX(B$225:B317)+1</f>
        <v>96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Оплата операционных расходов</v>
      </c>
      <c r="I318" s="13" t="str">
        <f ca="1">IF(INDIRECT($B$1&amp;Items!N$2&amp;$B318)="",H318,INDIRECT($B$1&amp;Items!N$2&amp;$B318))</f>
        <v>Оплата операционных расходов - блок-2</v>
      </c>
      <c r="J318" s="1" t="str">
        <f ca="1">IF(INDIRECT($B$1&amp;Items!O$2&amp;$B318)="",IF(H318&lt;&gt;I318,"  "&amp;I318,I318),"    "&amp;INDIRECT($B$1&amp;Items!O$2&amp;$B318))</f>
        <v xml:space="preserve">    Операционные расходы - 2-1</v>
      </c>
      <c r="S318" s="1">
        <f ca="1">SUM($U318:INDIRECT(ADDRESS(ROW(),SUMIFS($1:$1,$5:$5,MAX($5:$5)))))</f>
        <v>153000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153000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MAX(B$225:B318)+1</f>
        <v>97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Оплата операционных расходов</v>
      </c>
      <c r="I319" s="13" t="str">
        <f ca="1">IF(INDIRECT($B$1&amp;Items!N$2&amp;$B319)="",H319,INDIRECT($B$1&amp;Items!N$2&amp;$B319))</f>
        <v>Оплата операционных расходов - блок-2</v>
      </c>
      <c r="J319" s="1" t="str">
        <f ca="1">IF(INDIRECT($B$1&amp;Items!O$2&amp;$B319)="",IF(H319&lt;&gt;I319,"  "&amp;I319,I319),"    "&amp;INDIRECT($B$1&amp;Items!O$2&amp;$B319))</f>
        <v xml:space="preserve">    Операционные расходы - 2-2</v>
      </c>
      <c r="S319" s="1">
        <f ca="1">SUM($U319:INDIRECT(ADDRESS(ROW(),SUMIFS($1:$1,$5:$5,MAX($5:$5)))))</f>
        <v>88000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88000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MAX(B$225:B319)+1</f>
        <v>98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Оплата операционных расходов</v>
      </c>
      <c r="I320" s="13" t="str">
        <f ca="1">IF(INDIRECT($B$1&amp;Items!N$2&amp;$B320)="",H320,INDIRECT($B$1&amp;Items!N$2&amp;$B320))</f>
        <v>Оплата операционных расходов - блок-2</v>
      </c>
      <c r="J320" s="1" t="str">
        <f ca="1">IF(INDIRECT($B$1&amp;Items!O$2&amp;$B320)="",IF(H320&lt;&gt;I320,"  "&amp;I320,I320),"    "&amp;INDIRECT($B$1&amp;Items!O$2&amp;$B320))</f>
        <v xml:space="preserve">    Операционные расходы - 2-3</v>
      </c>
      <c r="S320" s="1">
        <f ca="1">SUM($U320:INDIRECT(ADDRESS(ROW(),SUMIFS($1:$1,$5:$5,MAX($5:$5)))))</f>
        <v>41730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41730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2:57" x14ac:dyDescent="0.3">
      <c r="B321" s="1">
        <f>MAX(B$225:B320)+1</f>
        <v>99</v>
      </c>
      <c r="D321" s="1" t="str">
        <f ca="1">INDIRECT($B$1&amp;Items!T$2&amp;$B321)</f>
        <v>CF(-)</v>
      </c>
      <c r="F321" s="1" t="str">
        <f ca="1">INDIRECT($B$1&amp;Items!P$2&amp;$B321)</f>
        <v>AA</v>
      </c>
      <c r="H321" s="13" t="str">
        <f ca="1">INDIRECT($B$1&amp;Items!M$2&amp;$B321)</f>
        <v>Оплата операционных расходов</v>
      </c>
      <c r="I321" s="13" t="str">
        <f ca="1">IF(INDIRECT($B$1&amp;Items!N$2&amp;$B321)="",H321,INDIRECT($B$1&amp;Items!N$2&amp;$B321))</f>
        <v>Оплата операционных расходов - блок-2</v>
      </c>
      <c r="J321" s="1" t="str">
        <f ca="1">IF(INDIRECT($B$1&amp;Items!O$2&amp;$B321)="",IF(H321&lt;&gt;I321,"  "&amp;I321,I321),"    "&amp;INDIRECT($B$1&amp;Items!O$2&amp;$B321))</f>
        <v xml:space="preserve">    Операционные расходы - 2-4</v>
      </c>
      <c r="S321" s="1">
        <f ca="1">SUM($U321:INDIRECT(ADDRESS(ROW(),SUMIFS($1:$1,$5:$5,MAX($5:$5)))))</f>
        <v>281513.79000000004</v>
      </c>
      <c r="V321" s="1">
        <f ca="1">SUMIFS(INDIRECT($F$1&amp;$F321&amp;":"&amp;$F321),INDIRECT($F$1&amp;dbP!$D$2&amp;":"&amp;dbP!$D$2),"&gt;="&amp;V$6,INDIRECT($F$1&amp;dbP!$D$2&amp;":"&amp;dbP!$D$2),"&lt;="&amp;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W321" s="1">
        <f ca="1">SUMIFS(INDIRECT($F$1&amp;$F321&amp;":"&amp;$F321),INDIRECT($F$1&amp;dbP!$D$2&amp;":"&amp;dbP!$D$2),"&gt;="&amp;W$6,INDIRECT($F$1&amp;dbP!$D$2&amp;":"&amp;dbP!$D$2),"&lt;="&amp;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X321" s="1">
        <f ca="1">SUMIFS(INDIRECT($F$1&amp;$F321&amp;":"&amp;$F321),INDIRECT($F$1&amp;dbP!$D$2&amp;":"&amp;dbP!$D$2),"&gt;="&amp;X$6,INDIRECT($F$1&amp;dbP!$D$2&amp;":"&amp;dbP!$D$2),"&lt;="&amp;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Y321" s="1">
        <f ca="1">SUMIFS(INDIRECT($F$1&amp;$F321&amp;":"&amp;$F321),INDIRECT($F$1&amp;dbP!$D$2&amp;":"&amp;dbP!$D$2),"&gt;="&amp;Y$6,INDIRECT($F$1&amp;dbP!$D$2&amp;":"&amp;dbP!$D$2),"&lt;="&amp;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Z321" s="1">
        <f ca="1">SUMIFS(INDIRECT($F$1&amp;$F321&amp;":"&amp;$F321),INDIRECT($F$1&amp;dbP!$D$2&amp;":"&amp;dbP!$D$2),"&gt;="&amp;Z$6,INDIRECT($F$1&amp;dbP!$D$2&amp;":"&amp;dbP!$D$2),"&lt;="&amp;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A321" s="1">
        <f ca="1">SUMIFS(INDIRECT($F$1&amp;$F321&amp;":"&amp;$F321),INDIRECT($F$1&amp;dbP!$D$2&amp;":"&amp;dbP!$D$2),"&gt;="&amp;AA$6,INDIRECT($F$1&amp;dbP!$D$2&amp;":"&amp;dbP!$D$2),"&lt;="&amp;A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B321" s="1">
        <f ca="1">SUMIFS(INDIRECT($F$1&amp;$F321&amp;":"&amp;$F321),INDIRECT($F$1&amp;dbP!$D$2&amp;":"&amp;dbP!$D$2),"&gt;="&amp;AB$6,INDIRECT($F$1&amp;dbP!$D$2&amp;":"&amp;dbP!$D$2),"&lt;="&amp;A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281513.79000000004</v>
      </c>
      <c r="AC321" s="1">
        <f ca="1">SUMIFS(INDIRECT($F$1&amp;$F321&amp;":"&amp;$F321),INDIRECT($F$1&amp;dbP!$D$2&amp;":"&amp;dbP!$D$2),"&gt;="&amp;AC$6,INDIRECT($F$1&amp;dbP!$D$2&amp;":"&amp;dbP!$D$2),"&lt;="&amp;A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D321" s="1">
        <f ca="1">SUMIFS(INDIRECT($F$1&amp;$F321&amp;":"&amp;$F321),INDIRECT($F$1&amp;dbP!$D$2&amp;":"&amp;dbP!$D$2),"&gt;="&amp;AD$6,INDIRECT($F$1&amp;dbP!$D$2&amp;":"&amp;dbP!$D$2),"&lt;="&amp;A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E321" s="1">
        <f ca="1">SUMIFS(INDIRECT($F$1&amp;$F321&amp;":"&amp;$F321),INDIRECT($F$1&amp;dbP!$D$2&amp;":"&amp;dbP!$D$2),"&gt;="&amp;AE$6,INDIRECT($F$1&amp;dbP!$D$2&amp;":"&amp;dbP!$D$2),"&lt;="&amp;A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F321" s="1">
        <f ca="1">SUMIFS(INDIRECT($F$1&amp;$F321&amp;":"&amp;$F321),INDIRECT($F$1&amp;dbP!$D$2&amp;":"&amp;dbP!$D$2),"&gt;="&amp;AF$6,INDIRECT($F$1&amp;dbP!$D$2&amp;":"&amp;dbP!$D$2),"&lt;="&amp;AF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G321" s="1">
        <f ca="1">SUMIFS(INDIRECT($F$1&amp;$F321&amp;":"&amp;$F321),INDIRECT($F$1&amp;dbP!$D$2&amp;":"&amp;dbP!$D$2),"&gt;="&amp;AG$6,INDIRECT($F$1&amp;dbP!$D$2&amp;":"&amp;dbP!$D$2),"&lt;="&amp;AG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H321" s="1">
        <f ca="1">SUMIFS(INDIRECT($F$1&amp;$F321&amp;":"&amp;$F321),INDIRECT($F$1&amp;dbP!$D$2&amp;":"&amp;dbP!$D$2),"&gt;="&amp;AH$6,INDIRECT($F$1&amp;dbP!$D$2&amp;":"&amp;dbP!$D$2),"&lt;="&amp;AH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I321" s="1">
        <f ca="1">SUMIFS(INDIRECT($F$1&amp;$F321&amp;":"&amp;$F321),INDIRECT($F$1&amp;dbP!$D$2&amp;":"&amp;dbP!$D$2),"&gt;="&amp;AI$6,INDIRECT($F$1&amp;dbP!$D$2&amp;":"&amp;dbP!$D$2),"&lt;="&amp;AI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J321" s="1">
        <f ca="1">SUMIFS(INDIRECT($F$1&amp;$F321&amp;":"&amp;$F321),INDIRECT($F$1&amp;dbP!$D$2&amp;":"&amp;dbP!$D$2),"&gt;="&amp;AJ$6,INDIRECT($F$1&amp;dbP!$D$2&amp;":"&amp;dbP!$D$2),"&lt;="&amp;AJ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K321" s="1">
        <f ca="1">SUMIFS(INDIRECT($F$1&amp;$F321&amp;":"&amp;$F321),INDIRECT($F$1&amp;dbP!$D$2&amp;":"&amp;dbP!$D$2),"&gt;="&amp;AK$6,INDIRECT($F$1&amp;dbP!$D$2&amp;":"&amp;dbP!$D$2),"&lt;="&amp;AK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L321" s="1">
        <f ca="1">SUMIFS(INDIRECT($F$1&amp;$F321&amp;":"&amp;$F321),INDIRECT($F$1&amp;dbP!$D$2&amp;":"&amp;dbP!$D$2),"&gt;="&amp;AL$6,INDIRECT($F$1&amp;dbP!$D$2&amp;":"&amp;dbP!$D$2),"&lt;="&amp;AL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M321" s="1">
        <f ca="1">SUMIFS(INDIRECT($F$1&amp;$F321&amp;":"&amp;$F321),INDIRECT($F$1&amp;dbP!$D$2&amp;":"&amp;dbP!$D$2),"&gt;="&amp;AM$6,INDIRECT($F$1&amp;dbP!$D$2&amp;":"&amp;dbP!$D$2),"&lt;="&amp;AM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N321" s="1">
        <f ca="1">SUMIFS(INDIRECT($F$1&amp;$F321&amp;":"&amp;$F321),INDIRECT($F$1&amp;dbP!$D$2&amp;":"&amp;dbP!$D$2),"&gt;="&amp;AN$6,INDIRECT($F$1&amp;dbP!$D$2&amp;":"&amp;dbP!$D$2),"&lt;="&amp;AN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O321" s="1">
        <f ca="1">SUMIFS(INDIRECT($F$1&amp;$F321&amp;":"&amp;$F321),INDIRECT($F$1&amp;dbP!$D$2&amp;":"&amp;dbP!$D$2),"&gt;="&amp;AO$6,INDIRECT($F$1&amp;dbP!$D$2&amp;":"&amp;dbP!$D$2),"&lt;="&amp;AO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P321" s="1">
        <f ca="1">SUMIFS(INDIRECT($F$1&amp;$F321&amp;":"&amp;$F321),INDIRECT($F$1&amp;dbP!$D$2&amp;":"&amp;dbP!$D$2),"&gt;="&amp;AP$6,INDIRECT($F$1&amp;dbP!$D$2&amp;":"&amp;dbP!$D$2),"&lt;="&amp;AP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Q321" s="1">
        <f ca="1">SUMIFS(INDIRECT($F$1&amp;$F321&amp;":"&amp;$F321),INDIRECT($F$1&amp;dbP!$D$2&amp;":"&amp;dbP!$D$2),"&gt;="&amp;AQ$6,INDIRECT($F$1&amp;dbP!$D$2&amp;":"&amp;dbP!$D$2),"&lt;="&amp;AQ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R321" s="1">
        <f ca="1">SUMIFS(INDIRECT($F$1&amp;$F321&amp;":"&amp;$F321),INDIRECT($F$1&amp;dbP!$D$2&amp;":"&amp;dbP!$D$2),"&gt;="&amp;AR$6,INDIRECT($F$1&amp;dbP!$D$2&amp;":"&amp;dbP!$D$2),"&lt;="&amp;AR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S321" s="1">
        <f ca="1">SUMIFS(INDIRECT($F$1&amp;$F321&amp;":"&amp;$F321),INDIRECT($F$1&amp;dbP!$D$2&amp;":"&amp;dbP!$D$2),"&gt;="&amp;AS$6,INDIRECT($F$1&amp;dbP!$D$2&amp;":"&amp;dbP!$D$2),"&lt;="&amp;AS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T321" s="1">
        <f ca="1">SUMIFS(INDIRECT($F$1&amp;$F321&amp;":"&amp;$F321),INDIRECT($F$1&amp;dbP!$D$2&amp;":"&amp;dbP!$D$2),"&gt;="&amp;AT$6,INDIRECT($F$1&amp;dbP!$D$2&amp;":"&amp;dbP!$D$2),"&lt;="&amp;AT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U321" s="1">
        <f ca="1">SUMIFS(INDIRECT($F$1&amp;$F321&amp;":"&amp;$F321),INDIRECT($F$1&amp;dbP!$D$2&amp;":"&amp;dbP!$D$2),"&gt;="&amp;AU$6,INDIRECT($F$1&amp;dbP!$D$2&amp;":"&amp;dbP!$D$2),"&lt;="&amp;AU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V321" s="1">
        <f ca="1">SUMIFS(INDIRECT($F$1&amp;$F321&amp;":"&amp;$F321),INDIRECT($F$1&amp;dbP!$D$2&amp;":"&amp;dbP!$D$2),"&gt;="&amp;AV$6,INDIRECT($F$1&amp;dbP!$D$2&amp;":"&amp;dbP!$D$2),"&lt;="&amp;A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W321" s="1">
        <f ca="1">SUMIFS(INDIRECT($F$1&amp;$F321&amp;":"&amp;$F321),INDIRECT($F$1&amp;dbP!$D$2&amp;":"&amp;dbP!$D$2),"&gt;="&amp;AW$6,INDIRECT($F$1&amp;dbP!$D$2&amp;":"&amp;dbP!$D$2),"&lt;="&amp;A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X321" s="1">
        <f ca="1">SUMIFS(INDIRECT($F$1&amp;$F321&amp;":"&amp;$F321),INDIRECT($F$1&amp;dbP!$D$2&amp;":"&amp;dbP!$D$2),"&gt;="&amp;AX$6,INDIRECT($F$1&amp;dbP!$D$2&amp;":"&amp;dbP!$D$2),"&lt;="&amp;A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Y321" s="1">
        <f ca="1">SUMIFS(INDIRECT($F$1&amp;$F321&amp;":"&amp;$F321),INDIRECT($F$1&amp;dbP!$D$2&amp;":"&amp;dbP!$D$2),"&gt;="&amp;AY$6,INDIRECT($F$1&amp;dbP!$D$2&amp;":"&amp;dbP!$D$2),"&lt;="&amp;A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Z321" s="1">
        <f ca="1">SUMIFS(INDIRECT($F$1&amp;$F321&amp;":"&amp;$F321),INDIRECT($F$1&amp;dbP!$D$2&amp;":"&amp;dbP!$D$2),"&gt;="&amp;AZ$6,INDIRECT($F$1&amp;dbP!$D$2&amp;":"&amp;dbP!$D$2),"&lt;="&amp;A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A321" s="1">
        <f ca="1">SUMIFS(INDIRECT($F$1&amp;$F321&amp;":"&amp;$F321),INDIRECT($F$1&amp;dbP!$D$2&amp;":"&amp;dbP!$D$2),"&gt;="&amp;BA$6,INDIRECT($F$1&amp;dbP!$D$2&amp;":"&amp;dbP!$D$2),"&lt;="&amp;B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B321" s="1">
        <f ca="1">SUMIFS(INDIRECT($F$1&amp;$F321&amp;":"&amp;$F321),INDIRECT($F$1&amp;dbP!$D$2&amp;":"&amp;dbP!$D$2),"&gt;="&amp;BB$6,INDIRECT($F$1&amp;dbP!$D$2&amp;":"&amp;dbP!$D$2),"&lt;="&amp;B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C321" s="1">
        <f ca="1">SUMIFS(INDIRECT($F$1&amp;$F321&amp;":"&amp;$F321),INDIRECT($F$1&amp;dbP!$D$2&amp;":"&amp;dbP!$D$2),"&gt;="&amp;BC$6,INDIRECT($F$1&amp;dbP!$D$2&amp;":"&amp;dbP!$D$2),"&lt;="&amp;B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D321" s="1">
        <f ca="1">SUMIFS(INDIRECT($F$1&amp;$F321&amp;":"&amp;$F321),INDIRECT($F$1&amp;dbP!$D$2&amp;":"&amp;dbP!$D$2),"&gt;="&amp;BD$6,INDIRECT($F$1&amp;dbP!$D$2&amp;":"&amp;dbP!$D$2),"&lt;="&amp;B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E321" s="1">
        <f ca="1">SUMIFS(INDIRECT($F$1&amp;$F321&amp;":"&amp;$F321),INDIRECT($F$1&amp;dbP!$D$2&amp;":"&amp;dbP!$D$2),"&gt;="&amp;BE$6,INDIRECT($F$1&amp;dbP!$D$2&amp;":"&amp;dbP!$D$2),"&lt;="&amp;B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</row>
    <row r="322" spans="2:57" x14ac:dyDescent="0.3">
      <c r="B322" s="1">
        <f>MAX(B$225:B321)+1</f>
        <v>100</v>
      </c>
      <c r="D322" s="1" t="str">
        <f ca="1">INDIRECT($B$1&amp;Items!T$2&amp;$B322)</f>
        <v>CF(-)</v>
      </c>
      <c r="F322" s="1" t="str">
        <f ca="1">INDIRECT($B$1&amp;Items!P$2&amp;$B322)</f>
        <v>AA</v>
      </c>
      <c r="H322" s="13" t="str">
        <f ca="1">INDIRECT($B$1&amp;Items!M$2&amp;$B322)</f>
        <v>Оплата операционных расходов</v>
      </c>
      <c r="I322" s="13" t="str">
        <f ca="1">IF(INDIRECT($B$1&amp;Items!N$2&amp;$B322)="",H322,INDIRECT($B$1&amp;Items!N$2&amp;$B322))</f>
        <v>Оплата операционных расходов - блок-2</v>
      </c>
      <c r="J322" s="1" t="str">
        <f ca="1">IF(INDIRECT($B$1&amp;Items!O$2&amp;$B322)="",IF(H322&lt;&gt;I322,"  "&amp;I322,I322),"    "&amp;INDIRECT($B$1&amp;Items!O$2&amp;$B322))</f>
        <v xml:space="preserve">    Операционные расходы - 2-5</v>
      </c>
      <c r="S322" s="1">
        <f ca="1">SUM($U322:INDIRECT(ADDRESS(ROW(),SUMIFS($1:$1,$5:$5,MAX($5:$5)))))</f>
        <v>177633</v>
      </c>
      <c r="V322" s="1">
        <f ca="1">SUMIFS(INDIRECT($F$1&amp;$F322&amp;":"&amp;$F322),INDIRECT($F$1&amp;dbP!$D$2&amp;":"&amp;dbP!$D$2),"&gt;="&amp;V$6,INDIRECT($F$1&amp;dbP!$D$2&amp;":"&amp;dbP!$D$2),"&lt;="&amp;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W322" s="1">
        <f ca="1">SUMIFS(INDIRECT($F$1&amp;$F322&amp;":"&amp;$F322),INDIRECT($F$1&amp;dbP!$D$2&amp;":"&amp;dbP!$D$2),"&gt;="&amp;W$6,INDIRECT($F$1&amp;dbP!$D$2&amp;":"&amp;dbP!$D$2),"&lt;="&amp;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X322" s="1">
        <f ca="1">SUMIFS(INDIRECT($F$1&amp;$F322&amp;":"&amp;$F322),INDIRECT($F$1&amp;dbP!$D$2&amp;":"&amp;dbP!$D$2),"&gt;="&amp;X$6,INDIRECT($F$1&amp;dbP!$D$2&amp;":"&amp;dbP!$D$2),"&lt;="&amp;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Y322" s="1">
        <f ca="1">SUMIFS(INDIRECT($F$1&amp;$F322&amp;":"&amp;$F322),INDIRECT($F$1&amp;dbP!$D$2&amp;":"&amp;dbP!$D$2),"&gt;="&amp;Y$6,INDIRECT($F$1&amp;dbP!$D$2&amp;":"&amp;dbP!$D$2),"&lt;="&amp;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Z322" s="1">
        <f ca="1">SUMIFS(INDIRECT($F$1&amp;$F322&amp;":"&amp;$F322),INDIRECT($F$1&amp;dbP!$D$2&amp;":"&amp;dbP!$D$2),"&gt;="&amp;Z$6,INDIRECT($F$1&amp;dbP!$D$2&amp;":"&amp;dbP!$D$2),"&lt;="&amp;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A322" s="1">
        <f ca="1">SUMIFS(INDIRECT($F$1&amp;$F322&amp;":"&amp;$F322),INDIRECT($F$1&amp;dbP!$D$2&amp;":"&amp;dbP!$D$2),"&gt;="&amp;AA$6,INDIRECT($F$1&amp;dbP!$D$2&amp;":"&amp;dbP!$D$2),"&lt;="&amp;A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B322" s="1">
        <f ca="1">SUMIFS(INDIRECT($F$1&amp;$F322&amp;":"&amp;$F322),INDIRECT($F$1&amp;dbP!$D$2&amp;":"&amp;dbP!$D$2),"&gt;="&amp;AB$6,INDIRECT($F$1&amp;dbP!$D$2&amp;":"&amp;dbP!$D$2),"&lt;="&amp;A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177633</v>
      </c>
      <c r="AC322" s="1">
        <f ca="1">SUMIFS(INDIRECT($F$1&amp;$F322&amp;":"&amp;$F322),INDIRECT($F$1&amp;dbP!$D$2&amp;":"&amp;dbP!$D$2),"&gt;="&amp;AC$6,INDIRECT($F$1&amp;dbP!$D$2&amp;":"&amp;dbP!$D$2),"&lt;="&amp;A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D322" s="1">
        <f ca="1">SUMIFS(INDIRECT($F$1&amp;$F322&amp;":"&amp;$F322),INDIRECT($F$1&amp;dbP!$D$2&amp;":"&amp;dbP!$D$2),"&gt;="&amp;AD$6,INDIRECT($F$1&amp;dbP!$D$2&amp;":"&amp;dbP!$D$2),"&lt;="&amp;A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E322" s="1">
        <f ca="1">SUMIFS(INDIRECT($F$1&amp;$F322&amp;":"&amp;$F322),INDIRECT($F$1&amp;dbP!$D$2&amp;":"&amp;dbP!$D$2),"&gt;="&amp;AE$6,INDIRECT($F$1&amp;dbP!$D$2&amp;":"&amp;dbP!$D$2),"&lt;="&amp;A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F322" s="1">
        <f ca="1">SUMIFS(INDIRECT($F$1&amp;$F322&amp;":"&amp;$F322),INDIRECT($F$1&amp;dbP!$D$2&amp;":"&amp;dbP!$D$2),"&gt;="&amp;AF$6,INDIRECT($F$1&amp;dbP!$D$2&amp;":"&amp;dbP!$D$2),"&lt;="&amp;AF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G322" s="1">
        <f ca="1">SUMIFS(INDIRECT($F$1&amp;$F322&amp;":"&amp;$F322),INDIRECT($F$1&amp;dbP!$D$2&amp;":"&amp;dbP!$D$2),"&gt;="&amp;AG$6,INDIRECT($F$1&amp;dbP!$D$2&amp;":"&amp;dbP!$D$2),"&lt;="&amp;AG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H322" s="1">
        <f ca="1">SUMIFS(INDIRECT($F$1&amp;$F322&amp;":"&amp;$F322),INDIRECT($F$1&amp;dbP!$D$2&amp;":"&amp;dbP!$D$2),"&gt;="&amp;AH$6,INDIRECT($F$1&amp;dbP!$D$2&amp;":"&amp;dbP!$D$2),"&lt;="&amp;AH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I322" s="1">
        <f ca="1">SUMIFS(INDIRECT($F$1&amp;$F322&amp;":"&amp;$F322),INDIRECT($F$1&amp;dbP!$D$2&amp;":"&amp;dbP!$D$2),"&gt;="&amp;AI$6,INDIRECT($F$1&amp;dbP!$D$2&amp;":"&amp;dbP!$D$2),"&lt;="&amp;AI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J322" s="1">
        <f ca="1">SUMIFS(INDIRECT($F$1&amp;$F322&amp;":"&amp;$F322),INDIRECT($F$1&amp;dbP!$D$2&amp;":"&amp;dbP!$D$2),"&gt;="&amp;AJ$6,INDIRECT($F$1&amp;dbP!$D$2&amp;":"&amp;dbP!$D$2),"&lt;="&amp;AJ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K322" s="1">
        <f ca="1">SUMIFS(INDIRECT($F$1&amp;$F322&amp;":"&amp;$F322),INDIRECT($F$1&amp;dbP!$D$2&amp;":"&amp;dbP!$D$2),"&gt;="&amp;AK$6,INDIRECT($F$1&amp;dbP!$D$2&amp;":"&amp;dbP!$D$2),"&lt;="&amp;AK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L322" s="1">
        <f ca="1">SUMIFS(INDIRECT($F$1&amp;$F322&amp;":"&amp;$F322),INDIRECT($F$1&amp;dbP!$D$2&amp;":"&amp;dbP!$D$2),"&gt;="&amp;AL$6,INDIRECT($F$1&amp;dbP!$D$2&amp;":"&amp;dbP!$D$2),"&lt;="&amp;AL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M322" s="1">
        <f ca="1">SUMIFS(INDIRECT($F$1&amp;$F322&amp;":"&amp;$F322),INDIRECT($F$1&amp;dbP!$D$2&amp;":"&amp;dbP!$D$2),"&gt;="&amp;AM$6,INDIRECT($F$1&amp;dbP!$D$2&amp;":"&amp;dbP!$D$2),"&lt;="&amp;AM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N322" s="1">
        <f ca="1">SUMIFS(INDIRECT($F$1&amp;$F322&amp;":"&amp;$F322),INDIRECT($F$1&amp;dbP!$D$2&amp;":"&amp;dbP!$D$2),"&gt;="&amp;AN$6,INDIRECT($F$1&amp;dbP!$D$2&amp;":"&amp;dbP!$D$2),"&lt;="&amp;AN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O322" s="1">
        <f ca="1">SUMIFS(INDIRECT($F$1&amp;$F322&amp;":"&amp;$F322),INDIRECT($F$1&amp;dbP!$D$2&amp;":"&amp;dbP!$D$2),"&gt;="&amp;AO$6,INDIRECT($F$1&amp;dbP!$D$2&amp;":"&amp;dbP!$D$2),"&lt;="&amp;AO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P322" s="1">
        <f ca="1">SUMIFS(INDIRECT($F$1&amp;$F322&amp;":"&amp;$F322),INDIRECT($F$1&amp;dbP!$D$2&amp;":"&amp;dbP!$D$2),"&gt;="&amp;AP$6,INDIRECT($F$1&amp;dbP!$D$2&amp;":"&amp;dbP!$D$2),"&lt;="&amp;AP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Q322" s="1">
        <f ca="1">SUMIFS(INDIRECT($F$1&amp;$F322&amp;":"&amp;$F322),INDIRECT($F$1&amp;dbP!$D$2&amp;":"&amp;dbP!$D$2),"&gt;="&amp;AQ$6,INDIRECT($F$1&amp;dbP!$D$2&amp;":"&amp;dbP!$D$2),"&lt;="&amp;AQ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R322" s="1">
        <f ca="1">SUMIFS(INDIRECT($F$1&amp;$F322&amp;":"&amp;$F322),INDIRECT($F$1&amp;dbP!$D$2&amp;":"&amp;dbP!$D$2),"&gt;="&amp;AR$6,INDIRECT($F$1&amp;dbP!$D$2&amp;":"&amp;dbP!$D$2),"&lt;="&amp;AR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S322" s="1">
        <f ca="1">SUMIFS(INDIRECT($F$1&amp;$F322&amp;":"&amp;$F322),INDIRECT($F$1&amp;dbP!$D$2&amp;":"&amp;dbP!$D$2),"&gt;="&amp;AS$6,INDIRECT($F$1&amp;dbP!$D$2&amp;":"&amp;dbP!$D$2),"&lt;="&amp;AS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T322" s="1">
        <f ca="1">SUMIFS(INDIRECT($F$1&amp;$F322&amp;":"&amp;$F322),INDIRECT($F$1&amp;dbP!$D$2&amp;":"&amp;dbP!$D$2),"&gt;="&amp;AT$6,INDIRECT($F$1&amp;dbP!$D$2&amp;":"&amp;dbP!$D$2),"&lt;="&amp;AT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U322" s="1">
        <f ca="1">SUMIFS(INDIRECT($F$1&amp;$F322&amp;":"&amp;$F322),INDIRECT($F$1&amp;dbP!$D$2&amp;":"&amp;dbP!$D$2),"&gt;="&amp;AU$6,INDIRECT($F$1&amp;dbP!$D$2&amp;":"&amp;dbP!$D$2),"&lt;="&amp;AU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V322" s="1">
        <f ca="1">SUMIFS(INDIRECT($F$1&amp;$F322&amp;":"&amp;$F322),INDIRECT($F$1&amp;dbP!$D$2&amp;":"&amp;dbP!$D$2),"&gt;="&amp;AV$6,INDIRECT($F$1&amp;dbP!$D$2&amp;":"&amp;dbP!$D$2),"&lt;="&amp;AV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W322" s="1">
        <f ca="1">SUMIFS(INDIRECT($F$1&amp;$F322&amp;":"&amp;$F322),INDIRECT($F$1&amp;dbP!$D$2&amp;":"&amp;dbP!$D$2),"&gt;="&amp;AW$6,INDIRECT($F$1&amp;dbP!$D$2&amp;":"&amp;dbP!$D$2),"&lt;="&amp;AW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X322" s="1">
        <f ca="1">SUMIFS(INDIRECT($F$1&amp;$F322&amp;":"&amp;$F322),INDIRECT($F$1&amp;dbP!$D$2&amp;":"&amp;dbP!$D$2),"&gt;="&amp;AX$6,INDIRECT($F$1&amp;dbP!$D$2&amp;":"&amp;dbP!$D$2),"&lt;="&amp;AX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Y322" s="1">
        <f ca="1">SUMIFS(INDIRECT($F$1&amp;$F322&amp;":"&amp;$F322),INDIRECT($F$1&amp;dbP!$D$2&amp;":"&amp;dbP!$D$2),"&gt;="&amp;AY$6,INDIRECT($F$1&amp;dbP!$D$2&amp;":"&amp;dbP!$D$2),"&lt;="&amp;AY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AZ322" s="1">
        <f ca="1">SUMIFS(INDIRECT($F$1&amp;$F322&amp;":"&amp;$F322),INDIRECT($F$1&amp;dbP!$D$2&amp;":"&amp;dbP!$D$2),"&gt;="&amp;AZ$6,INDIRECT($F$1&amp;dbP!$D$2&amp;":"&amp;dbP!$D$2),"&lt;="&amp;AZ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A322" s="1">
        <f ca="1">SUMIFS(INDIRECT($F$1&amp;$F322&amp;":"&amp;$F322),INDIRECT($F$1&amp;dbP!$D$2&amp;":"&amp;dbP!$D$2),"&gt;="&amp;BA$6,INDIRECT($F$1&amp;dbP!$D$2&amp;":"&amp;dbP!$D$2),"&lt;="&amp;BA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B322" s="1">
        <f ca="1">SUMIFS(INDIRECT($F$1&amp;$F322&amp;":"&amp;$F322),INDIRECT($F$1&amp;dbP!$D$2&amp;":"&amp;dbP!$D$2),"&gt;="&amp;BB$6,INDIRECT($F$1&amp;dbP!$D$2&amp;":"&amp;dbP!$D$2),"&lt;="&amp;BB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C322" s="1">
        <f ca="1">SUMIFS(INDIRECT($F$1&amp;$F322&amp;":"&amp;$F322),INDIRECT($F$1&amp;dbP!$D$2&amp;":"&amp;dbP!$D$2),"&gt;="&amp;BC$6,INDIRECT($F$1&amp;dbP!$D$2&amp;":"&amp;dbP!$D$2),"&lt;="&amp;BC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D322" s="1">
        <f ca="1">SUMIFS(INDIRECT($F$1&amp;$F322&amp;":"&amp;$F322),INDIRECT($F$1&amp;dbP!$D$2&amp;":"&amp;dbP!$D$2),"&gt;="&amp;BD$6,INDIRECT($F$1&amp;dbP!$D$2&amp;":"&amp;dbP!$D$2),"&lt;="&amp;BD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  <c r="BE322" s="1">
        <f ca="1">SUMIFS(INDIRECT($F$1&amp;$F322&amp;":"&amp;$F322),INDIRECT($F$1&amp;dbP!$D$2&amp;":"&amp;dbP!$D$2),"&gt;="&amp;BE$6,INDIRECT($F$1&amp;dbP!$D$2&amp;":"&amp;dbP!$D$2),"&lt;="&amp;BE$7,INDIRECT($F$1&amp;dbP!$O$2&amp;":"&amp;dbP!$O$2),$H322,INDIRECT($F$1&amp;dbP!$P$2&amp;":"&amp;dbP!$P$2),IF($I322=$J322,"*",$I322),INDIRECT($F$1&amp;dbP!$Q$2&amp;":"&amp;dbP!$Q$2),IF(OR($I322=$J322,"  "&amp;$I322=$J322),"*",RIGHT($J322,LEN($J322)-4)),INDIRECT($F$1&amp;dbP!$AC$2&amp;":"&amp;dbP!$AC$2),RepP!$J$3)</f>
        <v>0</v>
      </c>
    </row>
    <row r="323" spans="2:57" x14ac:dyDescent="0.3">
      <c r="B323" s="1">
        <f>MAX(B$225:B322)+1</f>
        <v>101</v>
      </c>
      <c r="D323" s="1" t="str">
        <f ca="1">INDIRECT($B$1&amp;Items!T$2&amp;$B323)</f>
        <v>CF(-)</v>
      </c>
      <c r="F323" s="1" t="str">
        <f ca="1">INDIRECT($B$1&amp;Items!P$2&amp;$B323)</f>
        <v>AA</v>
      </c>
      <c r="H323" s="13" t="str">
        <f ca="1">INDIRECT($B$1&amp;Items!M$2&amp;$B323)</f>
        <v>Оплата операционных расходов</v>
      </c>
      <c r="I323" s="13" t="str">
        <f ca="1">IF(INDIRECT($B$1&amp;Items!N$2&amp;$B323)="",H323,INDIRECT($B$1&amp;Items!N$2&amp;$B323))</f>
        <v>Оплата операционных расходов - блок-2</v>
      </c>
      <c r="J323" s="1" t="str">
        <f ca="1">IF(INDIRECT($B$1&amp;Items!O$2&amp;$B323)="",IF(H323&lt;&gt;I323,"  "&amp;I323,I323),"    "&amp;INDIRECT($B$1&amp;Items!O$2&amp;$B323))</f>
        <v xml:space="preserve">    Операционные расходы - 2-6</v>
      </c>
      <c r="S323" s="1">
        <f ca="1">SUM($U323:INDIRECT(ADDRESS(ROW(),SUMIFS($1:$1,$5:$5,MAX($5:$5)))))</f>
        <v>101475.70000000001</v>
      </c>
      <c r="V323" s="1">
        <f ca="1">SUMIFS(INDIRECT($F$1&amp;$F323&amp;":"&amp;$F323),INDIRECT($F$1&amp;dbP!$D$2&amp;":"&amp;dbP!$D$2),"&gt;="&amp;V$6,INDIRECT($F$1&amp;dbP!$D$2&amp;":"&amp;dbP!$D$2),"&lt;="&amp;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W323" s="1">
        <f ca="1">SUMIFS(INDIRECT($F$1&amp;$F323&amp;":"&amp;$F323),INDIRECT($F$1&amp;dbP!$D$2&amp;":"&amp;dbP!$D$2),"&gt;="&amp;W$6,INDIRECT($F$1&amp;dbP!$D$2&amp;":"&amp;dbP!$D$2),"&lt;="&amp;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X323" s="1">
        <f ca="1">SUMIFS(INDIRECT($F$1&amp;$F323&amp;":"&amp;$F323),INDIRECT($F$1&amp;dbP!$D$2&amp;":"&amp;dbP!$D$2),"&gt;="&amp;X$6,INDIRECT($F$1&amp;dbP!$D$2&amp;":"&amp;dbP!$D$2),"&lt;="&amp;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Y323" s="1">
        <f ca="1">SUMIFS(INDIRECT($F$1&amp;$F323&amp;":"&amp;$F323),INDIRECT($F$1&amp;dbP!$D$2&amp;":"&amp;dbP!$D$2),"&gt;="&amp;Y$6,INDIRECT($F$1&amp;dbP!$D$2&amp;":"&amp;dbP!$D$2),"&lt;="&amp;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Z323" s="1">
        <f ca="1">SUMIFS(INDIRECT($F$1&amp;$F323&amp;":"&amp;$F323),INDIRECT($F$1&amp;dbP!$D$2&amp;":"&amp;dbP!$D$2),"&gt;="&amp;Z$6,INDIRECT($F$1&amp;dbP!$D$2&amp;":"&amp;dbP!$D$2),"&lt;="&amp;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A323" s="1">
        <f ca="1">SUMIFS(INDIRECT($F$1&amp;$F323&amp;":"&amp;$F323),INDIRECT($F$1&amp;dbP!$D$2&amp;":"&amp;dbP!$D$2),"&gt;="&amp;AA$6,INDIRECT($F$1&amp;dbP!$D$2&amp;":"&amp;dbP!$D$2),"&lt;="&amp;A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B323" s="1">
        <f ca="1">SUMIFS(INDIRECT($F$1&amp;$F323&amp;":"&amp;$F323),INDIRECT($F$1&amp;dbP!$D$2&amp;":"&amp;dbP!$D$2),"&gt;="&amp;AB$6,INDIRECT($F$1&amp;dbP!$D$2&amp;":"&amp;dbP!$D$2),"&lt;="&amp;A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101475.70000000001</v>
      </c>
      <c r="AC323" s="1">
        <f ca="1">SUMIFS(INDIRECT($F$1&amp;$F323&amp;":"&amp;$F323),INDIRECT($F$1&amp;dbP!$D$2&amp;":"&amp;dbP!$D$2),"&gt;="&amp;AC$6,INDIRECT($F$1&amp;dbP!$D$2&amp;":"&amp;dbP!$D$2),"&lt;="&amp;A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D323" s="1">
        <f ca="1">SUMIFS(INDIRECT($F$1&amp;$F323&amp;":"&amp;$F323),INDIRECT($F$1&amp;dbP!$D$2&amp;":"&amp;dbP!$D$2),"&gt;="&amp;AD$6,INDIRECT($F$1&amp;dbP!$D$2&amp;":"&amp;dbP!$D$2),"&lt;="&amp;A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E323" s="1">
        <f ca="1">SUMIFS(INDIRECT($F$1&amp;$F323&amp;":"&amp;$F323),INDIRECT($F$1&amp;dbP!$D$2&amp;":"&amp;dbP!$D$2),"&gt;="&amp;AE$6,INDIRECT($F$1&amp;dbP!$D$2&amp;":"&amp;dbP!$D$2),"&lt;="&amp;A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F323" s="1">
        <f ca="1">SUMIFS(INDIRECT($F$1&amp;$F323&amp;":"&amp;$F323),INDIRECT($F$1&amp;dbP!$D$2&amp;":"&amp;dbP!$D$2),"&gt;="&amp;AF$6,INDIRECT($F$1&amp;dbP!$D$2&amp;":"&amp;dbP!$D$2),"&lt;="&amp;AF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G323" s="1">
        <f ca="1">SUMIFS(INDIRECT($F$1&amp;$F323&amp;":"&amp;$F323),INDIRECT($F$1&amp;dbP!$D$2&amp;":"&amp;dbP!$D$2),"&gt;="&amp;AG$6,INDIRECT($F$1&amp;dbP!$D$2&amp;":"&amp;dbP!$D$2),"&lt;="&amp;AG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H323" s="1">
        <f ca="1">SUMIFS(INDIRECT($F$1&amp;$F323&amp;":"&amp;$F323),INDIRECT($F$1&amp;dbP!$D$2&amp;":"&amp;dbP!$D$2),"&gt;="&amp;AH$6,INDIRECT($F$1&amp;dbP!$D$2&amp;":"&amp;dbP!$D$2),"&lt;="&amp;AH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I323" s="1">
        <f ca="1">SUMIFS(INDIRECT($F$1&amp;$F323&amp;":"&amp;$F323),INDIRECT($F$1&amp;dbP!$D$2&amp;":"&amp;dbP!$D$2),"&gt;="&amp;AI$6,INDIRECT($F$1&amp;dbP!$D$2&amp;":"&amp;dbP!$D$2),"&lt;="&amp;AI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J323" s="1">
        <f ca="1">SUMIFS(INDIRECT($F$1&amp;$F323&amp;":"&amp;$F323),INDIRECT($F$1&amp;dbP!$D$2&amp;":"&amp;dbP!$D$2),"&gt;="&amp;AJ$6,INDIRECT($F$1&amp;dbP!$D$2&amp;":"&amp;dbP!$D$2),"&lt;="&amp;AJ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K323" s="1">
        <f ca="1">SUMIFS(INDIRECT($F$1&amp;$F323&amp;":"&amp;$F323),INDIRECT($F$1&amp;dbP!$D$2&amp;":"&amp;dbP!$D$2),"&gt;="&amp;AK$6,INDIRECT($F$1&amp;dbP!$D$2&amp;":"&amp;dbP!$D$2),"&lt;="&amp;AK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L323" s="1">
        <f ca="1">SUMIFS(INDIRECT($F$1&amp;$F323&amp;":"&amp;$F323),INDIRECT($F$1&amp;dbP!$D$2&amp;":"&amp;dbP!$D$2),"&gt;="&amp;AL$6,INDIRECT($F$1&amp;dbP!$D$2&amp;":"&amp;dbP!$D$2),"&lt;="&amp;AL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M323" s="1">
        <f ca="1">SUMIFS(INDIRECT($F$1&amp;$F323&amp;":"&amp;$F323),INDIRECT($F$1&amp;dbP!$D$2&amp;":"&amp;dbP!$D$2),"&gt;="&amp;AM$6,INDIRECT($F$1&amp;dbP!$D$2&amp;":"&amp;dbP!$D$2),"&lt;="&amp;AM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N323" s="1">
        <f ca="1">SUMIFS(INDIRECT($F$1&amp;$F323&amp;":"&amp;$F323),INDIRECT($F$1&amp;dbP!$D$2&amp;":"&amp;dbP!$D$2),"&gt;="&amp;AN$6,INDIRECT($F$1&amp;dbP!$D$2&amp;":"&amp;dbP!$D$2),"&lt;="&amp;AN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O323" s="1">
        <f ca="1">SUMIFS(INDIRECT($F$1&amp;$F323&amp;":"&amp;$F323),INDIRECT($F$1&amp;dbP!$D$2&amp;":"&amp;dbP!$D$2),"&gt;="&amp;AO$6,INDIRECT($F$1&amp;dbP!$D$2&amp;":"&amp;dbP!$D$2),"&lt;="&amp;AO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P323" s="1">
        <f ca="1">SUMIFS(INDIRECT($F$1&amp;$F323&amp;":"&amp;$F323),INDIRECT($F$1&amp;dbP!$D$2&amp;":"&amp;dbP!$D$2),"&gt;="&amp;AP$6,INDIRECT($F$1&amp;dbP!$D$2&amp;":"&amp;dbP!$D$2),"&lt;="&amp;AP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Q323" s="1">
        <f ca="1">SUMIFS(INDIRECT($F$1&amp;$F323&amp;":"&amp;$F323),INDIRECT($F$1&amp;dbP!$D$2&amp;":"&amp;dbP!$D$2),"&gt;="&amp;AQ$6,INDIRECT($F$1&amp;dbP!$D$2&amp;":"&amp;dbP!$D$2),"&lt;="&amp;AQ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R323" s="1">
        <f ca="1">SUMIFS(INDIRECT($F$1&amp;$F323&amp;":"&amp;$F323),INDIRECT($F$1&amp;dbP!$D$2&amp;":"&amp;dbP!$D$2),"&gt;="&amp;AR$6,INDIRECT($F$1&amp;dbP!$D$2&amp;":"&amp;dbP!$D$2),"&lt;="&amp;AR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S323" s="1">
        <f ca="1">SUMIFS(INDIRECT($F$1&amp;$F323&amp;":"&amp;$F323),INDIRECT($F$1&amp;dbP!$D$2&amp;":"&amp;dbP!$D$2),"&gt;="&amp;AS$6,INDIRECT($F$1&amp;dbP!$D$2&amp;":"&amp;dbP!$D$2),"&lt;="&amp;AS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T323" s="1">
        <f ca="1">SUMIFS(INDIRECT($F$1&amp;$F323&amp;":"&amp;$F323),INDIRECT($F$1&amp;dbP!$D$2&amp;":"&amp;dbP!$D$2),"&gt;="&amp;AT$6,INDIRECT($F$1&amp;dbP!$D$2&amp;":"&amp;dbP!$D$2),"&lt;="&amp;AT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U323" s="1">
        <f ca="1">SUMIFS(INDIRECT($F$1&amp;$F323&amp;":"&amp;$F323),INDIRECT($F$1&amp;dbP!$D$2&amp;":"&amp;dbP!$D$2),"&gt;="&amp;AU$6,INDIRECT($F$1&amp;dbP!$D$2&amp;":"&amp;dbP!$D$2),"&lt;="&amp;AU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V323" s="1">
        <f ca="1">SUMIFS(INDIRECT($F$1&amp;$F323&amp;":"&amp;$F323),INDIRECT($F$1&amp;dbP!$D$2&amp;":"&amp;dbP!$D$2),"&gt;="&amp;AV$6,INDIRECT($F$1&amp;dbP!$D$2&amp;":"&amp;dbP!$D$2),"&lt;="&amp;AV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W323" s="1">
        <f ca="1">SUMIFS(INDIRECT($F$1&amp;$F323&amp;":"&amp;$F323),INDIRECT($F$1&amp;dbP!$D$2&amp;":"&amp;dbP!$D$2),"&gt;="&amp;AW$6,INDIRECT($F$1&amp;dbP!$D$2&amp;":"&amp;dbP!$D$2),"&lt;="&amp;AW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X323" s="1">
        <f ca="1">SUMIFS(INDIRECT($F$1&amp;$F323&amp;":"&amp;$F323),INDIRECT($F$1&amp;dbP!$D$2&amp;":"&amp;dbP!$D$2),"&gt;="&amp;AX$6,INDIRECT($F$1&amp;dbP!$D$2&amp;":"&amp;dbP!$D$2),"&lt;="&amp;AX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Y323" s="1">
        <f ca="1">SUMIFS(INDIRECT($F$1&amp;$F323&amp;":"&amp;$F323),INDIRECT($F$1&amp;dbP!$D$2&amp;":"&amp;dbP!$D$2),"&gt;="&amp;AY$6,INDIRECT($F$1&amp;dbP!$D$2&amp;":"&amp;dbP!$D$2),"&lt;="&amp;AY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AZ323" s="1">
        <f ca="1">SUMIFS(INDIRECT($F$1&amp;$F323&amp;":"&amp;$F323),INDIRECT($F$1&amp;dbP!$D$2&amp;":"&amp;dbP!$D$2),"&gt;="&amp;AZ$6,INDIRECT($F$1&amp;dbP!$D$2&amp;":"&amp;dbP!$D$2),"&lt;="&amp;AZ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A323" s="1">
        <f ca="1">SUMIFS(INDIRECT($F$1&amp;$F323&amp;":"&amp;$F323),INDIRECT($F$1&amp;dbP!$D$2&amp;":"&amp;dbP!$D$2),"&gt;="&amp;BA$6,INDIRECT($F$1&amp;dbP!$D$2&amp;":"&amp;dbP!$D$2),"&lt;="&amp;BA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B323" s="1">
        <f ca="1">SUMIFS(INDIRECT($F$1&amp;$F323&amp;":"&amp;$F323),INDIRECT($F$1&amp;dbP!$D$2&amp;":"&amp;dbP!$D$2),"&gt;="&amp;BB$6,INDIRECT($F$1&amp;dbP!$D$2&amp;":"&amp;dbP!$D$2),"&lt;="&amp;BB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C323" s="1">
        <f ca="1">SUMIFS(INDIRECT($F$1&amp;$F323&amp;":"&amp;$F323),INDIRECT($F$1&amp;dbP!$D$2&amp;":"&amp;dbP!$D$2),"&gt;="&amp;BC$6,INDIRECT($F$1&amp;dbP!$D$2&amp;":"&amp;dbP!$D$2),"&lt;="&amp;BC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D323" s="1">
        <f ca="1">SUMIFS(INDIRECT($F$1&amp;$F323&amp;":"&amp;$F323),INDIRECT($F$1&amp;dbP!$D$2&amp;":"&amp;dbP!$D$2),"&gt;="&amp;BD$6,INDIRECT($F$1&amp;dbP!$D$2&amp;":"&amp;dbP!$D$2),"&lt;="&amp;BD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  <c r="BE323" s="1">
        <f ca="1">SUMIFS(INDIRECT($F$1&amp;$F323&amp;":"&amp;$F323),INDIRECT($F$1&amp;dbP!$D$2&amp;":"&amp;dbP!$D$2),"&gt;="&amp;BE$6,INDIRECT($F$1&amp;dbP!$D$2&amp;":"&amp;dbP!$D$2),"&lt;="&amp;BE$7,INDIRECT($F$1&amp;dbP!$O$2&amp;":"&amp;dbP!$O$2),$H323,INDIRECT($F$1&amp;dbP!$P$2&amp;":"&amp;dbP!$P$2),IF($I323=$J323,"*",$I323),INDIRECT($F$1&amp;dbP!$Q$2&amp;":"&amp;dbP!$Q$2),IF(OR($I323=$J323,"  "&amp;$I323=$J323),"*",RIGHT($J323,LEN($J323)-4)),INDIRECT($F$1&amp;dbP!$AC$2&amp;":"&amp;dbP!$AC$2),RepP!$J$3)</f>
        <v>0</v>
      </c>
    </row>
    <row r="324" spans="2:57" x14ac:dyDescent="0.3">
      <c r="B324" s="1">
        <f>MAX(B$225:B323)+1</f>
        <v>102</v>
      </c>
      <c r="D324" s="1" t="str">
        <f ca="1">INDIRECT($B$1&amp;Items!T$2&amp;$B324)</f>
        <v>CF(-)</v>
      </c>
      <c r="F324" s="1" t="str">
        <f ca="1">INDIRECT($B$1&amp;Items!P$2&amp;$B324)</f>
        <v>AA</v>
      </c>
      <c r="H324" s="13" t="str">
        <f ca="1">INDIRECT($B$1&amp;Items!M$2&amp;$B324)</f>
        <v>Оплата операционных расходов</v>
      </c>
      <c r="I324" s="13" t="str">
        <f ca="1">IF(INDIRECT($B$1&amp;Items!N$2&amp;$B324)="",H324,INDIRECT($B$1&amp;Items!N$2&amp;$B324))</f>
        <v>Оплата операционных расходов - блок-2</v>
      </c>
      <c r="J324" s="1" t="str">
        <f ca="1">IF(INDIRECT($B$1&amp;Items!O$2&amp;$B324)="",IF(H324&lt;&gt;I324,"  "&amp;I324,I324),"    "&amp;INDIRECT($B$1&amp;Items!O$2&amp;$B324))</f>
        <v xml:space="preserve">    Операционные расходы - 2-7</v>
      </c>
      <c r="S324" s="1">
        <f ca="1">SUM($U324:INDIRECT(ADDRESS(ROW(),SUMIFS($1:$1,$5:$5,MAX($5:$5)))))</f>
        <v>47776.677000000003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47776.677000000003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2:57" x14ac:dyDescent="0.3">
      <c r="B325" s="1">
        <f>MAX(B$225:B324)+1</f>
        <v>103</v>
      </c>
      <c r="D325" s="1" t="str">
        <f ca="1">INDIRECT($B$1&amp;Items!T$2&amp;$B325)</f>
        <v>CF(-)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 - блок-2</v>
      </c>
      <c r="J325" s="1" t="str">
        <f ca="1">IF(INDIRECT($B$1&amp;Items!O$2&amp;$B325)="",IF(H325&lt;&gt;I325,"  "&amp;I325,I325),"    "&amp;INDIRECT($B$1&amp;Items!O$2&amp;$B325))</f>
        <v xml:space="preserve">    Операционные расходы - 2-8</v>
      </c>
      <c r="S325" s="1">
        <f ca="1">SUM($U325:INDIRECT(ADDRESS(ROW(),SUMIFS($1:$1,$5:$5,MAX($5:$5)))))</f>
        <v>322305.138171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322305.138171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2:57" x14ac:dyDescent="0.3">
      <c r="B326" s="1">
        <f>MAX(B$225:B325)+1</f>
        <v>104</v>
      </c>
      <c r="D326" s="1" t="str">
        <f ca="1">INDIRECT($B$1&amp;Items!T$2&amp;$B326)</f>
        <v>CF(-)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блок-2</v>
      </c>
      <c r="J326" s="1" t="str">
        <f ca="1">IF(INDIRECT($B$1&amp;Items!O$2&amp;$B326)="",IF(H326&lt;&gt;I326,"  "&amp;I326,I326),"    "&amp;INDIRECT($B$1&amp;Items!O$2&amp;$B326))</f>
        <v xml:space="preserve">    Операционные расходы - 2-9</v>
      </c>
      <c r="S326" s="1">
        <f ca="1">SUM($U326:INDIRECT(ADDRESS(ROW(),SUMIFS($1:$1,$5:$5,MAX($5:$5)))))</f>
        <v>205835.32170000003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205835.32170000003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2:57" x14ac:dyDescent="0.3">
      <c r="B327" s="1">
        <f>MAX(B$225:B326)+1</f>
        <v>105</v>
      </c>
      <c r="D327" s="1" t="str">
        <f ca="1">INDIRECT($B$1&amp;Items!T$2&amp;$B327)</f>
        <v>CF(-)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блок-2</v>
      </c>
      <c r="J327" s="1" t="str">
        <f ca="1">IF(INDIRECT($B$1&amp;Items!O$2&amp;$B327)="",IF(H327&lt;&gt;I327,"  "&amp;I327,I327),"    "&amp;INDIRECT($B$1&amp;Items!O$2&amp;$B327))</f>
        <v xml:space="preserve">    Операционные расходы - 2-10</v>
      </c>
      <c r="S327" s="1">
        <f ca="1">SUM($U327:INDIRECT(ADDRESS(ROW(),SUMIFS($1:$1,$5:$5,MAX($5:$5)))))</f>
        <v>116904.02893000001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116904.02893000001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2:57" x14ac:dyDescent="0.3">
      <c r="B328" s="1">
        <f>MAX(B$225:B327)+1</f>
        <v>106</v>
      </c>
      <c r="D328" s="1">
        <f ca="1">INDIRECT($B$1&amp;Items!T$2&amp;$B328)</f>
        <v>0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блок-3</v>
      </c>
      <c r="J328" s="1" t="str">
        <f ca="1">IF(INDIRECT($B$1&amp;Items!O$2&amp;$B328)="",IF(H328&lt;&gt;I328,"  "&amp;I328,I328),"    "&amp;INDIRECT($B$1&amp;Items!O$2&amp;$B328))</f>
        <v xml:space="preserve">  Оплата операционных расходов - блок-3</v>
      </c>
      <c r="S328" s="1">
        <f ca="1">SUM($U328:INDIRECT(ADDRESS(ROW(),SUMIFS($1:$1,$5:$5,MAX($5:$5)))))</f>
        <v>2313901.2817222001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415955.26449730003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116382.00000000001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380804.94699999999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573407.30482029996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541215.88122899993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286135.88417560002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2:57" x14ac:dyDescent="0.3">
      <c r="B329" s="1">
        <f>MAX(B$225:B328)+1</f>
        <v>107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блок-3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- 3-1</v>
      </c>
      <c r="S329" s="1">
        <f ca="1">SUM($U329:INDIRECT(ADDRESS(ROW(),SUMIFS($1:$1,$5:$5,MAX($5:$5)))))</f>
        <v>54699.51749730001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54699.51749730001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2:57" x14ac:dyDescent="0.3">
      <c r="B330" s="1">
        <f>MAX(B$225:B329)+1</f>
        <v>108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блок-3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- 3-2</v>
      </c>
      <c r="S330" s="1">
        <f ca="1">SUM($U330:INDIRECT(ADDRESS(ROW(),SUMIFS($1:$1,$5:$5,MAX($5:$5)))))</f>
        <v>254610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254610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2:57" x14ac:dyDescent="0.3">
      <c r="B331" s="1">
        <f>MAX(B$225:B330)+1</f>
        <v>109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блок-3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- 3-3</v>
      </c>
      <c r="S331" s="1">
        <f ca="1">SUM($U331:INDIRECT(ADDRESS(ROW(),SUMIFS($1:$1,$5:$5,MAX($5:$5)))))</f>
        <v>132600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132600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2:57" x14ac:dyDescent="0.3">
      <c r="B332" s="1">
        <f>MAX(B$225:B331)+1</f>
        <v>110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блок-3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- 3-4</v>
      </c>
      <c r="S332" s="1">
        <f ca="1">SUM($U332:INDIRECT(ADDRESS(ROW(),SUMIFS($1:$1,$5:$5,MAX($5:$5)))))</f>
        <v>78460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78460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2:57" x14ac:dyDescent="0.3">
      <c r="B333" s="1">
        <f>MAX(B$225:B332)+1</f>
        <v>111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блок-3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- 3-5</v>
      </c>
      <c r="S333" s="1">
        <f ca="1">SUM($U333:INDIRECT(ADDRESS(ROW(),SUMIFS($1:$1,$5:$5,MAX($5:$5)))))</f>
        <v>47734.947000000007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47734.947000000007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2:57" x14ac:dyDescent="0.3">
      <c r="B334" s="1">
        <f>MAX(B$225:B333)+1</f>
        <v>112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блок-3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- 3-6</v>
      </c>
      <c r="S334" s="1">
        <f ca="1">SUM($U334:INDIRECT(ADDRESS(ROW(),SUMIFS($1:$1,$5:$5,MAX($5:$5)))))</f>
        <v>295602.21000000002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295602.21000000002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2:57" x14ac:dyDescent="0.3">
      <c r="B335" s="1">
        <f>MAX(B$225:B334)+1</f>
        <v>113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блок-3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- 3-7</v>
      </c>
      <c r="S335" s="1">
        <f ca="1">SUM($U335:INDIRECT(ADDRESS(ROW(),SUMIFS($1:$1,$5:$5,MAX($5:$5)))))</f>
        <v>155508.69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155508.69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2:57" x14ac:dyDescent="0.3">
      <c r="B336" s="1">
        <f>MAX(B$225:B335)+1</f>
        <v>114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блок-3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- 3-8</v>
      </c>
      <c r="S336" s="1">
        <f ca="1">SUM($U336:INDIRECT(ADDRESS(ROW(),SUMIFS($1:$1,$5:$5,MAX($5:$5)))))</f>
        <v>90553.354000000007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90553.354000000007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MAX(B$225:B336)+1</f>
        <v>115</v>
      </c>
      <c r="D337" s="1" t="str">
        <f ca="1">INDIRECT($B$1&amp;Items!T$2&amp;$B337)</f>
        <v>CF(-)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блок-3</v>
      </c>
      <c r="J337" s="1" t="str">
        <f ca="1">IF(INDIRECT($B$1&amp;Items!O$2&amp;$B337)="",IF(H337&lt;&gt;I337,"  "&amp;I337,I337),"    "&amp;INDIRECT($B$1&amp;Items!O$2&amp;$B337))</f>
        <v xml:space="preserve">    Операционные расходы - 3-9</v>
      </c>
      <c r="S337" s="1">
        <f ca="1">SUM($U337:INDIRECT(ADDRESS(ROW(),SUMIFS($1:$1,$5:$5,MAX($5:$5)))))</f>
        <v>54651.740820300001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54651.740820300001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MAX(B$225:B337)+1</f>
        <v>116</v>
      </c>
      <c r="D338" s="1" t="str">
        <f ca="1">INDIRECT($B$1&amp;Items!T$2&amp;$B338)</f>
        <v>CF(-)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блок-3</v>
      </c>
      <c r="J338" s="1" t="str">
        <f ca="1">IF(INDIRECT($B$1&amp;Items!O$2&amp;$B338)="",IF(H338&lt;&gt;I338,"  "&amp;I338,I338),"    "&amp;INDIRECT($B$1&amp;Items!O$2&amp;$B338))</f>
        <v xml:space="preserve">    Операционные расходы - 3-10</v>
      </c>
      <c r="S338" s="1">
        <f ca="1">SUM($U338:INDIRECT(ADDRESS(ROW(),SUMIFS($1:$1,$5:$5,MAX($5:$5)))))</f>
        <v>342534.19122899999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342534.19122899999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MAX(B$225:B338)+1</f>
        <v>117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блок-3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- 3-11</v>
      </c>
      <c r="S339" s="1">
        <f ca="1">SUM($U339:INDIRECT(ADDRESS(ROW(),SUMIFS($1:$1,$5:$5,MAX($5:$5)))))</f>
        <v>181736.84918100003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181736.84918100003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MAX(B$225:B339)+1</f>
        <v>118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блок-3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- 3-12</v>
      </c>
      <c r="S340" s="1">
        <f ca="1">SUM($U340:INDIRECT(ADDRESS(ROW(),SUMIFS($1:$1,$5:$5,MAX($5:$5)))))</f>
        <v>104399.03499460002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104399.03499460002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MAX(B$225:B340)+1</f>
        <v>119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блок-3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- 3-13</v>
      </c>
      <c r="S341" s="1">
        <f ca="1">SUM($U341:INDIRECT(ADDRESS(ROW(),SUMIFS($1:$1,$5:$5,MAX($5:$5)))))</f>
        <v>43173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43173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MAX(B$225:B341)+1</f>
        <v>120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блок-3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- 3-14</v>
      </c>
      <c r="S342" s="1">
        <f ca="1">SUM($U342:INDIRECT(ADDRESS(ROW(),SUMIFS($1:$1,$5:$5,MAX($5:$5)))))</f>
        <v>220662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220662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MAX(B$225:B342)+1</f>
        <v>121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блок-3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- 3-15</v>
      </c>
      <c r="S343" s="1">
        <f ca="1">SUM($U343:INDIRECT(ADDRESS(ROW(),SUMIFS($1:$1,$5:$5,MAX($5:$5)))))</f>
        <v>116382.00000000001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116382.00000000001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MAX(B$225:B343)+1</f>
        <v>122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блок-3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- 3-16</v>
      </c>
      <c r="S344" s="1">
        <f ca="1">SUM($U344:INDIRECT(ADDRESS(ROW(),SUMIFS($1:$1,$5:$5,MAX($5:$5)))))</f>
        <v>90469.894000000015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90469.894000000015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MAX(B$225:B344)+1</f>
        <v>123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блок-3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- 3-17</v>
      </c>
      <c r="S345" s="1">
        <f ca="1">SUM($U345:INDIRECT(ADDRESS(ROW(),SUMIFS($1:$1,$5:$5,MAX($5:$5)))))</f>
        <v>50123.853000000003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50123.853000000003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MAX(B$225:B345)+1</f>
        <v>124</v>
      </c>
      <c r="D346" s="1">
        <f ca="1">INDIRECT($B$1&amp;Items!T$2&amp;$B346)</f>
        <v>0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блок-4</v>
      </c>
      <c r="J346" s="1" t="str">
        <f ca="1">IF(INDIRECT($B$1&amp;Items!O$2&amp;$B346)="",IF(H346&lt;&gt;I346,"  "&amp;I346,I346),"    "&amp;INDIRECT($B$1&amp;Items!O$2&amp;$B346))</f>
        <v xml:space="preserve">  Оплата операционных расходов - блок-4</v>
      </c>
      <c r="S346" s="1">
        <f ca="1">SUM($U346:INDIRECT(ADDRESS(ROW(),SUMIFS($1:$1,$5:$5,MAX($5:$5)))))</f>
        <v>1470255.4404740899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558110.8233403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421194.09784296999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354151.69949082006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136798.81980000003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MAX(B$225:B346)+1</f>
        <v>125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блок-4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- 4-1</v>
      </c>
      <c r="S347" s="1">
        <f ca="1">SUM($U347:INDIRECT(ADDRESS(ROW(),SUMIFS($1:$1,$5:$5,MAX($5:$5)))))</f>
        <v>258784.75529999999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258784.75529999999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MAX(B$225:B347)+1</f>
        <v>126</v>
      </c>
      <c r="D348" s="1" t="str">
        <f ca="1">INDIRECT($B$1&amp;Items!T$2&amp;$B348)</f>
        <v>CF(-)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блок-4</v>
      </c>
      <c r="J348" s="1" t="str">
        <f ca="1">IF(INDIRECT($B$1&amp;Items!O$2&amp;$B348)="",IF(H348&lt;&gt;I348,"  "&amp;I348,I348),"    "&amp;INDIRECT($B$1&amp;Items!O$2&amp;$B348))</f>
        <v xml:space="preserve">    Операционные расходы - 4-2</v>
      </c>
      <c r="S348" s="1">
        <f ca="1">SUM($U348:INDIRECT(ADDRESS(ROW(),SUMIFS($1:$1,$5:$5,MAX($5:$5)))))</f>
        <v>136940.70180000001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136940.70180000001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MAX(B$225:B348)+1</f>
        <v>127</v>
      </c>
      <c r="D349" s="1" t="str">
        <f ca="1">INDIRECT($B$1&amp;Items!T$2&amp;$B349)</f>
        <v>CF(-)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блок-4</v>
      </c>
      <c r="J349" s="1" t="str">
        <f ca="1">IF(INDIRECT($B$1&amp;Items!O$2&amp;$B349)="",IF(H349&lt;&gt;I349,"  "&amp;I349,I349),"    "&amp;INDIRECT($B$1&amp;Items!O$2&amp;$B349))</f>
        <v xml:space="preserve">    Операционные расходы - 4-3</v>
      </c>
      <c r="S349" s="1">
        <f ca="1">SUM($U349:INDIRECT(ADDRESS(ROW(),SUMIFS($1:$1,$5:$5,MAX($5:$5)))))</f>
        <v>104303.4816406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104303.4816406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MAX(B$225:B349)+1</f>
        <v>128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блок-4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- 4-4</v>
      </c>
      <c r="S350" s="1">
        <f ca="1">SUM($U350:INDIRECT(ADDRESS(ROW(),SUMIFS($1:$1,$5:$5,MAX($5:$5)))))</f>
        <v>58081.884599700003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58081.884599700003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MAX(B$225:B350)+1</f>
        <v>129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блок-4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- 4-5</v>
      </c>
      <c r="S351" s="1">
        <f ca="1">SUM($U351:INDIRECT(ADDRESS(ROW(),SUMIFS($1:$1,$5:$5,MAX($5:$5)))))</f>
        <v>302431.49784297001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302431.49784297001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MAX(B$225:B351)+1</f>
        <v>130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блок-4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- 4-6</v>
      </c>
      <c r="S352" s="1">
        <f ca="1">SUM($U352:INDIRECT(ADDRESS(ROW(),SUMIFS($1:$1,$5:$5,MAX($5:$5)))))</f>
        <v>160478.35949082003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160478.35949082003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1:57" x14ac:dyDescent="0.3">
      <c r="B353" s="1">
        <f>MAX(B$225:B352)+1</f>
        <v>131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блок-4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- 4-7</v>
      </c>
      <c r="S353" s="1">
        <f ca="1">SUM($U353:INDIRECT(ADDRESS(ROW(),SUMIFS($1:$1,$5:$5,MAX($5:$5)))))</f>
        <v>81346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81346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1:57" x14ac:dyDescent="0.3">
      <c r="B354" s="1">
        <f>MAX(B$225:B353)+1</f>
        <v>132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блок-4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- 4-8</v>
      </c>
      <c r="S354" s="1">
        <f ca="1">SUM($U354:INDIRECT(ADDRESS(ROW(),SUMIFS($1:$1,$5:$5,MAX($5:$5)))))</f>
        <v>37416.6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37416.6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1:57" x14ac:dyDescent="0.3">
      <c r="B355" s="1">
        <f>MAX(B$225:B354)+1</f>
        <v>133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блок-4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- 4-9</v>
      </c>
      <c r="S355" s="1">
        <f ca="1">SUM($U355:INDIRECT(ADDRESS(ROW(),SUMIFS($1:$1,$5:$5,MAX($5:$5)))))</f>
        <v>193673.34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193673.34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1:57" x14ac:dyDescent="0.3">
      <c r="B356" s="1">
        <f>MAX(B$225:B355)+1</f>
        <v>134</v>
      </c>
      <c r="D356" s="1" t="str">
        <f ca="1">INDIRECT($B$1&amp;Items!T$2&amp;$B356)</f>
        <v>CF(-)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блок-4</v>
      </c>
      <c r="J356" s="1" t="str">
        <f ca="1">IF(INDIRECT($B$1&amp;Items!O$2&amp;$B356)="",IF(H356&lt;&gt;I356,"  "&amp;I356,I356),"    "&amp;INDIRECT($B$1&amp;Items!O$2&amp;$B356))</f>
        <v xml:space="preserve">    Операционные расходы - 4-10</v>
      </c>
      <c r="S356" s="1">
        <f ca="1">SUM($U356:INDIRECT(ADDRESS(ROW(),SUMIFS($1:$1,$5:$5,MAX($5:$5)))))</f>
        <v>136798.81980000003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136798.81980000003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1:57" x14ac:dyDescent="0.3">
      <c r="B357" s="1">
        <f>MAX(B$225:B356)+1</f>
        <v>135</v>
      </c>
      <c r="D357" s="1">
        <f ca="1">INDIRECT($B$1&amp;Items!T$2&amp;$B357)</f>
        <v>0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блок-5</v>
      </c>
      <c r="J357" s="1" t="str">
        <f ca="1">IF(INDIRECT($B$1&amp;Items!O$2&amp;$B357)="",IF(H357&lt;&gt;I357,"  "&amp;I357,I357),"    "&amp;INDIRECT($B$1&amp;Items!O$2&amp;$B357))</f>
        <v xml:space="preserve">  Оплата операционных расходов - блок-5</v>
      </c>
      <c r="S357" s="1">
        <f ca="1">SUM($U357:INDIRECT(ADDRESS(ROW(),SUMIFS($1:$1,$5:$5,MAX($5:$5)))))</f>
        <v>1180792.1204218646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162445.63187712102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460211.05078874342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191121.40000000002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139128.59929000001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227885.43846600002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1:57" x14ac:dyDescent="0.3">
      <c r="B358" s="1">
        <f>MAX(B$225:B357)+1</f>
        <v>136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блок-5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- 5-1</v>
      </c>
      <c r="S358" s="1">
        <f ca="1">SUM($U358:INDIRECT(ADDRESS(ROW(),SUMIFS($1:$1,$5:$5,MAX($5:$5)))))</f>
        <v>95247.706000000006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95247.706000000006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1:57" x14ac:dyDescent="0.3">
      <c r="B359" s="1">
        <f>MAX(B$225:B358)+1</f>
        <v>137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блок-5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- 5-2</v>
      </c>
      <c r="S359" s="1">
        <f ca="1">SUM($U359:INDIRECT(ADDRESS(ROW(),SUMIFS($1:$1,$5:$5,MAX($5:$5)))))</f>
        <v>43880.89329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43880.89329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1:57" x14ac:dyDescent="0.3">
      <c r="B360" s="1">
        <f>MAX(B$225:B359)+1</f>
        <v>138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блок-5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- 5-3</v>
      </c>
      <c r="S360" s="1">
        <f ca="1">SUM($U360:INDIRECT(ADDRESS(ROW(),SUMIFS($1:$1,$5:$5,MAX($5:$5)))))</f>
        <v>227885.43846600002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227885.43846600002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1:57" x14ac:dyDescent="0.3">
      <c r="B361" s="1">
        <f>MAX(B$225:B360)+1</f>
        <v>139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блок-5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- 5-4</v>
      </c>
      <c r="S361" s="1">
        <f ca="1">SUM($U361:INDIRECT(ADDRESS(ROW(),SUMIFS($1:$1,$5:$5,MAX($5:$5)))))</f>
        <v>160315.91878902001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160315.91878902001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1:57" x14ac:dyDescent="0.3">
      <c r="B362" s="1">
        <f>MAX(B$225:B361)+1</f>
        <v>140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блок-5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- 5-5</v>
      </c>
      <c r="S362" s="1">
        <f ca="1">SUM($U362:INDIRECT(ADDRESS(ROW(),SUMIFS($1:$1,$5:$5,MAX($5:$5)))))</f>
        <v>111163.76919940001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111163.76919940001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1:57" x14ac:dyDescent="0.3">
      <c r="B363" s="1">
        <f>MAX(B$225:B362)+1</f>
        <v>141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блок-5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- 5-6</v>
      </c>
      <c r="S363" s="1">
        <f ca="1">SUM($U363:INDIRECT(ADDRESS(ROW(),SUMIFS($1:$1,$5:$5,MAX($5:$5)))))</f>
        <v>51281.862677721008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51281.862677721008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1:57" x14ac:dyDescent="0.3">
      <c r="B364" s="1">
        <f>MAX(B$225:B363)+1</f>
        <v>142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блок-5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- 5-7</v>
      </c>
      <c r="S364" s="1">
        <f ca="1">SUM($U364:INDIRECT(ADDRESS(ROW(),SUMIFS($1:$1,$5:$5,MAX($5:$5)))))</f>
        <v>267054.86999972345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267054.86999972345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1:57" x14ac:dyDescent="0.3">
      <c r="B365" s="1">
        <f>MAX(B$225:B364)+1</f>
        <v>143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блок-5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- 5-8</v>
      </c>
      <c r="S365" s="1">
        <f ca="1">SUM($U365:INDIRECT(ADDRESS(ROW(),SUMIFS($1:$1,$5:$5,MAX($5:$5)))))</f>
        <v>121288.20000000001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121288.20000000001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1:57" x14ac:dyDescent="0.3">
      <c r="B366" s="1">
        <f>MAX(B$225:B365)+1</f>
        <v>144</v>
      </c>
      <c r="D366" s="1" t="str">
        <f ca="1">INDIRECT($B$1&amp;Items!T$2&amp;$B366)</f>
        <v>CF(-)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блок-5</v>
      </c>
      <c r="J366" s="1" t="str">
        <f ca="1">IF(INDIRECT($B$1&amp;Items!O$2&amp;$B366)="",IF(H366&lt;&gt;I366,"  "&amp;I366,I366),"    "&amp;INDIRECT($B$1&amp;Items!O$2&amp;$B366))</f>
        <v xml:space="preserve">    Операционные расходы - 5-9</v>
      </c>
      <c r="S366" s="1">
        <f ca="1">SUM($U366:INDIRECT(ADDRESS(ROW(),SUMIFS($1:$1,$5:$5,MAX($5:$5)))))</f>
        <v>69833.2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69833.2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1:57" x14ac:dyDescent="0.3">
      <c r="B367" s="1">
        <f>MAX(B$225:B366)+1</f>
        <v>145</v>
      </c>
      <c r="D367" s="1" t="str">
        <f ca="1">INDIRECT($B$1&amp;Items!T$2&amp;$B367)</f>
        <v>CF(-)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блок-5</v>
      </c>
      <c r="J367" s="1" t="str">
        <f ca="1">IF(INDIRECT($B$1&amp;Items!O$2&amp;$B367)="",IF(H367&lt;&gt;I367,"  "&amp;I367,I367),"    "&amp;INDIRECT($B$1&amp;Items!O$2&amp;$B367))</f>
        <v xml:space="preserve">    Операционные расходы - 5-10</v>
      </c>
      <c r="S367" s="1">
        <f ca="1">SUM($U367:INDIRECT(ADDRESS(ROW(),SUMIFS($1:$1,$5:$5,MAX($5:$5)))))</f>
        <v>32840.262000000002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32840.262000000002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1:57" ht="4.9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3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</row>
    <row r="369" spans="1:57" x14ac:dyDescent="0.3">
      <c r="B369" s="1">
        <f>MAX(B$225:B368)+1</f>
        <v>146</v>
      </c>
      <c r="D369" s="1" t="str">
        <f ca="1">INDIRECT($B$1&amp;Items!T$2&amp;$B369)</f>
        <v>CF</v>
      </c>
      <c r="F369" s="1">
        <f ca="1">INDIRECT($B$1&amp;Items!P$2&amp;$B369)</f>
        <v>0</v>
      </c>
      <c r="H369" s="13" t="str">
        <f ca="1">INDIRECT($B$1&amp;Items!M$2&amp;$B369)</f>
        <v>Операционный денежный поток</v>
      </c>
      <c r="I369" s="13" t="str">
        <f ca="1">IF(INDIRECT($B$1&amp;Items!N$2&amp;$B369)="",H369,INDIRECT($B$1&amp;Items!N$2&amp;$B369))</f>
        <v>Операционный денежный поток</v>
      </c>
      <c r="J369" s="1" t="str">
        <f ca="1">IF(INDIRECT($B$1&amp;Items!O$2&amp;$B369)="",IF(H369&lt;&gt;I369,"  "&amp;I369,I369),"    "&amp;INDIRECT($B$1&amp;Items!O$2&amp;$B369))</f>
        <v>Операционный денежный поток</v>
      </c>
      <c r="S369" s="1">
        <f ca="1">SUM($U369:INDIRECT(ADDRESS(ROW(),SUMIFS($1:$1,$5:$5,MAX($5:$5)))))</f>
        <v>26651238.02494717</v>
      </c>
      <c r="V369" s="1">
        <f ca="1">SUMIFS(V$227:V368,$D$227:$D368,Items!$T$11)-SUMIFS(V$227:V368,$D$227:$D368,Items!$T$19)</f>
        <v>-8276983.9443942001</v>
      </c>
      <c r="W369" s="1">
        <f ca="1">SUMIFS(W$227:W368,$D$227:$D368,Items!$T$11)-SUMIFS(W$227:W368,$D$227:$D368,Items!$T$19)</f>
        <v>-8506278.4276991375</v>
      </c>
      <c r="X369" s="1">
        <f ca="1">SUMIFS(X$227:X368,$D$227:$D368,Items!$T$11)-SUMIFS(X$227:X368,$D$227:$D368,Items!$T$19)</f>
        <v>-9049064.2971153185</v>
      </c>
      <c r="Y369" s="1">
        <f ca="1">SUMIFS(Y$227:Y368,$D$227:$D368,Items!$T$11)-SUMIFS(Y$227:Y368,$D$227:$D368,Items!$T$19)</f>
        <v>-6163376.9004803132</v>
      </c>
      <c r="Z369" s="1">
        <f ca="1">SUMIFS(Z$227:Z368,$D$227:$D368,Items!$T$11)-SUMIFS(Z$227:Z368,$D$227:$D368,Items!$T$19)</f>
        <v>22765170.42307166</v>
      </c>
      <c r="AA369" s="1">
        <f ca="1">SUMIFS(AA$227:AA368,$D$227:$D368,Items!$T$11)-SUMIFS(AA$227:AA368,$D$227:$D368,Items!$T$19)</f>
        <v>22442014.326825377</v>
      </c>
      <c r="AB369" s="1">
        <f ca="1">SUMIFS(AB$227:AB368,$D$227:$D368,Items!$T$11)-SUMIFS(AB$227:AB368,$D$227:$D368,Items!$T$19)</f>
        <v>14310295.777639104</v>
      </c>
      <c r="AC369" s="1">
        <f ca="1">SUMIFS(AC$227:AC368,$D$227:$D368,Items!$T$11)-SUMIFS(AC$227:AC368,$D$227:$D368,Items!$T$19)</f>
        <v>-870538.9328999999</v>
      </c>
      <c r="AD369" s="1">
        <f ca="1">SUMIFS(AD$227:AD368,$D$227:$D368,Items!$T$11)-SUMIFS(AD$227:AD368,$D$227:$D368,Items!$T$19)</f>
        <v>0</v>
      </c>
      <c r="AE369" s="1">
        <f ca="1">SUMIFS(AE$227:AE368,$D$227:$D368,Items!$T$11)-SUMIFS(AE$227:AE368,$D$227:$D368,Items!$T$19)</f>
        <v>0</v>
      </c>
      <c r="AF369" s="1">
        <f ca="1">SUMIFS(AF$227:AF368,$D$227:$D368,Items!$T$11)-SUMIFS(AF$227:AF368,$D$227:$D368,Items!$T$19)</f>
        <v>0</v>
      </c>
      <c r="AG369" s="1">
        <f ca="1">SUMIFS(AG$227:AG368,$D$227:$D368,Items!$T$11)-SUMIFS(AG$227:AG368,$D$227:$D368,Items!$T$19)</f>
        <v>0</v>
      </c>
      <c r="AH369" s="1">
        <f ca="1">SUMIFS(AH$227:AH368,$D$227:$D368,Items!$T$11)-SUMIFS(AH$227:AH368,$D$227:$D368,Items!$T$19)</f>
        <v>0</v>
      </c>
      <c r="AI369" s="1">
        <f ca="1">SUMIFS(AI$227:AI368,$D$227:$D368,Items!$T$11)-SUMIFS(AI$227:AI368,$D$227:$D368,Items!$T$19)</f>
        <v>0</v>
      </c>
      <c r="AJ369" s="1">
        <f ca="1">SUMIFS(AJ$227:AJ368,$D$227:$D368,Items!$T$11)-SUMIFS(AJ$227:AJ368,$D$227:$D368,Items!$T$19)</f>
        <v>0</v>
      </c>
      <c r="AK369" s="1">
        <f ca="1">SUMIFS(AK$227:AK368,$D$227:$D368,Items!$T$11)-SUMIFS(AK$227:AK368,$D$227:$D368,Items!$T$19)</f>
        <v>0</v>
      </c>
      <c r="AL369" s="1">
        <f ca="1">SUMIFS(AL$227:AL368,$D$227:$D368,Items!$T$11)-SUMIFS(AL$227:AL368,$D$227:$D368,Items!$T$19)</f>
        <v>0</v>
      </c>
      <c r="AM369" s="1">
        <f ca="1">SUMIFS(AM$227:AM368,$D$227:$D368,Items!$T$11)-SUMIFS(AM$227:AM368,$D$227:$D368,Items!$T$19)</f>
        <v>0</v>
      </c>
      <c r="AN369" s="1">
        <f ca="1">SUMIFS(AN$227:AN368,$D$227:$D368,Items!$T$11)-SUMIFS(AN$227:AN368,$D$227:$D368,Items!$T$19)</f>
        <v>0</v>
      </c>
      <c r="AO369" s="1">
        <f ca="1">SUMIFS(AO$227:AO368,$D$227:$D368,Items!$T$11)-SUMIFS(AO$227:AO368,$D$227:$D368,Items!$T$19)</f>
        <v>0</v>
      </c>
      <c r="AP369" s="1">
        <f ca="1">SUMIFS(AP$227:AP368,$D$227:$D368,Items!$T$11)-SUMIFS(AP$227:AP368,$D$227:$D368,Items!$T$19)</f>
        <v>0</v>
      </c>
      <c r="AQ369" s="1">
        <f ca="1">SUMIFS(AQ$227:AQ368,$D$227:$D368,Items!$T$11)-SUMIFS(AQ$227:AQ368,$D$227:$D368,Items!$T$19)</f>
        <v>0</v>
      </c>
      <c r="AR369" s="1">
        <f ca="1">SUMIFS(AR$227:AR368,$D$227:$D368,Items!$T$11)-SUMIFS(AR$227:AR368,$D$227:$D368,Items!$T$19)</f>
        <v>0</v>
      </c>
      <c r="AS369" s="1">
        <f ca="1">SUMIFS(AS$227:AS368,$D$227:$D368,Items!$T$11)-SUMIFS(AS$227:AS368,$D$227:$D368,Items!$T$19)</f>
        <v>0</v>
      </c>
      <c r="AT369" s="1">
        <f ca="1">SUMIFS(AT$227:AT368,$D$227:$D368,Items!$T$11)-SUMIFS(AT$227:AT368,$D$227:$D368,Items!$T$19)</f>
        <v>0</v>
      </c>
      <c r="AU369" s="1">
        <f ca="1">SUMIFS(AU$227:AU368,$D$227:$D368,Items!$T$11)-SUMIFS(AU$227:AU368,$D$227:$D368,Items!$T$19)</f>
        <v>0</v>
      </c>
      <c r="AV369" s="1">
        <f ca="1">SUMIFS(AV$227:AV368,$D$227:$D368,Items!$T$11)-SUMIFS(AV$227:AV368,$D$227:$D368,Items!$T$19)</f>
        <v>0</v>
      </c>
      <c r="AW369" s="1">
        <f ca="1">SUMIFS(AW$227:AW368,$D$227:$D368,Items!$T$11)-SUMIFS(AW$227:AW368,$D$227:$D368,Items!$T$19)</f>
        <v>0</v>
      </c>
      <c r="AX369" s="1">
        <f ca="1">SUMIFS(AX$227:AX368,$D$227:$D368,Items!$T$11)-SUMIFS(AX$227:AX368,$D$227:$D368,Items!$T$19)</f>
        <v>0</v>
      </c>
      <c r="AY369" s="1">
        <f ca="1">SUMIFS(AY$227:AY368,$D$227:$D368,Items!$T$11)-SUMIFS(AY$227:AY368,$D$227:$D368,Items!$T$19)</f>
        <v>0</v>
      </c>
      <c r="AZ369" s="1">
        <f ca="1">SUMIFS(AZ$227:AZ368,$D$227:$D368,Items!$T$11)-SUMIFS(AZ$227:AZ368,$D$227:$D368,Items!$T$19)</f>
        <v>0</v>
      </c>
      <c r="BA369" s="1">
        <f ca="1">SUMIFS(BA$227:BA368,$D$227:$D368,Items!$T$11)-SUMIFS(BA$227:BA368,$D$227:$D368,Items!$T$19)</f>
        <v>0</v>
      </c>
      <c r="BB369" s="1">
        <f ca="1">SUMIFS(BB$227:BB368,$D$227:$D368,Items!$T$11)-SUMIFS(BB$227:BB368,$D$227:$D368,Items!$T$19)</f>
        <v>0</v>
      </c>
      <c r="BC369" s="1">
        <f ca="1">SUMIFS(BC$227:BC368,$D$227:$D368,Items!$T$11)-SUMIFS(BC$227:BC368,$D$227:$D368,Items!$T$19)</f>
        <v>0</v>
      </c>
      <c r="BD369" s="1">
        <f ca="1">SUMIFS(BD$227:BD368,$D$227:$D368,Items!$T$11)-SUMIFS(BD$227:BD368,$D$227:$D368,Items!$T$19)</f>
        <v>0</v>
      </c>
      <c r="BE369" s="1">
        <f ca="1">SUMIFS(BE$227:BE368,$D$227:$D368,Items!$T$11)-SUMIFS(BE$227:BE368,$D$227:$D368,Items!$T$19)</f>
        <v>0</v>
      </c>
    </row>
    <row r="370" spans="1:57" ht="4.9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3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</row>
    <row r="371" spans="1:57" x14ac:dyDescent="0.3">
      <c r="B371" s="1">
        <f>MAX(B$225:B370)+1</f>
        <v>147</v>
      </c>
      <c r="D371" s="1">
        <f ca="1">INDIRECT($B$1&amp;Items!T$2&amp;$B371)</f>
        <v>0</v>
      </c>
      <c r="F371" s="1" t="str">
        <f ca="1">INDIRECT($B$1&amp;Items!P$2&amp;$B371)</f>
        <v>AA</v>
      </c>
      <c r="H371" s="13" t="str">
        <f ca="1">INDIRECT($B$1&amp;Items!M$2&amp;$B371)</f>
        <v>Оплата капзатрат</v>
      </c>
      <c r="I371" s="13" t="str">
        <f ca="1">IF(INDIRECT($B$1&amp;Items!N$2&amp;$B371)="",H371,INDIRECT($B$1&amp;Items!N$2&amp;$B371))</f>
        <v>Оплата капзатрат</v>
      </c>
      <c r="J371" s="1" t="str">
        <f ca="1">IF(INDIRECT($B$1&amp;Items!O$2&amp;$B371)="",IF(H371&lt;&gt;I371,"  "&amp;I371,I371),"    "&amp;INDIRECT($B$1&amp;Items!O$2&amp;$B371))</f>
        <v>Оплата капзатрат</v>
      </c>
      <c r="S371" s="1">
        <f ca="1">SUM($U371:INDIRECT(ADDRESS(ROW(),SUMIFS($1:$1,$5:$5,MAX($5:$5)))))</f>
        <v>54221966.335126244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1672000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40536631.436172768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12013334.898953473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1:57" x14ac:dyDescent="0.3">
      <c r="B372" s="1">
        <f>MAX(B$225:B371)+1</f>
        <v>148</v>
      </c>
      <c r="D372" s="1">
        <f ca="1">INDIRECT($B$1&amp;Items!T$2&amp;$B372)</f>
        <v>0</v>
      </c>
      <c r="F372" s="1" t="str">
        <f ca="1">INDIRECT($B$1&amp;Items!P$2&amp;$B372)</f>
        <v>AA</v>
      </c>
      <c r="H372" s="13" t="str">
        <f ca="1">INDIRECT($B$1&amp;Items!M$2&amp;$B372)</f>
        <v>Оплата капзатрат</v>
      </c>
      <c r="I372" s="13" t="str">
        <f ca="1">IF(INDIRECT($B$1&amp;Items!N$2&amp;$B372)="",H372,INDIRECT($B$1&amp;Items!N$2&amp;$B372))</f>
        <v>Основные средства - тип - 1</v>
      </c>
      <c r="J372" s="1" t="str">
        <f ca="1">IF(INDIRECT($B$1&amp;Items!O$2&amp;$B372)="",IF(H372&lt;&gt;I372,"  "&amp;I372,I372),"    "&amp;INDIRECT($B$1&amp;Items!O$2&amp;$B372))</f>
        <v xml:space="preserve">  Основные средства - тип - 1</v>
      </c>
      <c r="S372" s="1">
        <f ca="1">SUM($U372:INDIRECT(ADDRESS(ROW(),SUMIFS($1:$1,$5:$5,MAX($5:$5)))))</f>
        <v>19641256.262499999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1672000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17969256.262499999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1:57" x14ac:dyDescent="0.3">
      <c r="B373" s="1">
        <f>MAX(B$225:B372)+1</f>
        <v>149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капзатрат</v>
      </c>
      <c r="I373" s="13" t="str">
        <f ca="1">IF(INDIRECT($B$1&amp;Items!N$2&amp;$B373)="",H373,INDIRECT($B$1&amp;Items!N$2&amp;$B373))</f>
        <v>Основные средства - тип - 1</v>
      </c>
      <c r="J373" s="1" t="str">
        <f ca="1">IF(INDIRECT($B$1&amp;Items!O$2&amp;$B373)="",IF(H373&lt;&gt;I373,"  "&amp;I373,I373),"    "&amp;INDIRECT($B$1&amp;Items!O$2&amp;$B373))</f>
        <v xml:space="preserve">    Капзатраты - тип - 1 - 1</v>
      </c>
      <c r="S373" s="1">
        <f ca="1">SUM($U373:INDIRECT(ADDRESS(ROW(),SUMIFS($1:$1,$5:$5,MAX($5:$5)))))</f>
        <v>1672000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1672000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1:57" x14ac:dyDescent="0.3">
      <c r="B374" s="1">
        <f>MAX(B$225:B373)+1</f>
        <v>150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капзатрат</v>
      </c>
      <c r="I374" s="13" t="str">
        <f ca="1">IF(INDIRECT($B$1&amp;Items!N$2&amp;$B374)="",H374,INDIRECT($B$1&amp;Items!N$2&amp;$B374))</f>
        <v>Основные средства - тип - 1</v>
      </c>
      <c r="J374" s="1" t="str">
        <f ca="1">IF(INDIRECT($B$1&amp;Items!O$2&amp;$B374)="",IF(H374&lt;&gt;I374,"  "&amp;I374,I374),"    "&amp;INDIRECT($B$1&amp;Items!O$2&amp;$B374))</f>
        <v xml:space="preserve">    Капзатраты - тип - 1 - 2</v>
      </c>
      <c r="S374" s="1">
        <f ca="1">SUM($U374:INDIRECT(ADDRESS(ROW(),SUMIFS($1:$1,$5:$5,MAX($5:$5)))))</f>
        <v>5218000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5218000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1:57" x14ac:dyDescent="0.3">
      <c r="B375" s="1">
        <f>MAX(B$225:B374)+1</f>
        <v>151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капзатрат</v>
      </c>
      <c r="I375" s="13" t="str">
        <f ca="1">IF(INDIRECT($B$1&amp;Items!N$2&amp;$B375)="",H375,INDIRECT($B$1&amp;Items!N$2&amp;$B375))</f>
        <v>Основные средства - тип - 1</v>
      </c>
      <c r="J375" s="1" t="str">
        <f ca="1">IF(INDIRECT($B$1&amp;Items!O$2&amp;$B375)="",IF(H375&lt;&gt;I375,"  "&amp;I375,I375),"    "&amp;INDIRECT($B$1&amp;Items!O$2&amp;$B375))</f>
        <v xml:space="preserve">    Капзатраты - тип - 1 - 3</v>
      </c>
      <c r="S375" s="1">
        <f ca="1">SUM($U375:INDIRECT(ADDRESS(ROW(),SUMIFS($1:$1,$5:$5,MAX($5:$5)))))</f>
        <v>578325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578325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1:57" x14ac:dyDescent="0.3">
      <c r="B376" s="1">
        <f>MAX(B$225:B375)+1</f>
        <v>152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капзатрат</v>
      </c>
      <c r="I376" s="13" t="str">
        <f ca="1">IF(INDIRECT($B$1&amp;Items!N$2&amp;$B376)="",H376,INDIRECT($B$1&amp;Items!N$2&amp;$B376))</f>
        <v>Основные средства - тип - 1</v>
      </c>
      <c r="J376" s="1" t="str">
        <f ca="1">IF(INDIRECT($B$1&amp;Items!O$2&amp;$B376)="",IF(H376&lt;&gt;I376,"  "&amp;I376,I376),"    "&amp;INDIRECT($B$1&amp;Items!O$2&amp;$B376))</f>
        <v xml:space="preserve">    Капзатраты - тип - 1 - 4</v>
      </c>
      <c r="S376" s="1">
        <f ca="1">SUM($U376:INDIRECT(ADDRESS(ROW(),SUMIFS($1:$1,$5:$5,MAX($5:$5)))))</f>
        <v>872100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872100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1:57" x14ac:dyDescent="0.3">
      <c r="B377" s="1">
        <f>MAX(B$225:B376)+1</f>
        <v>153</v>
      </c>
      <c r="D377" s="1" t="str">
        <f ca="1">INDIRECT($B$1&amp;Items!T$2&amp;$B377)</f>
        <v>CF(-)</v>
      </c>
      <c r="F377" s="1" t="str">
        <f ca="1">INDIRECT($B$1&amp;Items!P$2&amp;$B377)</f>
        <v>AA</v>
      </c>
      <c r="H377" s="13" t="str">
        <f ca="1">INDIRECT($B$1&amp;Items!M$2&amp;$B377)</f>
        <v>Оплата капзатрат</v>
      </c>
      <c r="I377" s="13" t="str">
        <f ca="1">IF(INDIRECT($B$1&amp;Items!N$2&amp;$B377)="",H377,INDIRECT($B$1&amp;Items!N$2&amp;$B377))</f>
        <v>Основные средства - тип - 1</v>
      </c>
      <c r="J377" s="1" t="str">
        <f ca="1">IF(INDIRECT($B$1&amp;Items!O$2&amp;$B377)="",IF(H377&lt;&gt;I377,"  "&amp;I377,I377),"    "&amp;INDIRECT($B$1&amp;Items!O$2&amp;$B377))</f>
        <v xml:space="preserve">    Капзатраты - тип - 1 - 5</v>
      </c>
      <c r="S377" s="1">
        <f ca="1">SUM($U377:INDIRECT(ADDRESS(ROW(),SUMIFS($1:$1,$5:$5,MAX($5:$5)))))</f>
        <v>1504800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1504800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1:57" x14ac:dyDescent="0.3">
      <c r="B378" s="1">
        <f>MAX(B$225:B377)+1</f>
        <v>154</v>
      </c>
      <c r="D378" s="1" t="str">
        <f ca="1">INDIRECT($B$1&amp;Items!T$2&amp;$B378)</f>
        <v>CF(-)</v>
      </c>
      <c r="F378" s="1" t="str">
        <f ca="1">INDIRECT($B$1&amp;Items!P$2&amp;$B378)</f>
        <v>AA</v>
      </c>
      <c r="H378" s="13" t="str">
        <f ca="1">INDIRECT($B$1&amp;Items!M$2&amp;$B378)</f>
        <v>Оплата капзатрат</v>
      </c>
      <c r="I378" s="13" t="str">
        <f ca="1">IF(INDIRECT($B$1&amp;Items!N$2&amp;$B378)="",H378,INDIRECT($B$1&amp;Items!N$2&amp;$B378))</f>
        <v>Основные средства - тип - 1</v>
      </c>
      <c r="J378" s="1" t="str">
        <f ca="1">IF(INDIRECT($B$1&amp;Items!O$2&amp;$B378)="",IF(H378&lt;&gt;I378,"  "&amp;I378,I378),"    "&amp;INDIRECT($B$1&amp;Items!O$2&amp;$B378))</f>
        <v xml:space="preserve">    Капзатраты - тип - 1 - 6</v>
      </c>
      <c r="S378" s="1">
        <f ca="1">SUM($U378:INDIRECT(ADDRESS(ROW(),SUMIFS($1:$1,$5:$5,MAX($5:$5)))))</f>
        <v>3496060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3496060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1:57" x14ac:dyDescent="0.3">
      <c r="B379" s="1">
        <f>MAX(B$225:B378)+1</f>
        <v>155</v>
      </c>
      <c r="D379" s="1" t="str">
        <f ca="1">INDIRECT($B$1&amp;Items!T$2&amp;$B379)</f>
        <v>CF(-)</v>
      </c>
      <c r="F379" s="1" t="str">
        <f ca="1">INDIRECT($B$1&amp;Items!P$2&amp;$B379)</f>
        <v>AA</v>
      </c>
      <c r="H379" s="13" t="str">
        <f ca="1">INDIRECT($B$1&amp;Items!M$2&amp;$B379)</f>
        <v>Оплата капзатрат</v>
      </c>
      <c r="I379" s="13" t="str">
        <f ca="1">IF(INDIRECT($B$1&amp;Items!N$2&amp;$B379)="",H379,INDIRECT($B$1&amp;Items!N$2&amp;$B379))</f>
        <v>Основные средства - тип - 1</v>
      </c>
      <c r="J379" s="1" t="str">
        <f ca="1">IF(INDIRECT($B$1&amp;Items!O$2&amp;$B379)="",IF(H379&lt;&gt;I379,"  "&amp;I379,I379),"    "&amp;INDIRECT($B$1&amp;Items!O$2&amp;$B379))</f>
        <v xml:space="preserve">    Капзатраты - тип - 1 - 7</v>
      </c>
      <c r="S379" s="1">
        <f ca="1">SUM($U379:INDIRECT(ADDRESS(ROW(),SUMIFS($1:$1,$5:$5,MAX($5:$5)))))</f>
        <v>722906.25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722906.25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1:57" x14ac:dyDescent="0.3">
      <c r="B380" s="1">
        <f>MAX(B$225:B379)+1</f>
        <v>156</v>
      </c>
      <c r="D380" s="1" t="str">
        <f ca="1">INDIRECT($B$1&amp;Items!T$2&amp;$B380)</f>
        <v>CF(-)</v>
      </c>
      <c r="F380" s="1" t="str">
        <f ca="1">INDIRECT($B$1&amp;Items!P$2&amp;$B380)</f>
        <v>AA</v>
      </c>
      <c r="H380" s="13" t="str">
        <f ca="1">INDIRECT($B$1&amp;Items!M$2&amp;$B380)</f>
        <v>Оплата капзатрат</v>
      </c>
      <c r="I380" s="13" t="str">
        <f ca="1">IF(INDIRECT($B$1&amp;Items!N$2&amp;$B380)="",H380,INDIRECT($B$1&amp;Items!N$2&amp;$B380))</f>
        <v>Основные средства - тип - 1</v>
      </c>
      <c r="J380" s="1" t="str">
        <f ca="1">IF(INDIRECT($B$1&amp;Items!O$2&amp;$B380)="",IF(H380&lt;&gt;I380,"  "&amp;I380,I380),"    "&amp;INDIRECT($B$1&amp;Items!O$2&amp;$B380))</f>
        <v xml:space="preserve">    Капзатраты - тип - 1 - 8</v>
      </c>
      <c r="S380" s="1">
        <f ca="1">SUM($U380:INDIRECT(ADDRESS(ROW(),SUMIFS($1:$1,$5:$5,MAX($5:$5)))))</f>
        <v>976752.00000000012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976752.00000000012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1:57" x14ac:dyDescent="0.3">
      <c r="B381" s="1">
        <f>MAX(B$225:B380)+1</f>
        <v>157</v>
      </c>
      <c r="D381" s="1" t="str">
        <f ca="1">INDIRECT($B$1&amp;Items!T$2&amp;$B381)</f>
        <v>CF(-)</v>
      </c>
      <c r="F381" s="1" t="str">
        <f ca="1">INDIRECT($B$1&amp;Items!P$2&amp;$B381)</f>
        <v>AA</v>
      </c>
      <c r="H381" s="13" t="str">
        <f ca="1">INDIRECT($B$1&amp;Items!M$2&amp;$B381)</f>
        <v>Оплата капзатрат</v>
      </c>
      <c r="I381" s="13" t="str">
        <f ca="1">IF(INDIRECT($B$1&amp;Items!N$2&amp;$B381)="",H381,INDIRECT($B$1&amp;Items!N$2&amp;$B381))</f>
        <v>Основные средства - тип - 1</v>
      </c>
      <c r="J381" s="1" t="str">
        <f ca="1">IF(INDIRECT($B$1&amp;Items!O$2&amp;$B381)="",IF(H381&lt;&gt;I381,"  "&amp;I381,I381),"    "&amp;INDIRECT($B$1&amp;Items!O$2&amp;$B381))</f>
        <v xml:space="preserve">    Капзатраты - тип - 1 - 9</v>
      </c>
      <c r="S381" s="1">
        <f ca="1">SUM($U381:INDIRECT(ADDRESS(ROW(),SUMIFS($1:$1,$5:$5,MAX($5:$5)))))</f>
        <v>1354320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1354320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1:57" x14ac:dyDescent="0.3">
      <c r="B382" s="1">
        <f>MAX(B$225:B381)+1</f>
        <v>158</v>
      </c>
      <c r="D382" s="1" t="str">
        <f ca="1">INDIRECT($B$1&amp;Items!T$2&amp;$B382)</f>
        <v>CF(-)</v>
      </c>
      <c r="F382" s="1" t="str">
        <f ca="1">INDIRECT($B$1&amp;Items!P$2&amp;$B382)</f>
        <v>AA</v>
      </c>
      <c r="H382" s="13" t="str">
        <f ca="1">INDIRECT($B$1&amp;Items!M$2&amp;$B382)</f>
        <v>Оплата капзатрат</v>
      </c>
      <c r="I382" s="13" t="str">
        <f ca="1">IF(INDIRECT($B$1&amp;Items!N$2&amp;$B382)="",H382,INDIRECT($B$1&amp;Items!N$2&amp;$B382))</f>
        <v>Основные средства - тип - 1</v>
      </c>
      <c r="J382" s="1" t="str">
        <f ca="1">IF(INDIRECT($B$1&amp;Items!O$2&amp;$B382)="",IF(H382&lt;&gt;I382,"  "&amp;I382,I382),"    "&amp;INDIRECT($B$1&amp;Items!O$2&amp;$B382))</f>
        <v xml:space="preserve">    Капзатраты - тип - 1 - 10</v>
      </c>
      <c r="S382" s="1">
        <f ca="1">SUM($U382:INDIRECT(ADDRESS(ROW(),SUMIFS($1:$1,$5:$5,MAX($5:$5)))))</f>
        <v>2342360.2000000002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2342360.2000000002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1:57" x14ac:dyDescent="0.3">
      <c r="B383" s="1">
        <f>MAX(B$225:B382)+1</f>
        <v>159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капзатрат</v>
      </c>
      <c r="I383" s="13" t="str">
        <f ca="1">IF(INDIRECT($B$1&amp;Items!N$2&amp;$B383)="",H383,INDIRECT($B$1&amp;Items!N$2&amp;$B383))</f>
        <v>Основные средства - тип - 1</v>
      </c>
      <c r="J383" s="1" t="str">
        <f ca="1">IF(INDIRECT($B$1&amp;Items!O$2&amp;$B383)="",IF(H383&lt;&gt;I383,"  "&amp;I383,I383),"    "&amp;INDIRECT($B$1&amp;Items!O$2&amp;$B383))</f>
        <v xml:space="preserve">    Капзатраты - тип - 1 - 11</v>
      </c>
      <c r="S383" s="1">
        <f ca="1">SUM($U383:INDIRECT(ADDRESS(ROW(),SUMIFS($1:$1,$5:$5,MAX($5:$5)))))</f>
        <v>903632.8125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903632.8125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1:57" x14ac:dyDescent="0.3">
      <c r="B384" s="1">
        <f>MAX(B$225:B383)+1</f>
        <v>160</v>
      </c>
      <c r="D384" s="1">
        <f ca="1">INDIRECT($B$1&amp;Items!T$2&amp;$B384)</f>
        <v>0</v>
      </c>
      <c r="F384" s="1" t="str">
        <f ca="1">INDIRECT($B$1&amp;Items!P$2&amp;$B384)</f>
        <v>AA</v>
      </c>
      <c r="H384" s="13" t="str">
        <f ca="1">INDIRECT($B$1&amp;Items!M$2&amp;$B384)</f>
        <v>Оплата капзатрат</v>
      </c>
      <c r="I384" s="13" t="str">
        <f ca="1">IF(INDIRECT($B$1&amp;Items!N$2&amp;$B384)="",H384,INDIRECT($B$1&amp;Items!N$2&amp;$B384))</f>
        <v>Основные средства - тип - 2</v>
      </c>
      <c r="J384" s="1" t="str">
        <f ca="1">IF(INDIRECT($B$1&amp;Items!O$2&amp;$B384)="",IF(H384&lt;&gt;I384,"  "&amp;I384,I384),"    "&amp;INDIRECT($B$1&amp;Items!O$2&amp;$B384))</f>
        <v xml:space="preserve">  Основные средства - тип - 2</v>
      </c>
      <c r="S384" s="1">
        <f ca="1">SUM($U384:INDIRECT(ADDRESS(ROW(),SUMIFS($1:$1,$5:$5,MAX($5:$5)))))</f>
        <v>12156986.775592251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12156986.775592251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2:57" x14ac:dyDescent="0.3">
      <c r="B385" s="1">
        <f>MAX(B$225:B384)+1</f>
        <v>161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капзатрат</v>
      </c>
      <c r="I385" s="13" t="str">
        <f ca="1">IF(INDIRECT($B$1&amp;Items!N$2&amp;$B385)="",H385,INDIRECT($B$1&amp;Items!N$2&amp;$B385))</f>
        <v>Основные средства - тип - 2</v>
      </c>
      <c r="J385" s="1" t="str">
        <f ca="1">IF(INDIRECT($B$1&amp;Items!O$2&amp;$B385)="",IF(H385&lt;&gt;I385,"  "&amp;I385,I385),"    "&amp;INDIRECT($B$1&amp;Items!O$2&amp;$B385))</f>
        <v xml:space="preserve">    Капзатраты - тип - 2 - 1</v>
      </c>
      <c r="S385" s="1">
        <f ca="1">SUM($U385:INDIRECT(ADDRESS(ROW(),SUMIFS($1:$1,$5:$5,MAX($5:$5)))))</f>
        <v>1093962.2400000002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1093962.2400000002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2:57" x14ac:dyDescent="0.3">
      <c r="B386" s="1">
        <f>MAX(B$225:B385)+1</f>
        <v>162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капзатрат</v>
      </c>
      <c r="I386" s="13" t="str">
        <f ca="1">IF(INDIRECT($B$1&amp;Items!N$2&amp;$B386)="",H386,INDIRECT($B$1&amp;Items!N$2&amp;$B386))</f>
        <v>Основные средства - тип - 2</v>
      </c>
      <c r="J386" s="1" t="str">
        <f ca="1">IF(INDIRECT($B$1&amp;Items!O$2&amp;$B386)="",IF(H386&lt;&gt;I386,"  "&amp;I386,I386),"    "&amp;INDIRECT($B$1&amp;Items!O$2&amp;$B386))</f>
        <v xml:space="preserve">    Капзатраты - тип - 2 - 2</v>
      </c>
      <c r="S386" s="1">
        <f ca="1">SUM($U386:INDIRECT(ADDRESS(ROW(),SUMIFS($1:$1,$5:$5,MAX($5:$5)))))</f>
        <v>1218888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1218888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2:57" x14ac:dyDescent="0.3">
      <c r="B387" s="1">
        <f>MAX(B$225:B386)+1</f>
        <v>163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капзатрат</v>
      </c>
      <c r="I387" s="13" t="str">
        <f ca="1">IF(INDIRECT($B$1&amp;Items!N$2&amp;$B387)="",H387,INDIRECT($B$1&amp;Items!N$2&amp;$B387))</f>
        <v>Основные средства - тип - 2</v>
      </c>
      <c r="J387" s="1" t="str">
        <f ca="1">IF(INDIRECT($B$1&amp;Items!O$2&amp;$B387)="",IF(H387&lt;&gt;I387,"  "&amp;I387,I387),"    "&amp;INDIRECT($B$1&amp;Items!O$2&amp;$B387))</f>
        <v xml:space="preserve">    Капзатраты - тип - 2 - 3</v>
      </c>
      <c r="S387" s="1">
        <f ca="1">SUM($U387:INDIRECT(ADDRESS(ROW(),SUMIFS($1:$1,$5:$5,MAX($5:$5)))))</f>
        <v>1569381.3340000003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1569381.3340000003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2:57" x14ac:dyDescent="0.3">
      <c r="B388" s="1">
        <f>MAX(B$225:B387)+1</f>
        <v>164</v>
      </c>
      <c r="D388" s="1" t="str">
        <f ca="1">INDIRECT($B$1&amp;Items!T$2&amp;$B388)</f>
        <v>CF(-)</v>
      </c>
      <c r="F388" s="1" t="str">
        <f ca="1">INDIRECT($B$1&amp;Items!P$2&amp;$B388)</f>
        <v>AA</v>
      </c>
      <c r="H388" s="13" t="str">
        <f ca="1">INDIRECT($B$1&amp;Items!M$2&amp;$B388)</f>
        <v>Оплата капзатрат</v>
      </c>
      <c r="I388" s="13" t="str">
        <f ca="1">IF(INDIRECT($B$1&amp;Items!N$2&amp;$B388)="",H388,INDIRECT($B$1&amp;Items!N$2&amp;$B388))</f>
        <v>Основные средства - тип - 2</v>
      </c>
      <c r="J388" s="1" t="str">
        <f ca="1">IF(INDIRECT($B$1&amp;Items!O$2&amp;$B388)="",IF(H388&lt;&gt;I388,"  "&amp;I388,I388),"    "&amp;INDIRECT($B$1&amp;Items!O$2&amp;$B388))</f>
        <v xml:space="preserve">    Капзатраты - тип - 2 - 4</v>
      </c>
      <c r="S388" s="1">
        <f ca="1">SUM($U388:INDIRECT(ADDRESS(ROW(),SUMIFS($1:$1,$5:$5,MAX($5:$5)))))</f>
        <v>1129541.015625</v>
      </c>
      <c r="V388" s="1">
        <f ca="1">SUMIFS(INDIRECT($F$1&amp;$F388&amp;":"&amp;$F388),INDIRECT($F$1&amp;dbP!$D$2&amp;":"&amp;dbP!$D$2),"&gt;="&amp;V$6,INDIRECT($F$1&amp;dbP!$D$2&amp;":"&amp;dbP!$D$2),"&lt;="&amp;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W388" s="1">
        <f ca="1">SUMIFS(INDIRECT($F$1&amp;$F388&amp;":"&amp;$F388),INDIRECT($F$1&amp;dbP!$D$2&amp;":"&amp;dbP!$D$2),"&gt;="&amp;W$6,INDIRECT($F$1&amp;dbP!$D$2&amp;":"&amp;dbP!$D$2),"&lt;="&amp;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1129541.015625</v>
      </c>
      <c r="X388" s="1">
        <f ca="1">SUMIFS(INDIRECT($F$1&amp;$F388&amp;":"&amp;$F388),INDIRECT($F$1&amp;dbP!$D$2&amp;":"&amp;dbP!$D$2),"&gt;="&amp;X$6,INDIRECT($F$1&amp;dbP!$D$2&amp;":"&amp;dbP!$D$2),"&lt;="&amp;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Y388" s="1">
        <f ca="1">SUMIFS(INDIRECT($F$1&amp;$F388&amp;":"&amp;$F388),INDIRECT($F$1&amp;dbP!$D$2&amp;":"&amp;dbP!$D$2),"&gt;="&amp;Y$6,INDIRECT($F$1&amp;dbP!$D$2&amp;":"&amp;dbP!$D$2),"&lt;="&amp;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Z388" s="1">
        <f ca="1">SUMIFS(INDIRECT($F$1&amp;$F388&amp;":"&amp;$F388),INDIRECT($F$1&amp;dbP!$D$2&amp;":"&amp;dbP!$D$2),"&gt;="&amp;Z$6,INDIRECT($F$1&amp;dbP!$D$2&amp;":"&amp;dbP!$D$2),"&lt;="&amp;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A388" s="1">
        <f ca="1">SUMIFS(INDIRECT($F$1&amp;$F388&amp;":"&amp;$F388),INDIRECT($F$1&amp;dbP!$D$2&amp;":"&amp;dbP!$D$2),"&gt;="&amp;AA$6,INDIRECT($F$1&amp;dbP!$D$2&amp;":"&amp;dbP!$D$2),"&lt;="&amp;A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B388" s="1">
        <f ca="1">SUMIFS(INDIRECT($F$1&amp;$F388&amp;":"&amp;$F388),INDIRECT($F$1&amp;dbP!$D$2&amp;":"&amp;dbP!$D$2),"&gt;="&amp;AB$6,INDIRECT($F$1&amp;dbP!$D$2&amp;":"&amp;dbP!$D$2),"&lt;="&amp;A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C388" s="1">
        <f ca="1">SUMIFS(INDIRECT($F$1&amp;$F388&amp;":"&amp;$F388),INDIRECT($F$1&amp;dbP!$D$2&amp;":"&amp;dbP!$D$2),"&gt;="&amp;AC$6,INDIRECT($F$1&amp;dbP!$D$2&amp;":"&amp;dbP!$D$2),"&lt;="&amp;A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D388" s="1">
        <f ca="1">SUMIFS(INDIRECT($F$1&amp;$F388&amp;":"&amp;$F388),INDIRECT($F$1&amp;dbP!$D$2&amp;":"&amp;dbP!$D$2),"&gt;="&amp;AD$6,INDIRECT($F$1&amp;dbP!$D$2&amp;":"&amp;dbP!$D$2),"&lt;="&amp;A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E388" s="1">
        <f ca="1">SUMIFS(INDIRECT($F$1&amp;$F388&amp;":"&amp;$F388),INDIRECT($F$1&amp;dbP!$D$2&amp;":"&amp;dbP!$D$2),"&gt;="&amp;AE$6,INDIRECT($F$1&amp;dbP!$D$2&amp;":"&amp;dbP!$D$2),"&lt;="&amp;A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F388" s="1">
        <f ca="1">SUMIFS(INDIRECT($F$1&amp;$F388&amp;":"&amp;$F388),INDIRECT($F$1&amp;dbP!$D$2&amp;":"&amp;dbP!$D$2),"&gt;="&amp;AF$6,INDIRECT($F$1&amp;dbP!$D$2&amp;":"&amp;dbP!$D$2),"&lt;="&amp;AF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G388" s="1">
        <f ca="1">SUMIFS(INDIRECT($F$1&amp;$F388&amp;":"&amp;$F388),INDIRECT($F$1&amp;dbP!$D$2&amp;":"&amp;dbP!$D$2),"&gt;="&amp;AG$6,INDIRECT($F$1&amp;dbP!$D$2&amp;":"&amp;dbP!$D$2),"&lt;="&amp;AG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H388" s="1">
        <f ca="1">SUMIFS(INDIRECT($F$1&amp;$F388&amp;":"&amp;$F388),INDIRECT($F$1&amp;dbP!$D$2&amp;":"&amp;dbP!$D$2),"&gt;="&amp;AH$6,INDIRECT($F$1&amp;dbP!$D$2&amp;":"&amp;dbP!$D$2),"&lt;="&amp;AH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I388" s="1">
        <f ca="1">SUMIFS(INDIRECT($F$1&amp;$F388&amp;":"&amp;$F388),INDIRECT($F$1&amp;dbP!$D$2&amp;":"&amp;dbP!$D$2),"&gt;="&amp;AI$6,INDIRECT($F$1&amp;dbP!$D$2&amp;":"&amp;dbP!$D$2),"&lt;="&amp;AI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J388" s="1">
        <f ca="1">SUMIFS(INDIRECT($F$1&amp;$F388&amp;":"&amp;$F388),INDIRECT($F$1&amp;dbP!$D$2&amp;":"&amp;dbP!$D$2),"&gt;="&amp;AJ$6,INDIRECT($F$1&amp;dbP!$D$2&amp;":"&amp;dbP!$D$2),"&lt;="&amp;AJ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K388" s="1">
        <f ca="1">SUMIFS(INDIRECT($F$1&amp;$F388&amp;":"&amp;$F388),INDIRECT($F$1&amp;dbP!$D$2&amp;":"&amp;dbP!$D$2),"&gt;="&amp;AK$6,INDIRECT($F$1&amp;dbP!$D$2&amp;":"&amp;dbP!$D$2),"&lt;="&amp;AK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L388" s="1">
        <f ca="1">SUMIFS(INDIRECT($F$1&amp;$F388&amp;":"&amp;$F388),INDIRECT($F$1&amp;dbP!$D$2&amp;":"&amp;dbP!$D$2),"&gt;="&amp;AL$6,INDIRECT($F$1&amp;dbP!$D$2&amp;":"&amp;dbP!$D$2),"&lt;="&amp;AL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M388" s="1">
        <f ca="1">SUMIFS(INDIRECT($F$1&amp;$F388&amp;":"&amp;$F388),INDIRECT($F$1&amp;dbP!$D$2&amp;":"&amp;dbP!$D$2),"&gt;="&amp;AM$6,INDIRECT($F$1&amp;dbP!$D$2&amp;":"&amp;dbP!$D$2),"&lt;="&amp;AM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N388" s="1">
        <f ca="1">SUMIFS(INDIRECT($F$1&amp;$F388&amp;":"&amp;$F388),INDIRECT($F$1&amp;dbP!$D$2&amp;":"&amp;dbP!$D$2),"&gt;="&amp;AN$6,INDIRECT($F$1&amp;dbP!$D$2&amp;":"&amp;dbP!$D$2),"&lt;="&amp;AN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O388" s="1">
        <f ca="1">SUMIFS(INDIRECT($F$1&amp;$F388&amp;":"&amp;$F388),INDIRECT($F$1&amp;dbP!$D$2&amp;":"&amp;dbP!$D$2),"&gt;="&amp;AO$6,INDIRECT($F$1&amp;dbP!$D$2&amp;":"&amp;dbP!$D$2),"&lt;="&amp;AO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P388" s="1">
        <f ca="1">SUMIFS(INDIRECT($F$1&amp;$F388&amp;":"&amp;$F388),INDIRECT($F$1&amp;dbP!$D$2&amp;":"&amp;dbP!$D$2),"&gt;="&amp;AP$6,INDIRECT($F$1&amp;dbP!$D$2&amp;":"&amp;dbP!$D$2),"&lt;="&amp;AP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Q388" s="1">
        <f ca="1">SUMIFS(INDIRECT($F$1&amp;$F388&amp;":"&amp;$F388),INDIRECT($F$1&amp;dbP!$D$2&amp;":"&amp;dbP!$D$2),"&gt;="&amp;AQ$6,INDIRECT($F$1&amp;dbP!$D$2&amp;":"&amp;dbP!$D$2),"&lt;="&amp;AQ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R388" s="1">
        <f ca="1">SUMIFS(INDIRECT($F$1&amp;$F388&amp;":"&amp;$F388),INDIRECT($F$1&amp;dbP!$D$2&amp;":"&amp;dbP!$D$2),"&gt;="&amp;AR$6,INDIRECT($F$1&amp;dbP!$D$2&amp;":"&amp;dbP!$D$2),"&lt;="&amp;AR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S388" s="1">
        <f ca="1">SUMIFS(INDIRECT($F$1&amp;$F388&amp;":"&amp;$F388),INDIRECT($F$1&amp;dbP!$D$2&amp;":"&amp;dbP!$D$2),"&gt;="&amp;AS$6,INDIRECT($F$1&amp;dbP!$D$2&amp;":"&amp;dbP!$D$2),"&lt;="&amp;AS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T388" s="1">
        <f ca="1">SUMIFS(INDIRECT($F$1&amp;$F388&amp;":"&amp;$F388),INDIRECT($F$1&amp;dbP!$D$2&amp;":"&amp;dbP!$D$2),"&gt;="&amp;AT$6,INDIRECT($F$1&amp;dbP!$D$2&amp;":"&amp;dbP!$D$2),"&lt;="&amp;AT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U388" s="1">
        <f ca="1">SUMIFS(INDIRECT($F$1&amp;$F388&amp;":"&amp;$F388),INDIRECT($F$1&amp;dbP!$D$2&amp;":"&amp;dbP!$D$2),"&gt;="&amp;AU$6,INDIRECT($F$1&amp;dbP!$D$2&amp;":"&amp;dbP!$D$2),"&lt;="&amp;AU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V388" s="1">
        <f ca="1">SUMIFS(INDIRECT($F$1&amp;$F388&amp;":"&amp;$F388),INDIRECT($F$1&amp;dbP!$D$2&amp;":"&amp;dbP!$D$2),"&gt;="&amp;AV$6,INDIRECT($F$1&amp;dbP!$D$2&amp;":"&amp;dbP!$D$2),"&lt;="&amp;A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W388" s="1">
        <f ca="1">SUMIFS(INDIRECT($F$1&amp;$F388&amp;":"&amp;$F388),INDIRECT($F$1&amp;dbP!$D$2&amp;":"&amp;dbP!$D$2),"&gt;="&amp;AW$6,INDIRECT($F$1&amp;dbP!$D$2&amp;":"&amp;dbP!$D$2),"&lt;="&amp;A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X388" s="1">
        <f ca="1">SUMIFS(INDIRECT($F$1&amp;$F388&amp;":"&amp;$F388),INDIRECT($F$1&amp;dbP!$D$2&amp;":"&amp;dbP!$D$2),"&gt;="&amp;AX$6,INDIRECT($F$1&amp;dbP!$D$2&amp;":"&amp;dbP!$D$2),"&lt;="&amp;A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Y388" s="1">
        <f ca="1">SUMIFS(INDIRECT($F$1&amp;$F388&amp;":"&amp;$F388),INDIRECT($F$1&amp;dbP!$D$2&amp;":"&amp;dbP!$D$2),"&gt;="&amp;AY$6,INDIRECT($F$1&amp;dbP!$D$2&amp;":"&amp;dbP!$D$2),"&lt;="&amp;A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Z388" s="1">
        <f ca="1">SUMIFS(INDIRECT($F$1&amp;$F388&amp;":"&amp;$F388),INDIRECT($F$1&amp;dbP!$D$2&amp;":"&amp;dbP!$D$2),"&gt;="&amp;AZ$6,INDIRECT($F$1&amp;dbP!$D$2&amp;":"&amp;dbP!$D$2),"&lt;="&amp;A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A388" s="1">
        <f ca="1">SUMIFS(INDIRECT($F$1&amp;$F388&amp;":"&amp;$F388),INDIRECT($F$1&amp;dbP!$D$2&amp;":"&amp;dbP!$D$2),"&gt;="&amp;BA$6,INDIRECT($F$1&amp;dbP!$D$2&amp;":"&amp;dbP!$D$2),"&lt;="&amp;B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B388" s="1">
        <f ca="1">SUMIFS(INDIRECT($F$1&amp;$F388&amp;":"&amp;$F388),INDIRECT($F$1&amp;dbP!$D$2&amp;":"&amp;dbP!$D$2),"&gt;="&amp;BB$6,INDIRECT($F$1&amp;dbP!$D$2&amp;":"&amp;dbP!$D$2),"&lt;="&amp;B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C388" s="1">
        <f ca="1">SUMIFS(INDIRECT($F$1&amp;$F388&amp;":"&amp;$F388),INDIRECT($F$1&amp;dbP!$D$2&amp;":"&amp;dbP!$D$2),"&gt;="&amp;BC$6,INDIRECT($F$1&amp;dbP!$D$2&amp;":"&amp;dbP!$D$2),"&lt;="&amp;B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D388" s="1">
        <f ca="1">SUMIFS(INDIRECT($F$1&amp;$F388&amp;":"&amp;$F388),INDIRECT($F$1&amp;dbP!$D$2&amp;":"&amp;dbP!$D$2),"&gt;="&amp;BD$6,INDIRECT($F$1&amp;dbP!$D$2&amp;":"&amp;dbP!$D$2),"&lt;="&amp;B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E388" s="1">
        <f ca="1">SUMIFS(INDIRECT($F$1&amp;$F388&amp;":"&amp;$F388),INDIRECT($F$1&amp;dbP!$D$2&amp;":"&amp;dbP!$D$2),"&gt;="&amp;BE$6,INDIRECT($F$1&amp;dbP!$D$2&amp;":"&amp;dbP!$D$2),"&lt;="&amp;B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</row>
    <row r="389" spans="2:57" x14ac:dyDescent="0.3">
      <c r="B389" s="1">
        <f>MAX(B$225:B388)+1</f>
        <v>165</v>
      </c>
      <c r="D389" s="1" t="str">
        <f ca="1">INDIRECT($B$1&amp;Items!T$2&amp;$B389)</f>
        <v>CF(-)</v>
      </c>
      <c r="F389" s="1" t="str">
        <f ca="1">INDIRECT($B$1&amp;Items!P$2&amp;$B389)</f>
        <v>AA</v>
      </c>
      <c r="H389" s="13" t="str">
        <f ca="1">INDIRECT($B$1&amp;Items!M$2&amp;$B389)</f>
        <v>Оплата капзатрат</v>
      </c>
      <c r="I389" s="13" t="str">
        <f ca="1">IF(INDIRECT($B$1&amp;Items!N$2&amp;$B389)="",H389,INDIRECT($B$1&amp;Items!N$2&amp;$B389))</f>
        <v>Основные средства - тип - 2</v>
      </c>
      <c r="J389" s="1" t="str">
        <f ca="1">IF(INDIRECT($B$1&amp;Items!O$2&amp;$B389)="",IF(H389&lt;&gt;I389,"  "&amp;I389,I389),"    "&amp;INDIRECT($B$1&amp;Items!O$2&amp;$B389))</f>
        <v xml:space="preserve">    Капзатраты - тип - 2 - 5</v>
      </c>
      <c r="S389" s="1">
        <f ca="1">SUM($U389:INDIRECT(ADDRESS(ROW(),SUMIFS($1:$1,$5:$5,MAX($5:$5)))))</f>
        <v>1225237.7088000004</v>
      </c>
      <c r="V389" s="1">
        <f ca="1">SUMIFS(INDIRECT($F$1&amp;$F389&amp;":"&amp;$F389),INDIRECT($F$1&amp;dbP!$D$2&amp;":"&amp;dbP!$D$2),"&gt;="&amp;V$6,INDIRECT($F$1&amp;dbP!$D$2&amp;":"&amp;dbP!$D$2),"&lt;="&amp;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W389" s="1">
        <f ca="1">SUMIFS(INDIRECT($F$1&amp;$F389&amp;":"&amp;$F389),INDIRECT($F$1&amp;dbP!$D$2&amp;":"&amp;dbP!$D$2),"&gt;="&amp;W$6,INDIRECT($F$1&amp;dbP!$D$2&amp;":"&amp;dbP!$D$2),"&lt;="&amp;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1225237.7088000004</v>
      </c>
      <c r="X389" s="1">
        <f ca="1">SUMIFS(INDIRECT($F$1&amp;$F389&amp;":"&amp;$F389),INDIRECT($F$1&amp;dbP!$D$2&amp;":"&amp;dbP!$D$2),"&gt;="&amp;X$6,INDIRECT($F$1&amp;dbP!$D$2&amp;":"&amp;dbP!$D$2),"&lt;="&amp;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Y389" s="1">
        <f ca="1">SUMIFS(INDIRECT($F$1&amp;$F389&amp;":"&amp;$F389),INDIRECT($F$1&amp;dbP!$D$2&amp;":"&amp;dbP!$D$2),"&gt;="&amp;Y$6,INDIRECT($F$1&amp;dbP!$D$2&amp;":"&amp;dbP!$D$2),"&lt;="&amp;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Z389" s="1">
        <f ca="1">SUMIFS(INDIRECT($F$1&amp;$F389&amp;":"&amp;$F389),INDIRECT($F$1&amp;dbP!$D$2&amp;":"&amp;dbP!$D$2),"&gt;="&amp;Z$6,INDIRECT($F$1&amp;dbP!$D$2&amp;":"&amp;dbP!$D$2),"&lt;="&amp;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A389" s="1">
        <f ca="1">SUMIFS(INDIRECT($F$1&amp;$F389&amp;":"&amp;$F389),INDIRECT($F$1&amp;dbP!$D$2&amp;":"&amp;dbP!$D$2),"&gt;="&amp;AA$6,INDIRECT($F$1&amp;dbP!$D$2&amp;":"&amp;dbP!$D$2),"&lt;="&amp;A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B389" s="1">
        <f ca="1">SUMIFS(INDIRECT($F$1&amp;$F389&amp;":"&amp;$F389),INDIRECT($F$1&amp;dbP!$D$2&amp;":"&amp;dbP!$D$2),"&gt;="&amp;AB$6,INDIRECT($F$1&amp;dbP!$D$2&amp;":"&amp;dbP!$D$2),"&lt;="&amp;A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C389" s="1">
        <f ca="1">SUMIFS(INDIRECT($F$1&amp;$F389&amp;":"&amp;$F389),INDIRECT($F$1&amp;dbP!$D$2&amp;":"&amp;dbP!$D$2),"&gt;="&amp;AC$6,INDIRECT($F$1&amp;dbP!$D$2&amp;":"&amp;dbP!$D$2),"&lt;="&amp;A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D389" s="1">
        <f ca="1">SUMIFS(INDIRECT($F$1&amp;$F389&amp;":"&amp;$F389),INDIRECT($F$1&amp;dbP!$D$2&amp;":"&amp;dbP!$D$2),"&gt;="&amp;AD$6,INDIRECT($F$1&amp;dbP!$D$2&amp;":"&amp;dbP!$D$2),"&lt;="&amp;A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E389" s="1">
        <f ca="1">SUMIFS(INDIRECT($F$1&amp;$F389&amp;":"&amp;$F389),INDIRECT($F$1&amp;dbP!$D$2&amp;":"&amp;dbP!$D$2),"&gt;="&amp;AE$6,INDIRECT($F$1&amp;dbP!$D$2&amp;":"&amp;dbP!$D$2),"&lt;="&amp;A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F389" s="1">
        <f ca="1">SUMIFS(INDIRECT($F$1&amp;$F389&amp;":"&amp;$F389),INDIRECT($F$1&amp;dbP!$D$2&amp;":"&amp;dbP!$D$2),"&gt;="&amp;AF$6,INDIRECT($F$1&amp;dbP!$D$2&amp;":"&amp;dbP!$D$2),"&lt;="&amp;AF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G389" s="1">
        <f ca="1">SUMIFS(INDIRECT($F$1&amp;$F389&amp;":"&amp;$F389),INDIRECT($F$1&amp;dbP!$D$2&amp;":"&amp;dbP!$D$2),"&gt;="&amp;AG$6,INDIRECT($F$1&amp;dbP!$D$2&amp;":"&amp;dbP!$D$2),"&lt;="&amp;AG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H389" s="1">
        <f ca="1">SUMIFS(INDIRECT($F$1&amp;$F389&amp;":"&amp;$F389),INDIRECT($F$1&amp;dbP!$D$2&amp;":"&amp;dbP!$D$2),"&gt;="&amp;AH$6,INDIRECT($F$1&amp;dbP!$D$2&amp;":"&amp;dbP!$D$2),"&lt;="&amp;AH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I389" s="1">
        <f ca="1">SUMIFS(INDIRECT($F$1&amp;$F389&amp;":"&amp;$F389),INDIRECT($F$1&amp;dbP!$D$2&amp;":"&amp;dbP!$D$2),"&gt;="&amp;AI$6,INDIRECT($F$1&amp;dbP!$D$2&amp;":"&amp;dbP!$D$2),"&lt;="&amp;AI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J389" s="1">
        <f ca="1">SUMIFS(INDIRECT($F$1&amp;$F389&amp;":"&amp;$F389),INDIRECT($F$1&amp;dbP!$D$2&amp;":"&amp;dbP!$D$2),"&gt;="&amp;AJ$6,INDIRECT($F$1&amp;dbP!$D$2&amp;":"&amp;dbP!$D$2),"&lt;="&amp;AJ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K389" s="1">
        <f ca="1">SUMIFS(INDIRECT($F$1&amp;$F389&amp;":"&amp;$F389),INDIRECT($F$1&amp;dbP!$D$2&amp;":"&amp;dbP!$D$2),"&gt;="&amp;AK$6,INDIRECT($F$1&amp;dbP!$D$2&amp;":"&amp;dbP!$D$2),"&lt;="&amp;AK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L389" s="1">
        <f ca="1">SUMIFS(INDIRECT($F$1&amp;$F389&amp;":"&amp;$F389),INDIRECT($F$1&amp;dbP!$D$2&amp;":"&amp;dbP!$D$2),"&gt;="&amp;AL$6,INDIRECT($F$1&amp;dbP!$D$2&amp;":"&amp;dbP!$D$2),"&lt;="&amp;AL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M389" s="1">
        <f ca="1">SUMIFS(INDIRECT($F$1&amp;$F389&amp;":"&amp;$F389),INDIRECT($F$1&amp;dbP!$D$2&amp;":"&amp;dbP!$D$2),"&gt;="&amp;AM$6,INDIRECT($F$1&amp;dbP!$D$2&amp;":"&amp;dbP!$D$2),"&lt;="&amp;AM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N389" s="1">
        <f ca="1">SUMIFS(INDIRECT($F$1&amp;$F389&amp;":"&amp;$F389),INDIRECT($F$1&amp;dbP!$D$2&amp;":"&amp;dbP!$D$2),"&gt;="&amp;AN$6,INDIRECT($F$1&amp;dbP!$D$2&amp;":"&amp;dbP!$D$2),"&lt;="&amp;AN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O389" s="1">
        <f ca="1">SUMIFS(INDIRECT($F$1&amp;$F389&amp;":"&amp;$F389),INDIRECT($F$1&amp;dbP!$D$2&amp;":"&amp;dbP!$D$2),"&gt;="&amp;AO$6,INDIRECT($F$1&amp;dbP!$D$2&amp;":"&amp;dbP!$D$2),"&lt;="&amp;AO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P389" s="1">
        <f ca="1">SUMIFS(INDIRECT($F$1&amp;$F389&amp;":"&amp;$F389),INDIRECT($F$1&amp;dbP!$D$2&amp;":"&amp;dbP!$D$2),"&gt;="&amp;AP$6,INDIRECT($F$1&amp;dbP!$D$2&amp;":"&amp;dbP!$D$2),"&lt;="&amp;AP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Q389" s="1">
        <f ca="1">SUMIFS(INDIRECT($F$1&amp;$F389&amp;":"&amp;$F389),INDIRECT($F$1&amp;dbP!$D$2&amp;":"&amp;dbP!$D$2),"&gt;="&amp;AQ$6,INDIRECT($F$1&amp;dbP!$D$2&amp;":"&amp;dbP!$D$2),"&lt;="&amp;AQ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R389" s="1">
        <f ca="1">SUMIFS(INDIRECT($F$1&amp;$F389&amp;":"&amp;$F389),INDIRECT($F$1&amp;dbP!$D$2&amp;":"&amp;dbP!$D$2),"&gt;="&amp;AR$6,INDIRECT($F$1&amp;dbP!$D$2&amp;":"&amp;dbP!$D$2),"&lt;="&amp;AR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S389" s="1">
        <f ca="1">SUMIFS(INDIRECT($F$1&amp;$F389&amp;":"&amp;$F389),INDIRECT($F$1&amp;dbP!$D$2&amp;":"&amp;dbP!$D$2),"&gt;="&amp;AS$6,INDIRECT($F$1&amp;dbP!$D$2&amp;":"&amp;dbP!$D$2),"&lt;="&amp;AS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T389" s="1">
        <f ca="1">SUMIFS(INDIRECT($F$1&amp;$F389&amp;":"&amp;$F389),INDIRECT($F$1&amp;dbP!$D$2&amp;":"&amp;dbP!$D$2),"&gt;="&amp;AT$6,INDIRECT($F$1&amp;dbP!$D$2&amp;":"&amp;dbP!$D$2),"&lt;="&amp;AT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U389" s="1">
        <f ca="1">SUMIFS(INDIRECT($F$1&amp;$F389&amp;":"&amp;$F389),INDIRECT($F$1&amp;dbP!$D$2&amp;":"&amp;dbP!$D$2),"&gt;="&amp;AU$6,INDIRECT($F$1&amp;dbP!$D$2&amp;":"&amp;dbP!$D$2),"&lt;="&amp;AU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V389" s="1">
        <f ca="1">SUMIFS(INDIRECT($F$1&amp;$F389&amp;":"&amp;$F389),INDIRECT($F$1&amp;dbP!$D$2&amp;":"&amp;dbP!$D$2),"&gt;="&amp;AV$6,INDIRECT($F$1&amp;dbP!$D$2&amp;":"&amp;dbP!$D$2),"&lt;="&amp;AV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W389" s="1">
        <f ca="1">SUMIFS(INDIRECT($F$1&amp;$F389&amp;":"&amp;$F389),INDIRECT($F$1&amp;dbP!$D$2&amp;":"&amp;dbP!$D$2),"&gt;="&amp;AW$6,INDIRECT($F$1&amp;dbP!$D$2&amp;":"&amp;dbP!$D$2),"&lt;="&amp;AW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X389" s="1">
        <f ca="1">SUMIFS(INDIRECT($F$1&amp;$F389&amp;":"&amp;$F389),INDIRECT($F$1&amp;dbP!$D$2&amp;":"&amp;dbP!$D$2),"&gt;="&amp;AX$6,INDIRECT($F$1&amp;dbP!$D$2&amp;":"&amp;dbP!$D$2),"&lt;="&amp;AX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Y389" s="1">
        <f ca="1">SUMIFS(INDIRECT($F$1&amp;$F389&amp;":"&amp;$F389),INDIRECT($F$1&amp;dbP!$D$2&amp;":"&amp;dbP!$D$2),"&gt;="&amp;AY$6,INDIRECT($F$1&amp;dbP!$D$2&amp;":"&amp;dbP!$D$2),"&lt;="&amp;AY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AZ389" s="1">
        <f ca="1">SUMIFS(INDIRECT($F$1&amp;$F389&amp;":"&amp;$F389),INDIRECT($F$1&amp;dbP!$D$2&amp;":"&amp;dbP!$D$2),"&gt;="&amp;AZ$6,INDIRECT($F$1&amp;dbP!$D$2&amp;":"&amp;dbP!$D$2),"&lt;="&amp;AZ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A389" s="1">
        <f ca="1">SUMIFS(INDIRECT($F$1&amp;$F389&amp;":"&amp;$F389),INDIRECT($F$1&amp;dbP!$D$2&amp;":"&amp;dbP!$D$2),"&gt;="&amp;BA$6,INDIRECT($F$1&amp;dbP!$D$2&amp;":"&amp;dbP!$D$2),"&lt;="&amp;BA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B389" s="1">
        <f ca="1">SUMIFS(INDIRECT($F$1&amp;$F389&amp;":"&amp;$F389),INDIRECT($F$1&amp;dbP!$D$2&amp;":"&amp;dbP!$D$2),"&gt;="&amp;BB$6,INDIRECT($F$1&amp;dbP!$D$2&amp;":"&amp;dbP!$D$2),"&lt;="&amp;BB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C389" s="1">
        <f ca="1">SUMIFS(INDIRECT($F$1&amp;$F389&amp;":"&amp;$F389),INDIRECT($F$1&amp;dbP!$D$2&amp;":"&amp;dbP!$D$2),"&gt;="&amp;BC$6,INDIRECT($F$1&amp;dbP!$D$2&amp;":"&amp;dbP!$D$2),"&lt;="&amp;BC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D389" s="1">
        <f ca="1">SUMIFS(INDIRECT($F$1&amp;$F389&amp;":"&amp;$F389),INDIRECT($F$1&amp;dbP!$D$2&amp;":"&amp;dbP!$D$2),"&gt;="&amp;BD$6,INDIRECT($F$1&amp;dbP!$D$2&amp;":"&amp;dbP!$D$2),"&lt;="&amp;BD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  <c r="BE389" s="1">
        <f ca="1">SUMIFS(INDIRECT($F$1&amp;$F389&amp;":"&amp;$F389),INDIRECT($F$1&amp;dbP!$D$2&amp;":"&amp;dbP!$D$2),"&gt;="&amp;BE$6,INDIRECT($F$1&amp;dbP!$D$2&amp;":"&amp;dbP!$D$2),"&lt;="&amp;BE$7,INDIRECT($F$1&amp;dbP!$O$2&amp;":"&amp;dbP!$O$2),$H389,INDIRECT($F$1&amp;dbP!$P$2&amp;":"&amp;dbP!$P$2),IF($I389=$J389,"*",$I389),INDIRECT($F$1&amp;dbP!$Q$2&amp;":"&amp;dbP!$Q$2),IF(OR($I389=$J389,"  "&amp;$I389=$J389),"*",RIGHT($J389,LEN($J389)-4)),INDIRECT($F$1&amp;dbP!$AC$2&amp;":"&amp;dbP!$AC$2),RepP!$J$3)</f>
        <v>0</v>
      </c>
    </row>
    <row r="390" spans="2:57" x14ac:dyDescent="0.3">
      <c r="B390" s="1">
        <f>MAX(B$225:B389)+1</f>
        <v>166</v>
      </c>
      <c r="D390" s="1" t="str">
        <f ca="1">INDIRECT($B$1&amp;Items!T$2&amp;$B390)</f>
        <v>CF(-)</v>
      </c>
      <c r="F390" s="1" t="str">
        <f ca="1">INDIRECT($B$1&amp;Items!P$2&amp;$B390)</f>
        <v>AA</v>
      </c>
      <c r="H390" s="13" t="str">
        <f ca="1">INDIRECT($B$1&amp;Items!M$2&amp;$B390)</f>
        <v>Оплата капзатрат</v>
      </c>
      <c r="I390" s="13" t="str">
        <f ca="1">IF(INDIRECT($B$1&amp;Items!N$2&amp;$B390)="",H390,INDIRECT($B$1&amp;Items!N$2&amp;$B390))</f>
        <v>Основные средства - тип - 2</v>
      </c>
      <c r="J390" s="1" t="str">
        <f ca="1">IF(INDIRECT($B$1&amp;Items!O$2&amp;$B390)="",IF(H390&lt;&gt;I390,"  "&amp;I390,I390),"    "&amp;INDIRECT($B$1&amp;Items!O$2&amp;$B390))</f>
        <v xml:space="preserve">    Капзатраты - тип - 2 - 6</v>
      </c>
      <c r="S390" s="1">
        <f ca="1">SUM($U390:INDIRECT(ADDRESS(ROW(),SUMIFS($1:$1,$5:$5,MAX($5:$5)))))</f>
        <v>1096999.2</v>
      </c>
      <c r="V390" s="1">
        <f ca="1">SUMIFS(INDIRECT($F$1&amp;$F390&amp;":"&amp;$F390),INDIRECT($F$1&amp;dbP!$D$2&amp;":"&amp;dbP!$D$2),"&gt;="&amp;V$6,INDIRECT($F$1&amp;dbP!$D$2&amp;":"&amp;dbP!$D$2),"&lt;="&amp;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W390" s="1">
        <f ca="1">SUMIFS(INDIRECT($F$1&amp;$F390&amp;":"&amp;$F390),INDIRECT($F$1&amp;dbP!$D$2&amp;":"&amp;dbP!$D$2),"&gt;="&amp;W$6,INDIRECT($F$1&amp;dbP!$D$2&amp;":"&amp;dbP!$D$2),"&lt;="&amp;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1096999.2</v>
      </c>
      <c r="X390" s="1">
        <f ca="1">SUMIFS(INDIRECT($F$1&amp;$F390&amp;":"&amp;$F390),INDIRECT($F$1&amp;dbP!$D$2&amp;":"&amp;dbP!$D$2),"&gt;="&amp;X$6,INDIRECT($F$1&amp;dbP!$D$2&amp;":"&amp;dbP!$D$2),"&lt;="&amp;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Y390" s="1">
        <f ca="1">SUMIFS(INDIRECT($F$1&amp;$F390&amp;":"&amp;$F390),INDIRECT($F$1&amp;dbP!$D$2&amp;":"&amp;dbP!$D$2),"&gt;="&amp;Y$6,INDIRECT($F$1&amp;dbP!$D$2&amp;":"&amp;dbP!$D$2),"&lt;="&amp;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Z390" s="1">
        <f ca="1">SUMIFS(INDIRECT($F$1&amp;$F390&amp;":"&amp;$F390),INDIRECT($F$1&amp;dbP!$D$2&amp;":"&amp;dbP!$D$2),"&gt;="&amp;Z$6,INDIRECT($F$1&amp;dbP!$D$2&amp;":"&amp;dbP!$D$2),"&lt;="&amp;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A390" s="1">
        <f ca="1">SUMIFS(INDIRECT($F$1&amp;$F390&amp;":"&amp;$F390),INDIRECT($F$1&amp;dbP!$D$2&amp;":"&amp;dbP!$D$2),"&gt;="&amp;AA$6,INDIRECT($F$1&amp;dbP!$D$2&amp;":"&amp;dbP!$D$2),"&lt;="&amp;A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B390" s="1">
        <f ca="1">SUMIFS(INDIRECT($F$1&amp;$F390&amp;":"&amp;$F390),INDIRECT($F$1&amp;dbP!$D$2&amp;":"&amp;dbP!$D$2),"&gt;="&amp;AB$6,INDIRECT($F$1&amp;dbP!$D$2&amp;":"&amp;dbP!$D$2),"&lt;="&amp;A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C390" s="1">
        <f ca="1">SUMIFS(INDIRECT($F$1&amp;$F390&amp;":"&amp;$F390),INDIRECT($F$1&amp;dbP!$D$2&amp;":"&amp;dbP!$D$2),"&gt;="&amp;AC$6,INDIRECT($F$1&amp;dbP!$D$2&amp;":"&amp;dbP!$D$2),"&lt;="&amp;A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D390" s="1">
        <f ca="1">SUMIFS(INDIRECT($F$1&amp;$F390&amp;":"&amp;$F390),INDIRECT($F$1&amp;dbP!$D$2&amp;":"&amp;dbP!$D$2),"&gt;="&amp;AD$6,INDIRECT($F$1&amp;dbP!$D$2&amp;":"&amp;dbP!$D$2),"&lt;="&amp;A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E390" s="1">
        <f ca="1">SUMIFS(INDIRECT($F$1&amp;$F390&amp;":"&amp;$F390),INDIRECT($F$1&amp;dbP!$D$2&amp;":"&amp;dbP!$D$2),"&gt;="&amp;AE$6,INDIRECT($F$1&amp;dbP!$D$2&amp;":"&amp;dbP!$D$2),"&lt;="&amp;A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F390" s="1">
        <f ca="1">SUMIFS(INDIRECT($F$1&amp;$F390&amp;":"&amp;$F390),INDIRECT($F$1&amp;dbP!$D$2&amp;":"&amp;dbP!$D$2),"&gt;="&amp;AF$6,INDIRECT($F$1&amp;dbP!$D$2&amp;":"&amp;dbP!$D$2),"&lt;="&amp;AF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G390" s="1">
        <f ca="1">SUMIFS(INDIRECT($F$1&amp;$F390&amp;":"&amp;$F390),INDIRECT($F$1&amp;dbP!$D$2&amp;":"&amp;dbP!$D$2),"&gt;="&amp;AG$6,INDIRECT($F$1&amp;dbP!$D$2&amp;":"&amp;dbP!$D$2),"&lt;="&amp;AG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H390" s="1">
        <f ca="1">SUMIFS(INDIRECT($F$1&amp;$F390&amp;":"&amp;$F390),INDIRECT($F$1&amp;dbP!$D$2&amp;":"&amp;dbP!$D$2),"&gt;="&amp;AH$6,INDIRECT($F$1&amp;dbP!$D$2&amp;":"&amp;dbP!$D$2),"&lt;="&amp;AH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I390" s="1">
        <f ca="1">SUMIFS(INDIRECT($F$1&amp;$F390&amp;":"&amp;$F390),INDIRECT($F$1&amp;dbP!$D$2&amp;":"&amp;dbP!$D$2),"&gt;="&amp;AI$6,INDIRECT($F$1&amp;dbP!$D$2&amp;":"&amp;dbP!$D$2),"&lt;="&amp;AI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J390" s="1">
        <f ca="1">SUMIFS(INDIRECT($F$1&amp;$F390&amp;":"&amp;$F390),INDIRECT($F$1&amp;dbP!$D$2&amp;":"&amp;dbP!$D$2),"&gt;="&amp;AJ$6,INDIRECT($F$1&amp;dbP!$D$2&amp;":"&amp;dbP!$D$2),"&lt;="&amp;AJ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K390" s="1">
        <f ca="1">SUMIFS(INDIRECT($F$1&amp;$F390&amp;":"&amp;$F390),INDIRECT($F$1&amp;dbP!$D$2&amp;":"&amp;dbP!$D$2),"&gt;="&amp;AK$6,INDIRECT($F$1&amp;dbP!$D$2&amp;":"&amp;dbP!$D$2),"&lt;="&amp;AK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L390" s="1">
        <f ca="1">SUMIFS(INDIRECT($F$1&amp;$F390&amp;":"&amp;$F390),INDIRECT($F$1&amp;dbP!$D$2&amp;":"&amp;dbP!$D$2),"&gt;="&amp;AL$6,INDIRECT($F$1&amp;dbP!$D$2&amp;":"&amp;dbP!$D$2),"&lt;="&amp;AL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M390" s="1">
        <f ca="1">SUMIFS(INDIRECT($F$1&amp;$F390&amp;":"&amp;$F390),INDIRECT($F$1&amp;dbP!$D$2&amp;":"&amp;dbP!$D$2),"&gt;="&amp;AM$6,INDIRECT($F$1&amp;dbP!$D$2&amp;":"&amp;dbP!$D$2),"&lt;="&amp;AM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N390" s="1">
        <f ca="1">SUMIFS(INDIRECT($F$1&amp;$F390&amp;":"&amp;$F390),INDIRECT($F$1&amp;dbP!$D$2&amp;":"&amp;dbP!$D$2),"&gt;="&amp;AN$6,INDIRECT($F$1&amp;dbP!$D$2&amp;":"&amp;dbP!$D$2),"&lt;="&amp;AN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O390" s="1">
        <f ca="1">SUMIFS(INDIRECT($F$1&amp;$F390&amp;":"&amp;$F390),INDIRECT($F$1&amp;dbP!$D$2&amp;":"&amp;dbP!$D$2),"&gt;="&amp;AO$6,INDIRECT($F$1&amp;dbP!$D$2&amp;":"&amp;dbP!$D$2),"&lt;="&amp;AO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P390" s="1">
        <f ca="1">SUMIFS(INDIRECT($F$1&amp;$F390&amp;":"&amp;$F390),INDIRECT($F$1&amp;dbP!$D$2&amp;":"&amp;dbP!$D$2),"&gt;="&amp;AP$6,INDIRECT($F$1&amp;dbP!$D$2&amp;":"&amp;dbP!$D$2),"&lt;="&amp;AP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Q390" s="1">
        <f ca="1">SUMIFS(INDIRECT($F$1&amp;$F390&amp;":"&amp;$F390),INDIRECT($F$1&amp;dbP!$D$2&amp;":"&amp;dbP!$D$2),"&gt;="&amp;AQ$6,INDIRECT($F$1&amp;dbP!$D$2&amp;":"&amp;dbP!$D$2),"&lt;="&amp;AQ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R390" s="1">
        <f ca="1">SUMIFS(INDIRECT($F$1&amp;$F390&amp;":"&amp;$F390),INDIRECT($F$1&amp;dbP!$D$2&amp;":"&amp;dbP!$D$2),"&gt;="&amp;AR$6,INDIRECT($F$1&amp;dbP!$D$2&amp;":"&amp;dbP!$D$2),"&lt;="&amp;AR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S390" s="1">
        <f ca="1">SUMIFS(INDIRECT($F$1&amp;$F390&amp;":"&amp;$F390),INDIRECT($F$1&amp;dbP!$D$2&amp;":"&amp;dbP!$D$2),"&gt;="&amp;AS$6,INDIRECT($F$1&amp;dbP!$D$2&amp;":"&amp;dbP!$D$2),"&lt;="&amp;AS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T390" s="1">
        <f ca="1">SUMIFS(INDIRECT($F$1&amp;$F390&amp;":"&amp;$F390),INDIRECT($F$1&amp;dbP!$D$2&amp;":"&amp;dbP!$D$2),"&gt;="&amp;AT$6,INDIRECT($F$1&amp;dbP!$D$2&amp;":"&amp;dbP!$D$2),"&lt;="&amp;AT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U390" s="1">
        <f ca="1">SUMIFS(INDIRECT($F$1&amp;$F390&amp;":"&amp;$F390),INDIRECT($F$1&amp;dbP!$D$2&amp;":"&amp;dbP!$D$2),"&gt;="&amp;AU$6,INDIRECT($F$1&amp;dbP!$D$2&amp;":"&amp;dbP!$D$2),"&lt;="&amp;AU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V390" s="1">
        <f ca="1">SUMIFS(INDIRECT($F$1&amp;$F390&amp;":"&amp;$F390),INDIRECT($F$1&amp;dbP!$D$2&amp;":"&amp;dbP!$D$2),"&gt;="&amp;AV$6,INDIRECT($F$1&amp;dbP!$D$2&amp;":"&amp;dbP!$D$2),"&lt;="&amp;AV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W390" s="1">
        <f ca="1">SUMIFS(INDIRECT($F$1&amp;$F390&amp;":"&amp;$F390),INDIRECT($F$1&amp;dbP!$D$2&amp;":"&amp;dbP!$D$2),"&gt;="&amp;AW$6,INDIRECT($F$1&amp;dbP!$D$2&amp;":"&amp;dbP!$D$2),"&lt;="&amp;AW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X390" s="1">
        <f ca="1">SUMIFS(INDIRECT($F$1&amp;$F390&amp;":"&amp;$F390),INDIRECT($F$1&amp;dbP!$D$2&amp;":"&amp;dbP!$D$2),"&gt;="&amp;AX$6,INDIRECT($F$1&amp;dbP!$D$2&amp;":"&amp;dbP!$D$2),"&lt;="&amp;AX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Y390" s="1">
        <f ca="1">SUMIFS(INDIRECT($F$1&amp;$F390&amp;":"&amp;$F390),INDIRECT($F$1&amp;dbP!$D$2&amp;":"&amp;dbP!$D$2),"&gt;="&amp;AY$6,INDIRECT($F$1&amp;dbP!$D$2&amp;":"&amp;dbP!$D$2),"&lt;="&amp;AY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AZ390" s="1">
        <f ca="1">SUMIFS(INDIRECT($F$1&amp;$F390&amp;":"&amp;$F390),INDIRECT($F$1&amp;dbP!$D$2&amp;":"&amp;dbP!$D$2),"&gt;="&amp;AZ$6,INDIRECT($F$1&amp;dbP!$D$2&amp;":"&amp;dbP!$D$2),"&lt;="&amp;AZ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A390" s="1">
        <f ca="1">SUMIFS(INDIRECT($F$1&amp;$F390&amp;":"&amp;$F390),INDIRECT($F$1&amp;dbP!$D$2&amp;":"&amp;dbP!$D$2),"&gt;="&amp;BA$6,INDIRECT($F$1&amp;dbP!$D$2&amp;":"&amp;dbP!$D$2),"&lt;="&amp;BA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B390" s="1">
        <f ca="1">SUMIFS(INDIRECT($F$1&amp;$F390&amp;":"&amp;$F390),INDIRECT($F$1&amp;dbP!$D$2&amp;":"&amp;dbP!$D$2),"&gt;="&amp;BB$6,INDIRECT($F$1&amp;dbP!$D$2&amp;":"&amp;dbP!$D$2),"&lt;="&amp;BB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C390" s="1">
        <f ca="1">SUMIFS(INDIRECT($F$1&amp;$F390&amp;":"&amp;$F390),INDIRECT($F$1&amp;dbP!$D$2&amp;":"&amp;dbP!$D$2),"&gt;="&amp;BC$6,INDIRECT($F$1&amp;dbP!$D$2&amp;":"&amp;dbP!$D$2),"&lt;="&amp;BC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D390" s="1">
        <f ca="1">SUMIFS(INDIRECT($F$1&amp;$F390&amp;":"&amp;$F390),INDIRECT($F$1&amp;dbP!$D$2&amp;":"&amp;dbP!$D$2),"&gt;="&amp;BD$6,INDIRECT($F$1&amp;dbP!$D$2&amp;":"&amp;dbP!$D$2),"&lt;="&amp;BD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  <c r="BE390" s="1">
        <f ca="1">SUMIFS(INDIRECT($F$1&amp;$F390&amp;":"&amp;$F390),INDIRECT($F$1&amp;dbP!$D$2&amp;":"&amp;dbP!$D$2),"&gt;="&amp;BE$6,INDIRECT($F$1&amp;dbP!$D$2&amp;":"&amp;dbP!$D$2),"&lt;="&amp;BE$7,INDIRECT($F$1&amp;dbP!$O$2&amp;":"&amp;dbP!$O$2),$H390,INDIRECT($F$1&amp;dbP!$P$2&amp;":"&amp;dbP!$P$2),IF($I390=$J390,"*",$I390),INDIRECT($F$1&amp;dbP!$Q$2&amp;":"&amp;dbP!$Q$2),IF(OR($I390=$J390,"  "&amp;$I390=$J390),"*",RIGHT($J390,LEN($J390)-4)),INDIRECT($F$1&amp;dbP!$AC$2&amp;":"&amp;dbP!$AC$2),RepP!$J$3)</f>
        <v>0</v>
      </c>
    </row>
    <row r="391" spans="2:57" x14ac:dyDescent="0.3">
      <c r="B391" s="1">
        <f>MAX(B$225:B390)+1</f>
        <v>167</v>
      </c>
      <c r="D391" s="1" t="str">
        <f ca="1">INDIRECT($B$1&amp;Items!T$2&amp;$B391)</f>
        <v>CF(-)</v>
      </c>
      <c r="F391" s="1" t="str">
        <f ca="1">INDIRECT($B$1&amp;Items!P$2&amp;$B391)</f>
        <v>AA</v>
      </c>
      <c r="H391" s="13" t="str">
        <f ca="1">INDIRECT($B$1&amp;Items!M$2&amp;$B391)</f>
        <v>Оплата капзатрат</v>
      </c>
      <c r="I391" s="13" t="str">
        <f ca="1">IF(INDIRECT($B$1&amp;Items!N$2&amp;$B391)="",H391,INDIRECT($B$1&amp;Items!N$2&amp;$B391))</f>
        <v>Основные средства - тип - 2</v>
      </c>
      <c r="J391" s="1" t="str">
        <f ca="1">IF(INDIRECT($B$1&amp;Items!O$2&amp;$B391)="",IF(H391&lt;&gt;I391,"  "&amp;I391,I391),"    "&amp;INDIRECT($B$1&amp;Items!O$2&amp;$B391))</f>
        <v xml:space="preserve">    Капзатраты - тип - 2 - 7</v>
      </c>
      <c r="S391" s="1">
        <f ca="1">SUM($U391:INDIRECT(ADDRESS(ROW(),SUMIFS($1:$1,$5:$5,MAX($5:$5)))))</f>
        <v>1051485.4937800001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1051485.4937800001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2:57" x14ac:dyDescent="0.3">
      <c r="B392" s="1">
        <f>MAX(B$225:B391)+1</f>
        <v>168</v>
      </c>
      <c r="D392" s="1" t="str">
        <f ca="1">INDIRECT($B$1&amp;Items!T$2&amp;$B392)</f>
        <v>CF(-)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Основные средства - тип - 2</v>
      </c>
      <c r="J392" s="1" t="str">
        <f ca="1">IF(INDIRECT($B$1&amp;Items!O$2&amp;$B392)="",IF(H392&lt;&gt;I392,"  "&amp;I392,I392),"    "&amp;INDIRECT($B$1&amp;Items!O$2&amp;$B392))</f>
        <v xml:space="preserve">    Капзатраты - тип - 2 - 8</v>
      </c>
      <c r="S392" s="1">
        <f ca="1">SUM($U392:INDIRECT(ADDRESS(ROW(),SUMIFS($1:$1,$5:$5,MAX($5:$5)))))</f>
        <v>1411926.26953125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1411926.26953125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2:57" x14ac:dyDescent="0.3">
      <c r="B393" s="1">
        <f>MAX(B$225:B392)+1</f>
        <v>169</v>
      </c>
      <c r="D393" s="1" t="str">
        <f ca="1">INDIRECT($B$1&amp;Items!T$2&amp;$B393)</f>
        <v>CF(-)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- 2</v>
      </c>
      <c r="J393" s="1" t="str">
        <f ca="1">IF(INDIRECT($B$1&amp;Items!O$2&amp;$B393)="",IF(H393&lt;&gt;I393,"  "&amp;I393,I393),"    "&amp;INDIRECT($B$1&amp;Items!O$2&amp;$B393))</f>
        <v xml:space="preserve">    Капзатраты - тип - 2 - 9</v>
      </c>
      <c r="S393" s="1">
        <f ca="1">SUM($U393:INDIRECT(ADDRESS(ROW(),SUMIFS($1:$1,$5:$5,MAX($5:$5)))))</f>
        <v>1372266.2338560005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1372266.2338560005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2:57" x14ac:dyDescent="0.3">
      <c r="B394" s="1">
        <f>MAX(B$225:B393)+1</f>
        <v>170</v>
      </c>
      <c r="D394" s="1" t="str">
        <f ca="1">INDIRECT($B$1&amp;Items!T$2&amp;$B394)</f>
        <v>CF(-)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- 2</v>
      </c>
      <c r="J394" s="1" t="str">
        <f ca="1">IF(INDIRECT($B$1&amp;Items!O$2&amp;$B394)="",IF(H394&lt;&gt;I394,"  "&amp;I394,I394),"    "&amp;INDIRECT($B$1&amp;Items!O$2&amp;$B394))</f>
        <v xml:space="preserve">    Капзатраты - тип - 2 - 10</v>
      </c>
      <c r="S394" s="1">
        <f ca="1">SUM($U394:INDIRECT(ADDRESS(ROW(),SUMIFS($1:$1,$5:$5,MAX($5:$5)))))</f>
        <v>987299.28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987299.28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2:57" x14ac:dyDescent="0.3">
      <c r="B395" s="1">
        <f>MAX(B$225:B394)+1</f>
        <v>171</v>
      </c>
      <c r="D395" s="1">
        <f ca="1">INDIRECT($B$1&amp;Items!T$2&amp;$B395)</f>
        <v>0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- 3</v>
      </c>
      <c r="J395" s="1" t="str">
        <f ca="1">IF(INDIRECT($B$1&amp;Items!O$2&amp;$B395)="",IF(H395&lt;&gt;I395,"  "&amp;I395,I395),"    "&amp;INDIRECT($B$1&amp;Items!O$2&amp;$B395))</f>
        <v xml:space="preserve">  Основные средства - тип - 3</v>
      </c>
      <c r="S395" s="1">
        <f ca="1">SUM($U395:INDIRECT(ADDRESS(ROW(),SUMIFS($1:$1,$5:$5,MAX($5:$5)))))</f>
        <v>22423723.297033995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10410388.398080524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12013334.898953473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2:57" x14ac:dyDescent="0.3">
      <c r="B396" s="1">
        <f>MAX(B$225:B395)+1</f>
        <v>172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- 3</v>
      </c>
      <c r="J396" s="1" t="str">
        <f ca="1">IF(INDIRECT($B$1&amp;Items!O$2&amp;$B396)="",IF(H396&lt;&gt;I396,"  "&amp;I396,I396),"    "&amp;INDIRECT($B$1&amp;Items!O$2&amp;$B396))</f>
        <v xml:space="preserve">    Капзатраты - тип - 3 - 1</v>
      </c>
      <c r="S396" s="1">
        <f ca="1">SUM($U396:INDIRECT(ADDRESS(ROW(),SUMIFS($1:$1,$5:$5,MAX($5:$5)))))</f>
        <v>704495.28083260008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704495.28083260008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2:57" x14ac:dyDescent="0.3">
      <c r="B397" s="1">
        <f>MAX(B$225:B396)+1</f>
        <v>173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- 3</v>
      </c>
      <c r="J397" s="1" t="str">
        <f ca="1">IF(INDIRECT($B$1&amp;Items!O$2&amp;$B397)="",IF(H397&lt;&gt;I397,"  "&amp;I397,I397),"    "&amp;INDIRECT($B$1&amp;Items!O$2&amp;$B397))</f>
        <v xml:space="preserve">    Капзатраты - тип - 3 - 2</v>
      </c>
      <c r="S397" s="1">
        <f ca="1">SUM($U397:INDIRECT(ADDRESS(ROW(),SUMIFS($1:$1,$5:$5,MAX($5:$5)))))</f>
        <v>1764907.8369140625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1764907.8369140625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2:57" x14ac:dyDescent="0.3">
      <c r="B398" s="1">
        <f>MAX(B$225:B397)+1</f>
        <v>174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- 3</v>
      </c>
      <c r="J398" s="1" t="str">
        <f ca="1">IF(INDIRECT($B$1&amp;Items!O$2&amp;$B398)="",IF(H398&lt;&gt;I398,"  "&amp;I398,I398),"    "&amp;INDIRECT($B$1&amp;Items!O$2&amp;$B398))</f>
        <v xml:space="preserve">    Капзатраты - тип - 3 - 3</v>
      </c>
      <c r="S398" s="1">
        <f ca="1">SUM($U398:INDIRECT(ADDRESS(ROW(),SUMIFS($1:$1,$5:$5,MAX($5:$5)))))</f>
        <v>1536938.1819187207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1536938.1819187207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2:57" x14ac:dyDescent="0.3">
      <c r="B399" s="1">
        <f>MAX(B$225:B398)+1</f>
        <v>175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- 3</v>
      </c>
      <c r="J399" s="1" t="str">
        <f ca="1">IF(INDIRECT($B$1&amp;Items!O$2&amp;$B399)="",IF(H399&lt;&gt;I399,"  "&amp;I399,I399),"    "&amp;INDIRECT($B$1&amp;Items!O$2&amp;$B399))</f>
        <v xml:space="preserve">    Капзатраты - тип - 3 - 4</v>
      </c>
      <c r="S399" s="1">
        <f ca="1">SUM($U399:INDIRECT(ADDRESS(ROW(),SUMIFS($1:$1,$5:$5,MAX($5:$5)))))</f>
        <v>888569.35200000007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888569.35200000007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2:57" x14ac:dyDescent="0.3">
      <c r="B400" s="1">
        <f>MAX(B$225:B399)+1</f>
        <v>176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- 3</v>
      </c>
      <c r="J400" s="1" t="str">
        <f ca="1">IF(INDIRECT($B$1&amp;Items!O$2&amp;$B400)="",IF(H400&lt;&gt;I400,"  "&amp;I400,I400),"    "&amp;INDIRECT($B$1&amp;Items!O$2&amp;$B400))</f>
        <v xml:space="preserve">    Капзатраты - тип - 3 - 5</v>
      </c>
      <c r="S400" s="1">
        <f ca="1">SUM($U400:INDIRECT(ADDRESS(ROW(),SUMIFS($1:$1,$5:$5,MAX($5:$5)))))</f>
        <v>472011.83815784211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472011.83815784211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1:57" x14ac:dyDescent="0.3">
      <c r="B401" s="1">
        <f>MAX(B$225:B400)+1</f>
        <v>177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- 3</v>
      </c>
      <c r="J401" s="1" t="str">
        <f ca="1">IF(INDIRECT($B$1&amp;Items!O$2&amp;$B401)="",IF(H401&lt;&gt;I401,"  "&amp;I401,I401),"    "&amp;INDIRECT($B$1&amp;Items!O$2&amp;$B401))</f>
        <v xml:space="preserve">    Капзатраты - тип - 3 - 6</v>
      </c>
      <c r="S401" s="1">
        <f ca="1">SUM($U401:INDIRECT(ADDRESS(ROW(),SUMIFS($1:$1,$5:$5,MAX($5:$5)))))</f>
        <v>2206134.7961425781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2206134.7961425781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1:57" x14ac:dyDescent="0.3">
      <c r="B402" s="1">
        <f>MAX(B$225:B401)+1</f>
        <v>178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- 3</v>
      </c>
      <c r="J402" s="1" t="str">
        <f ca="1">IF(INDIRECT($B$1&amp;Items!O$2&amp;$B402)="",IF(H402&lt;&gt;I402,"  "&amp;I402,I402),"    "&amp;INDIRECT($B$1&amp;Items!O$2&amp;$B402))</f>
        <v xml:space="preserve">    Капзатраты - тип - 3 - 7</v>
      </c>
      <c r="S402" s="1">
        <f ca="1">SUM($U402:INDIRECT(ADDRESS(ROW(),SUMIFS($1:$1,$5:$5,MAX($5:$5)))))</f>
        <v>1721370.7637489673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1721370.7637489673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1:57" x14ac:dyDescent="0.3">
      <c r="B403" s="1">
        <f>MAX(B$225:B402)+1</f>
        <v>179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- 3</v>
      </c>
      <c r="J403" s="1" t="str">
        <f ca="1">IF(INDIRECT($B$1&amp;Items!O$2&amp;$B403)="",IF(H403&lt;&gt;I403,"  "&amp;I403,I403),"    "&amp;INDIRECT($B$1&amp;Items!O$2&amp;$B403))</f>
        <v xml:space="preserve">    Капзатраты - тип - 3 - 8</v>
      </c>
      <c r="S403" s="1">
        <f ca="1">SUM($U403:INDIRECT(ADDRESS(ROW(),SUMIFS($1:$1,$5:$5,MAX($5:$5)))))</f>
        <v>799712.41680000012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799712.41680000012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1:57" x14ac:dyDescent="0.3">
      <c r="B404" s="1">
        <f>MAX(B$225:B403)+1</f>
        <v>180</v>
      </c>
      <c r="D404" s="1" t="str">
        <f ca="1">INDIRECT($B$1&amp;Items!T$2&amp;$B404)</f>
        <v>CF(-)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- 3</v>
      </c>
      <c r="J404" s="1" t="str">
        <f ca="1">IF(INDIRECT($B$1&amp;Items!O$2&amp;$B404)="",IF(H404&lt;&gt;I404,"  "&amp;I404,I404),"    "&amp;INDIRECT($B$1&amp;Items!O$2&amp;$B404))</f>
        <v xml:space="preserve">    Капзатраты - тип - 3 - 9</v>
      </c>
      <c r="S404" s="1">
        <f ca="1">SUM($U404:INDIRECT(ADDRESS(ROW(),SUMIFS($1:$1,$5:$5,MAX($5:$5)))))</f>
        <v>316247.93156575423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316247.93156575423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1:57" x14ac:dyDescent="0.3">
      <c r="B405" s="1">
        <f>MAX(B$225:B404)+1</f>
        <v>181</v>
      </c>
      <c r="D405" s="1" t="str">
        <f ca="1">INDIRECT($B$1&amp;Items!T$2&amp;$B405)</f>
        <v>CF(-)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- 3</v>
      </c>
      <c r="J405" s="1" t="str">
        <f ca="1">IF(INDIRECT($B$1&amp;Items!O$2&amp;$B405)="",IF(H405&lt;&gt;I405,"  "&amp;I405,I405),"    "&amp;INDIRECT($B$1&amp;Items!O$2&amp;$B405))</f>
        <v xml:space="preserve">    Капзатраты - тип - 3 - 10</v>
      </c>
      <c r="S405" s="1">
        <f ca="1">SUM($U405:INDIRECT(ADDRESS(ROW(),SUMIFS($1:$1,$5:$5,MAX($5:$5)))))</f>
        <v>2757668.4951782227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2757668.4951782227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1:57" x14ac:dyDescent="0.3">
      <c r="B406" s="1">
        <f>MAX(B$225:B405)+1</f>
        <v>182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- 3</v>
      </c>
      <c r="J406" s="1" t="str">
        <f ca="1">IF(INDIRECT($B$1&amp;Items!O$2&amp;$B406)="",IF(H406&lt;&gt;I406,"  "&amp;I406,I406),"    "&amp;INDIRECT($B$1&amp;Items!O$2&amp;$B406))</f>
        <v xml:space="preserve">    Капзатраты - тип - 3 - 11</v>
      </c>
      <c r="S406" s="1">
        <f ca="1">SUM($U406:INDIRECT(ADDRESS(ROW(),SUMIFS($1:$1,$5:$5,MAX($5:$5)))))</f>
        <v>1927935.2553988437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1927935.2553988437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1:57" x14ac:dyDescent="0.3">
      <c r="B407" s="1">
        <f>MAX(B$225:B406)+1</f>
        <v>183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- 3</v>
      </c>
      <c r="J407" s="1" t="str">
        <f ca="1">IF(INDIRECT($B$1&amp;Items!O$2&amp;$B407)="",IF(H407&lt;&gt;I407,"  "&amp;I407,I407),"    "&amp;INDIRECT($B$1&amp;Items!O$2&amp;$B407))</f>
        <v xml:space="preserve">    Капзатраты - тип - 3 - 12</v>
      </c>
      <c r="S407" s="1">
        <f ca="1">SUM($U407:INDIRECT(ADDRESS(ROW(),SUMIFS($1:$1,$5:$5,MAX($5:$5)))))</f>
        <v>719741.17512000015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719741.17512000015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1:57" x14ac:dyDescent="0.3">
      <c r="B408" s="1">
        <f>MAX(B$225:B407)+1</f>
        <v>184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- 3</v>
      </c>
      <c r="J408" s="1" t="str">
        <f ca="1">IF(INDIRECT($B$1&amp;Items!O$2&amp;$B408)="",IF(H408&lt;&gt;I408,"  "&amp;I408,I408),"    "&amp;INDIRECT($B$1&amp;Items!O$2&amp;$B408))</f>
        <v xml:space="preserve">    Капзатраты - тип - 3 - 13</v>
      </c>
      <c r="S408" s="1">
        <f ca="1">SUM($U408:INDIRECT(ADDRESS(ROW(),SUMIFS($1:$1,$5:$5,MAX($5:$5)))))</f>
        <v>211886.11414905536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211886.11414905536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1:57" x14ac:dyDescent="0.3">
      <c r="B409" s="1">
        <f>MAX(B$225:B408)+1</f>
        <v>185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- 3</v>
      </c>
      <c r="J409" s="1" t="str">
        <f ca="1">IF(INDIRECT($B$1&amp;Items!O$2&amp;$B409)="",IF(H409&lt;&gt;I409,"  "&amp;I409,I409),"    "&amp;INDIRECT($B$1&amp;Items!O$2&amp;$B409))</f>
        <v xml:space="preserve">    Капзатраты - тип - 3 - 14</v>
      </c>
      <c r="S409" s="1">
        <f ca="1">SUM($U409:INDIRECT(ADDRESS(ROW(),SUMIFS($1:$1,$5:$5,MAX($5:$5)))))</f>
        <v>3447085.6189727783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3447085.6189727783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1:57" x14ac:dyDescent="0.3">
      <c r="B410" s="1">
        <f>MAX(B$225:B409)+1</f>
        <v>186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- 3</v>
      </c>
      <c r="J410" s="1" t="str">
        <f ca="1">IF(INDIRECT($B$1&amp;Items!O$2&amp;$B410)="",IF(H410&lt;&gt;I410,"  "&amp;I410,I410),"    "&amp;INDIRECT($B$1&amp;Items!O$2&amp;$B410))</f>
        <v xml:space="preserve">    Капзатраты - тип - 3 - 15</v>
      </c>
      <c r="S410" s="1">
        <f ca="1">SUM($U410:INDIRECT(ADDRESS(ROW(),SUMIFS($1:$1,$5:$5,MAX($5:$5)))))</f>
        <v>2159287.4860467049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2159287.4860467049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1:57" x14ac:dyDescent="0.3">
      <c r="B411" s="1">
        <f>MAX(B$225:B410)+1</f>
        <v>187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- 3</v>
      </c>
      <c r="J411" s="1" t="str">
        <f ca="1">IF(INDIRECT($B$1&amp;Items!O$2&amp;$B411)="",IF(H411&lt;&gt;I411,"  "&amp;I411,I411),"    "&amp;INDIRECT($B$1&amp;Items!O$2&amp;$B411))</f>
        <v xml:space="preserve">    Капзатраты - тип - 3 - 16</v>
      </c>
      <c r="S411" s="1">
        <f ca="1">SUM($U411:INDIRECT(ADDRESS(ROW(),SUMIFS($1:$1,$5:$5,MAX($5:$5)))))</f>
        <v>647767.05760800012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647767.05760800012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1:57" x14ac:dyDescent="0.3">
      <c r="B412" s="1">
        <f>MAX(B$225:B411)+1</f>
        <v>188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- 3</v>
      </c>
      <c r="J412" s="1" t="str">
        <f ca="1">IF(INDIRECT($B$1&amp;Items!O$2&amp;$B412)="",IF(H412&lt;&gt;I412,"  "&amp;I412,I412),"    "&amp;INDIRECT($B$1&amp;Items!O$2&amp;$B412))</f>
        <v xml:space="preserve">    Капзатраты - тип - 3 - 17</v>
      </c>
      <c r="S412" s="1">
        <f ca="1">SUM($U412:INDIRECT(ADDRESS(ROW(),SUMIFS($1:$1,$5:$5,MAX($5:$5)))))</f>
        <v>141963.6964798671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141963.6964798671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1:57" ht="4.9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3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</row>
    <row r="414" spans="1:57" x14ac:dyDescent="0.3">
      <c r="B414" s="1">
        <f>MAX(B$225:B413)+1</f>
        <v>189</v>
      </c>
      <c r="D414" s="1" t="str">
        <f ca="1">INDIRECT($B$1&amp;Items!T$2&amp;$B414)</f>
        <v>CF</v>
      </c>
      <c r="F414" s="1">
        <f ca="1">INDIRECT($B$1&amp;Items!P$2&amp;$B414)</f>
        <v>0</v>
      </c>
      <c r="H414" s="13" t="str">
        <f ca="1">INDIRECT($B$1&amp;Items!M$2&amp;$B414)</f>
        <v>Денежный поток по основной деятельности</v>
      </c>
      <c r="I414" s="13" t="str">
        <f ca="1">IF(INDIRECT($B$1&amp;Items!N$2&amp;$B414)="",H414,INDIRECT($B$1&amp;Items!N$2&amp;$B414))</f>
        <v>Денежный поток по основной деятельности</v>
      </c>
      <c r="J414" s="1" t="str">
        <f ca="1">IF(INDIRECT($B$1&amp;Items!O$2&amp;$B414)="",IF(H414&lt;&gt;I414,"  "&amp;I414,I414),"    "&amp;INDIRECT($B$1&amp;Items!O$2&amp;$B414))</f>
        <v>Денежный поток по основной деятельности</v>
      </c>
      <c r="S414" s="1">
        <f ca="1">SUM($U414:INDIRECT(ADDRESS(ROW(),SUMIFS($1:$1,$5:$5,MAX($5:$5)))))</f>
        <v>-27570728.310179073</v>
      </c>
      <c r="V414" s="1">
        <f ca="1">SUMIFS(V$227:V413,$D$227:$D413,Items!$T$11)-SUMIFS(V$227:V413,$D$227:$D413,Items!$T$19)</f>
        <v>-9948983.944394201</v>
      </c>
      <c r="W414" s="1">
        <f ca="1">SUMIFS(W$227:W413,$D$227:$D413,Items!$T$11)-SUMIFS(W$227:W413,$D$227:$D413,Items!$T$19)</f>
        <v>-49042909.86387191</v>
      </c>
      <c r="X414" s="1">
        <f ca="1">SUMIFS(X$227:X413,$D$227:$D413,Items!$T$11)-SUMIFS(X$227:X413,$D$227:$D413,Items!$T$19)</f>
        <v>-21062399.196068794</v>
      </c>
      <c r="Y414" s="1">
        <f ca="1">SUMIFS(Y$227:Y413,$D$227:$D413,Items!$T$11)-SUMIFS(Y$227:Y413,$D$227:$D413,Items!$T$19)</f>
        <v>-6163376.9004803132</v>
      </c>
      <c r="Z414" s="1">
        <f ca="1">SUMIFS(Z$227:Z413,$D$227:$D413,Items!$T$11)-SUMIFS(Z$227:Z413,$D$227:$D413,Items!$T$19)</f>
        <v>22765170.42307166</v>
      </c>
      <c r="AA414" s="1">
        <f ca="1">SUMIFS(AA$227:AA413,$D$227:$D413,Items!$T$11)-SUMIFS(AA$227:AA413,$D$227:$D413,Items!$T$19)</f>
        <v>22442014.326825377</v>
      </c>
      <c r="AB414" s="1">
        <f ca="1">SUMIFS(AB$227:AB413,$D$227:$D413,Items!$T$11)-SUMIFS(AB$227:AB413,$D$227:$D413,Items!$T$19)</f>
        <v>14310295.777639104</v>
      </c>
      <c r="AC414" s="1">
        <f ca="1">SUMIFS(AC$227:AC413,$D$227:$D413,Items!$T$11)-SUMIFS(AC$227:AC413,$D$227:$D413,Items!$T$19)</f>
        <v>-870538.9328999999</v>
      </c>
      <c r="AD414" s="1">
        <f ca="1">SUMIFS(AD$227:AD413,$D$227:$D413,Items!$T$11)-SUMIFS(AD$227:AD413,$D$227:$D413,Items!$T$19)</f>
        <v>0</v>
      </c>
      <c r="AE414" s="1">
        <f ca="1">SUMIFS(AE$227:AE413,$D$227:$D413,Items!$T$11)-SUMIFS(AE$227:AE413,$D$227:$D413,Items!$T$19)</f>
        <v>0</v>
      </c>
      <c r="AF414" s="1">
        <f ca="1">SUMIFS(AF$227:AF413,$D$227:$D413,Items!$T$11)-SUMIFS(AF$227:AF413,$D$227:$D413,Items!$T$19)</f>
        <v>0</v>
      </c>
      <c r="AG414" s="1">
        <f ca="1">SUMIFS(AG$227:AG413,$D$227:$D413,Items!$T$11)-SUMIFS(AG$227:AG413,$D$227:$D413,Items!$T$19)</f>
        <v>0</v>
      </c>
      <c r="AH414" s="1">
        <f ca="1">SUMIFS(AH$227:AH413,$D$227:$D413,Items!$T$11)-SUMIFS(AH$227:AH413,$D$227:$D413,Items!$T$19)</f>
        <v>0</v>
      </c>
      <c r="AI414" s="1">
        <f ca="1">SUMIFS(AI$227:AI413,$D$227:$D413,Items!$T$11)-SUMIFS(AI$227:AI413,$D$227:$D413,Items!$T$19)</f>
        <v>0</v>
      </c>
      <c r="AJ414" s="1">
        <f ca="1">SUMIFS(AJ$227:AJ413,$D$227:$D413,Items!$T$11)-SUMIFS(AJ$227:AJ413,$D$227:$D413,Items!$T$19)</f>
        <v>0</v>
      </c>
      <c r="AK414" s="1">
        <f ca="1">SUMIFS(AK$227:AK413,$D$227:$D413,Items!$T$11)-SUMIFS(AK$227:AK413,$D$227:$D413,Items!$T$19)</f>
        <v>0</v>
      </c>
      <c r="AL414" s="1">
        <f ca="1">SUMIFS(AL$227:AL413,$D$227:$D413,Items!$T$11)-SUMIFS(AL$227:AL413,$D$227:$D413,Items!$T$19)</f>
        <v>0</v>
      </c>
      <c r="AM414" s="1">
        <f ca="1">SUMIFS(AM$227:AM413,$D$227:$D413,Items!$T$11)-SUMIFS(AM$227:AM413,$D$227:$D413,Items!$T$19)</f>
        <v>0</v>
      </c>
      <c r="AN414" s="1">
        <f ca="1">SUMIFS(AN$227:AN413,$D$227:$D413,Items!$T$11)-SUMIFS(AN$227:AN413,$D$227:$D413,Items!$T$19)</f>
        <v>0</v>
      </c>
      <c r="AO414" s="1">
        <f ca="1">SUMIFS(AO$227:AO413,$D$227:$D413,Items!$T$11)-SUMIFS(AO$227:AO413,$D$227:$D413,Items!$T$19)</f>
        <v>0</v>
      </c>
      <c r="AP414" s="1">
        <f ca="1">SUMIFS(AP$227:AP413,$D$227:$D413,Items!$T$11)-SUMIFS(AP$227:AP413,$D$227:$D413,Items!$T$19)</f>
        <v>0</v>
      </c>
      <c r="AQ414" s="1">
        <f ca="1">SUMIFS(AQ$227:AQ413,$D$227:$D413,Items!$T$11)-SUMIFS(AQ$227:AQ413,$D$227:$D413,Items!$T$19)</f>
        <v>0</v>
      </c>
      <c r="AR414" s="1">
        <f ca="1">SUMIFS(AR$227:AR413,$D$227:$D413,Items!$T$11)-SUMIFS(AR$227:AR413,$D$227:$D413,Items!$T$19)</f>
        <v>0</v>
      </c>
      <c r="AS414" s="1">
        <f ca="1">SUMIFS(AS$227:AS413,$D$227:$D413,Items!$T$11)-SUMIFS(AS$227:AS413,$D$227:$D413,Items!$T$19)</f>
        <v>0</v>
      </c>
      <c r="AT414" s="1">
        <f ca="1">SUMIFS(AT$227:AT413,$D$227:$D413,Items!$T$11)-SUMIFS(AT$227:AT413,$D$227:$D413,Items!$T$19)</f>
        <v>0</v>
      </c>
      <c r="AU414" s="1">
        <f ca="1">SUMIFS(AU$227:AU413,$D$227:$D413,Items!$T$11)-SUMIFS(AU$227:AU413,$D$227:$D413,Items!$T$19)</f>
        <v>0</v>
      </c>
      <c r="AV414" s="1">
        <f ca="1">SUMIFS(AV$227:AV413,$D$227:$D413,Items!$T$11)-SUMIFS(AV$227:AV413,$D$227:$D413,Items!$T$19)</f>
        <v>0</v>
      </c>
      <c r="AW414" s="1">
        <f ca="1">SUMIFS(AW$227:AW413,$D$227:$D413,Items!$T$11)-SUMIFS(AW$227:AW413,$D$227:$D413,Items!$T$19)</f>
        <v>0</v>
      </c>
      <c r="AX414" s="1">
        <f ca="1">SUMIFS(AX$227:AX413,$D$227:$D413,Items!$T$11)-SUMIFS(AX$227:AX413,$D$227:$D413,Items!$T$19)</f>
        <v>0</v>
      </c>
      <c r="AY414" s="1">
        <f ca="1">SUMIFS(AY$227:AY413,$D$227:$D413,Items!$T$11)-SUMIFS(AY$227:AY413,$D$227:$D413,Items!$T$19)</f>
        <v>0</v>
      </c>
      <c r="AZ414" s="1">
        <f ca="1">SUMIFS(AZ$227:AZ413,$D$227:$D413,Items!$T$11)-SUMIFS(AZ$227:AZ413,$D$227:$D413,Items!$T$19)</f>
        <v>0</v>
      </c>
      <c r="BA414" s="1">
        <f ca="1">SUMIFS(BA$227:BA413,$D$227:$D413,Items!$T$11)-SUMIFS(BA$227:BA413,$D$227:$D413,Items!$T$19)</f>
        <v>0</v>
      </c>
      <c r="BB414" s="1">
        <f ca="1">SUMIFS(BB$227:BB413,$D$227:$D413,Items!$T$11)-SUMIFS(BB$227:BB413,$D$227:$D413,Items!$T$19)</f>
        <v>0</v>
      </c>
      <c r="BC414" s="1">
        <f ca="1">SUMIFS(BC$227:BC413,$D$227:$D413,Items!$T$11)-SUMIFS(BC$227:BC413,$D$227:$D413,Items!$T$19)</f>
        <v>0</v>
      </c>
      <c r="BD414" s="1">
        <f ca="1">SUMIFS(BD$227:BD413,$D$227:$D413,Items!$T$11)-SUMIFS(BD$227:BD413,$D$227:$D413,Items!$T$19)</f>
        <v>0</v>
      </c>
      <c r="BE414" s="1">
        <f ca="1">SUMIFS(BE$227:BE413,$D$227:$D413,Items!$T$11)-SUMIFS(BE$227:BE413,$D$227:$D413,Items!$T$19)</f>
        <v>0</v>
      </c>
    </row>
    <row r="415" spans="1:57" ht="4.9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3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</row>
    <row r="416" spans="1:57" x14ac:dyDescent="0.3">
      <c r="B416" s="1">
        <f>MAX(B$225:B415)+1</f>
        <v>190</v>
      </c>
      <c r="D416" s="1" t="str">
        <f ca="1">INDIRECT($B$1&amp;Items!T$2&amp;$B416)</f>
        <v>CF(+)</v>
      </c>
      <c r="F416" s="1" t="str">
        <f ca="1">INDIRECT($B$1&amp;Items!P$2&amp;$B416)</f>
        <v>Y</v>
      </c>
      <c r="H416" s="13" t="str">
        <f ca="1">INDIRECT($B$1&amp;Items!M$2&amp;$B416)</f>
        <v>Оплата УК</v>
      </c>
      <c r="I416" s="13" t="str">
        <f ca="1">IF(INDIRECT($B$1&amp;Items!N$2&amp;$B416)="",H416,INDIRECT($B$1&amp;Items!N$2&amp;$B416))</f>
        <v>Оплата УК</v>
      </c>
      <c r="J416" s="1" t="str">
        <f ca="1">IF(INDIRECT($B$1&amp;Items!O$2&amp;$B416)="",IF(H416&lt;&gt;I416,"  "&amp;I416,I416),"    "&amp;INDIRECT($B$1&amp;Items!O$2&amp;$B416))</f>
        <v xml:space="preserve">    Оплата УК</v>
      </c>
      <c r="S416" s="1">
        <f ca="1">SUM($U416:INDIRECT(ADDRESS(ROW(),SUMIFS($1:$1,$5:$5,MAX($5:$5)))))</f>
        <v>40000000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40000000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1:57" ht="4.9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3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</row>
    <row r="418" spans="1:57" x14ac:dyDescent="0.3">
      <c r="B418" s="1">
        <f>MAX(B$225:B416)+1</f>
        <v>191</v>
      </c>
      <c r="D418" s="1" t="str">
        <f ca="1">INDIRECT($B$1&amp;Items!T$2&amp;$B418)</f>
        <v>CF</v>
      </c>
      <c r="F418" s="1">
        <f ca="1">INDIRECT($B$1&amp;Items!P$2&amp;$B418)</f>
        <v>0</v>
      </c>
      <c r="H418" s="13" t="str">
        <f ca="1">INDIRECT($B$1&amp;Items!M$2&amp;$B418)</f>
        <v>Денежный поток по осн. деятельности с учетом УК</v>
      </c>
      <c r="I418" s="13" t="str">
        <f ca="1">IF(INDIRECT($B$1&amp;Items!N$2&amp;$B418)="",H418,INDIRECT($B$1&amp;Items!N$2&amp;$B418))</f>
        <v>Денежный поток по осн. деятельности с учетом УК</v>
      </c>
      <c r="J418" s="1" t="str">
        <f ca="1">IF(INDIRECT($B$1&amp;Items!O$2&amp;$B418)="",IF(H418&lt;&gt;I418,"  "&amp;I418,I418),"    "&amp;INDIRECT($B$1&amp;Items!O$2&amp;$B418))</f>
        <v>Денежный поток по осн. деятельности с учетом УК</v>
      </c>
      <c r="S418" s="1">
        <f ca="1">SUM($U418:INDIRECT(ADDRESS(ROW(),SUMIFS($1:$1,$5:$5,MAX($5:$5)))))</f>
        <v>12429271.689820921</v>
      </c>
      <c r="V418" s="1">
        <f ca="1">SUMIFS(V$227:V416,$D$227:$D416,Items!$T$11)-SUMIFS(V$227:V416,$D$227:$D416,Items!$T$19)</f>
        <v>-9948983.944394201</v>
      </c>
      <c r="W418" s="1">
        <f ca="1">SUMIFS(W$227:W416,$D$227:$D416,Items!$T$11)-SUMIFS(W$227:W416,$D$227:$D416,Items!$T$19)</f>
        <v>-9042909.8638719097</v>
      </c>
      <c r="X418" s="1">
        <f ca="1">SUMIFS(X$227:X416,$D$227:$D416,Items!$T$11)-SUMIFS(X$227:X416,$D$227:$D416,Items!$T$19)</f>
        <v>-21062399.196068794</v>
      </c>
      <c r="Y418" s="1">
        <f ca="1">SUMIFS(Y$227:Y416,$D$227:$D416,Items!$T$11)-SUMIFS(Y$227:Y416,$D$227:$D416,Items!$T$19)</f>
        <v>-6163376.9004803132</v>
      </c>
      <c r="Z418" s="1">
        <f ca="1">SUMIFS(Z$227:Z416,$D$227:$D416,Items!$T$11)-SUMIFS(Z$227:Z416,$D$227:$D416,Items!$T$19)</f>
        <v>22765170.42307166</v>
      </c>
      <c r="AA418" s="1">
        <f ca="1">SUMIFS(AA$227:AA416,$D$227:$D416,Items!$T$11)-SUMIFS(AA$227:AA416,$D$227:$D416,Items!$T$19)</f>
        <v>22442014.326825377</v>
      </c>
      <c r="AB418" s="1">
        <f ca="1">SUMIFS(AB$227:AB416,$D$227:$D416,Items!$T$11)-SUMIFS(AB$227:AB416,$D$227:$D416,Items!$T$19)</f>
        <v>14310295.777639104</v>
      </c>
      <c r="AC418" s="1">
        <f ca="1">SUMIFS(AC$227:AC416,$D$227:$D416,Items!$T$11)-SUMIFS(AC$227:AC416,$D$227:$D416,Items!$T$19)</f>
        <v>-870538.9328999999</v>
      </c>
      <c r="AD418" s="1">
        <f ca="1">SUMIFS(AD$227:AD416,$D$227:$D416,Items!$T$11)-SUMIFS(AD$227:AD416,$D$227:$D416,Items!$T$19)</f>
        <v>0</v>
      </c>
      <c r="AE418" s="1">
        <f ca="1">SUMIFS(AE$227:AE416,$D$227:$D416,Items!$T$11)-SUMIFS(AE$227:AE416,$D$227:$D416,Items!$T$19)</f>
        <v>0</v>
      </c>
      <c r="AF418" s="1">
        <f ca="1">SUMIFS(AF$227:AF416,$D$227:$D416,Items!$T$11)-SUMIFS(AF$227:AF416,$D$227:$D416,Items!$T$19)</f>
        <v>0</v>
      </c>
      <c r="AG418" s="1">
        <f ca="1">SUMIFS(AG$227:AG416,$D$227:$D416,Items!$T$11)-SUMIFS(AG$227:AG416,$D$227:$D416,Items!$T$19)</f>
        <v>0</v>
      </c>
      <c r="AH418" s="1">
        <f ca="1">SUMIFS(AH$227:AH416,$D$227:$D416,Items!$T$11)-SUMIFS(AH$227:AH416,$D$227:$D416,Items!$T$19)</f>
        <v>0</v>
      </c>
      <c r="AI418" s="1">
        <f ca="1">SUMIFS(AI$227:AI416,$D$227:$D416,Items!$T$11)-SUMIFS(AI$227:AI416,$D$227:$D416,Items!$T$19)</f>
        <v>0</v>
      </c>
      <c r="AJ418" s="1">
        <f ca="1">SUMIFS(AJ$227:AJ416,$D$227:$D416,Items!$T$11)-SUMIFS(AJ$227:AJ416,$D$227:$D416,Items!$T$19)</f>
        <v>0</v>
      </c>
      <c r="AK418" s="1">
        <f ca="1">SUMIFS(AK$227:AK416,$D$227:$D416,Items!$T$11)-SUMIFS(AK$227:AK416,$D$227:$D416,Items!$T$19)</f>
        <v>0</v>
      </c>
      <c r="AL418" s="1">
        <f ca="1">SUMIFS(AL$227:AL416,$D$227:$D416,Items!$T$11)-SUMIFS(AL$227:AL416,$D$227:$D416,Items!$T$19)</f>
        <v>0</v>
      </c>
      <c r="AM418" s="1">
        <f ca="1">SUMIFS(AM$227:AM416,$D$227:$D416,Items!$T$11)-SUMIFS(AM$227:AM416,$D$227:$D416,Items!$T$19)</f>
        <v>0</v>
      </c>
      <c r="AN418" s="1">
        <f ca="1">SUMIFS(AN$227:AN416,$D$227:$D416,Items!$T$11)-SUMIFS(AN$227:AN416,$D$227:$D416,Items!$T$19)</f>
        <v>0</v>
      </c>
      <c r="AO418" s="1">
        <f ca="1">SUMIFS(AO$227:AO416,$D$227:$D416,Items!$T$11)-SUMIFS(AO$227:AO416,$D$227:$D416,Items!$T$19)</f>
        <v>0</v>
      </c>
      <c r="AP418" s="1">
        <f ca="1">SUMIFS(AP$227:AP416,$D$227:$D416,Items!$T$11)-SUMIFS(AP$227:AP416,$D$227:$D416,Items!$T$19)</f>
        <v>0</v>
      </c>
      <c r="AQ418" s="1">
        <f ca="1">SUMIFS(AQ$227:AQ416,$D$227:$D416,Items!$T$11)-SUMIFS(AQ$227:AQ416,$D$227:$D416,Items!$T$19)</f>
        <v>0</v>
      </c>
      <c r="AR418" s="1">
        <f ca="1">SUMIFS(AR$227:AR416,$D$227:$D416,Items!$T$11)-SUMIFS(AR$227:AR416,$D$227:$D416,Items!$T$19)</f>
        <v>0</v>
      </c>
      <c r="AS418" s="1">
        <f ca="1">SUMIFS(AS$227:AS416,$D$227:$D416,Items!$T$11)-SUMIFS(AS$227:AS416,$D$227:$D416,Items!$T$19)</f>
        <v>0</v>
      </c>
      <c r="AT418" s="1">
        <f ca="1">SUMIFS(AT$227:AT416,$D$227:$D416,Items!$T$11)-SUMIFS(AT$227:AT416,$D$227:$D416,Items!$T$19)</f>
        <v>0</v>
      </c>
      <c r="AU418" s="1">
        <f ca="1">SUMIFS(AU$227:AU416,$D$227:$D416,Items!$T$11)-SUMIFS(AU$227:AU416,$D$227:$D416,Items!$T$19)</f>
        <v>0</v>
      </c>
      <c r="AV418" s="1">
        <f ca="1">SUMIFS(AV$227:AV416,$D$227:$D416,Items!$T$11)-SUMIFS(AV$227:AV416,$D$227:$D416,Items!$T$19)</f>
        <v>0</v>
      </c>
      <c r="AW418" s="1">
        <f ca="1">SUMIFS(AW$227:AW416,$D$227:$D416,Items!$T$11)-SUMIFS(AW$227:AW416,$D$227:$D416,Items!$T$19)</f>
        <v>0</v>
      </c>
      <c r="AX418" s="1">
        <f ca="1">SUMIFS(AX$227:AX416,$D$227:$D416,Items!$T$11)-SUMIFS(AX$227:AX416,$D$227:$D416,Items!$T$19)</f>
        <v>0</v>
      </c>
      <c r="AY418" s="1">
        <f ca="1">SUMIFS(AY$227:AY416,$D$227:$D416,Items!$T$11)-SUMIFS(AY$227:AY416,$D$227:$D416,Items!$T$19)</f>
        <v>0</v>
      </c>
      <c r="AZ418" s="1">
        <f ca="1">SUMIFS(AZ$227:AZ416,$D$227:$D416,Items!$T$11)-SUMIFS(AZ$227:AZ416,$D$227:$D416,Items!$T$19)</f>
        <v>0</v>
      </c>
      <c r="BA418" s="1">
        <f ca="1">SUMIFS(BA$227:BA416,$D$227:$D416,Items!$T$11)-SUMIFS(BA$227:BA416,$D$227:$D416,Items!$T$19)</f>
        <v>0</v>
      </c>
      <c r="BB418" s="1">
        <f ca="1">SUMIFS(BB$227:BB416,$D$227:$D416,Items!$T$11)-SUMIFS(BB$227:BB416,$D$227:$D416,Items!$T$19)</f>
        <v>0</v>
      </c>
      <c r="BC418" s="1">
        <f ca="1">SUMIFS(BC$227:BC416,$D$227:$D416,Items!$T$11)-SUMIFS(BC$227:BC416,$D$227:$D416,Items!$T$19)</f>
        <v>0</v>
      </c>
      <c r="BD418" s="1">
        <f ca="1">SUMIFS(BD$227:BD416,$D$227:$D416,Items!$T$11)-SUMIFS(BD$227:BD416,$D$227:$D416,Items!$T$19)</f>
        <v>0</v>
      </c>
      <c r="BE418" s="1">
        <f ca="1">SUMIFS(BE$227:BE416,$D$227:$D416,Items!$T$11)-SUMIFS(BE$227:BE416,$D$227:$D416,Items!$T$19)</f>
        <v>0</v>
      </c>
    </row>
    <row r="419" spans="1:57" ht="4.9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3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</row>
    <row r="420" spans="1:57" ht="4.95" customHeight="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35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</row>
    <row r="422" spans="1:57" x14ac:dyDescent="0.3">
      <c r="H422" s="1" t="s">
        <v>155</v>
      </c>
    </row>
    <row r="424" spans="1:57" x14ac:dyDescent="0.3">
      <c r="B424" s="1">
        <f>ROW(Items!A9)</f>
        <v>9</v>
      </c>
      <c r="D424" s="1">
        <f ca="1">INDIRECT($B$1&amp;Items!AB$2&amp;$B424)</f>
        <v>0</v>
      </c>
      <c r="F424" s="1" t="str">
        <f ca="1">INDIRECT($B$1&amp;Items!X$2&amp;$B424)</f>
        <v>AA</v>
      </c>
      <c r="H424" s="13" t="str">
        <f ca="1">INDIRECT($B$1&amp;Items!U$2&amp;$B424)</f>
        <v>Выручка</v>
      </c>
      <c r="I424" s="13" t="str">
        <f ca="1">IF(INDIRECT($B$1&amp;Items!V$2&amp;$B424)="",H424,INDIRECT($B$1&amp;Items!V$2&amp;$B424))</f>
        <v>Выручка</v>
      </c>
      <c r="J424" s="1" t="str">
        <f ca="1">IF(INDIRECT($B$1&amp;Items!W$2&amp;$B424)="",IF(H424&lt;&gt;I424,"  "&amp;I424,I424),"    "&amp;INDIRECT($B$1&amp;Items!W$2&amp;$B424))</f>
        <v>Выручка</v>
      </c>
      <c r="S424" s="1">
        <f ca="1">SUM($U424:INDIRECT(ADDRESS(ROW(),SUMIFS($1:$1,$5:$5,MAX($5:$5)))))</f>
        <v>93677837.316663325</v>
      </c>
      <c r="V424" s="1">
        <f ca="1">SUMIFS(INDIRECT($F$1&amp;$F424&amp;":"&amp;$F424),INDIRECT($F$1&amp;dbP!$D$2&amp;":"&amp;dbP!$D$2),"&gt;="&amp;V$6,INDIRECT($F$1&amp;dbP!$D$2&amp;":"&amp;dbP!$D$2),"&lt;="&amp;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W424" s="1">
        <f ca="1">SUMIFS(INDIRECT($F$1&amp;$F424&amp;":"&amp;$F424),INDIRECT($F$1&amp;dbP!$D$2&amp;":"&amp;dbP!$D$2),"&gt;="&amp;W$6,INDIRECT($F$1&amp;dbP!$D$2&amp;":"&amp;dbP!$D$2),"&lt;="&amp;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X424" s="1">
        <f ca="1">SUMIFS(INDIRECT($F$1&amp;$F424&amp;":"&amp;$F424),INDIRECT($F$1&amp;dbP!$D$2&amp;":"&amp;dbP!$D$2),"&gt;="&amp;X$6,INDIRECT($F$1&amp;dbP!$D$2&amp;":"&amp;dbP!$D$2),"&lt;="&amp;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Y424" s="1">
        <f ca="1">SUMIFS(INDIRECT($F$1&amp;$F424&amp;":"&amp;$F424),INDIRECT($F$1&amp;dbP!$D$2&amp;":"&amp;dbP!$D$2),"&gt;="&amp;Y$6,INDIRECT($F$1&amp;dbP!$D$2&amp;":"&amp;dbP!$D$2),"&lt;="&amp;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Z424" s="1">
        <f ca="1">SUMIFS(INDIRECT($F$1&amp;$F424&amp;":"&amp;$F424),INDIRECT($F$1&amp;dbP!$D$2&amp;":"&amp;dbP!$D$2),"&gt;="&amp;Z$6,INDIRECT($F$1&amp;dbP!$D$2&amp;":"&amp;dbP!$D$2),"&lt;="&amp;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29461768.044976979</v>
      </c>
      <c r="AA424" s="1">
        <f ca="1">SUMIFS(INDIRECT($F$1&amp;$F424&amp;":"&amp;$F424),INDIRECT($F$1&amp;dbP!$D$2&amp;":"&amp;dbP!$D$2),"&gt;="&amp;AA$6,INDIRECT($F$1&amp;dbP!$D$2&amp;":"&amp;dbP!$D$2),"&lt;="&amp;A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64216069.271686353</v>
      </c>
      <c r="AB424" s="1">
        <f ca="1">SUMIFS(INDIRECT($F$1&amp;$F424&amp;":"&amp;$F424),INDIRECT($F$1&amp;dbP!$D$2&amp;":"&amp;dbP!$D$2),"&gt;="&amp;AB$6,INDIRECT($F$1&amp;dbP!$D$2&amp;":"&amp;dbP!$D$2),"&lt;="&amp;A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C424" s="1">
        <f ca="1">SUMIFS(INDIRECT($F$1&amp;$F424&amp;":"&amp;$F424),INDIRECT($F$1&amp;dbP!$D$2&amp;":"&amp;dbP!$D$2),"&gt;="&amp;AC$6,INDIRECT($F$1&amp;dbP!$D$2&amp;":"&amp;dbP!$D$2),"&lt;="&amp;A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D424" s="1">
        <f ca="1">SUMIFS(INDIRECT($F$1&amp;$F424&amp;":"&amp;$F424),INDIRECT($F$1&amp;dbP!$D$2&amp;":"&amp;dbP!$D$2),"&gt;="&amp;AD$6,INDIRECT($F$1&amp;dbP!$D$2&amp;":"&amp;dbP!$D$2),"&lt;="&amp;A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E424" s="1">
        <f ca="1">SUMIFS(INDIRECT($F$1&amp;$F424&amp;":"&amp;$F424),INDIRECT($F$1&amp;dbP!$D$2&amp;":"&amp;dbP!$D$2),"&gt;="&amp;AE$6,INDIRECT($F$1&amp;dbP!$D$2&amp;":"&amp;dbP!$D$2),"&lt;="&amp;A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F424" s="1">
        <f ca="1">SUMIFS(INDIRECT($F$1&amp;$F424&amp;":"&amp;$F424),INDIRECT($F$1&amp;dbP!$D$2&amp;":"&amp;dbP!$D$2),"&gt;="&amp;AF$6,INDIRECT($F$1&amp;dbP!$D$2&amp;":"&amp;dbP!$D$2),"&lt;="&amp;AF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G424" s="1">
        <f ca="1">SUMIFS(INDIRECT($F$1&amp;$F424&amp;":"&amp;$F424),INDIRECT($F$1&amp;dbP!$D$2&amp;":"&amp;dbP!$D$2),"&gt;="&amp;AG$6,INDIRECT($F$1&amp;dbP!$D$2&amp;":"&amp;dbP!$D$2),"&lt;="&amp;AG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H424" s="1">
        <f ca="1">SUMIFS(INDIRECT($F$1&amp;$F424&amp;":"&amp;$F424),INDIRECT($F$1&amp;dbP!$D$2&amp;":"&amp;dbP!$D$2),"&gt;="&amp;AH$6,INDIRECT($F$1&amp;dbP!$D$2&amp;":"&amp;dbP!$D$2),"&lt;="&amp;AH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I424" s="1">
        <f ca="1">SUMIFS(INDIRECT($F$1&amp;$F424&amp;":"&amp;$F424),INDIRECT($F$1&amp;dbP!$D$2&amp;":"&amp;dbP!$D$2),"&gt;="&amp;AI$6,INDIRECT($F$1&amp;dbP!$D$2&amp;":"&amp;dbP!$D$2),"&lt;="&amp;AI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J424" s="1">
        <f ca="1">SUMIFS(INDIRECT($F$1&amp;$F424&amp;":"&amp;$F424),INDIRECT($F$1&amp;dbP!$D$2&amp;":"&amp;dbP!$D$2),"&gt;="&amp;AJ$6,INDIRECT($F$1&amp;dbP!$D$2&amp;":"&amp;dbP!$D$2),"&lt;="&amp;AJ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K424" s="1">
        <f ca="1">SUMIFS(INDIRECT($F$1&amp;$F424&amp;":"&amp;$F424),INDIRECT($F$1&amp;dbP!$D$2&amp;":"&amp;dbP!$D$2),"&gt;="&amp;AK$6,INDIRECT($F$1&amp;dbP!$D$2&amp;":"&amp;dbP!$D$2),"&lt;="&amp;AK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L424" s="1">
        <f ca="1">SUMIFS(INDIRECT($F$1&amp;$F424&amp;":"&amp;$F424),INDIRECT($F$1&amp;dbP!$D$2&amp;":"&amp;dbP!$D$2),"&gt;="&amp;AL$6,INDIRECT($F$1&amp;dbP!$D$2&amp;":"&amp;dbP!$D$2),"&lt;="&amp;AL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M424" s="1">
        <f ca="1">SUMIFS(INDIRECT($F$1&amp;$F424&amp;":"&amp;$F424),INDIRECT($F$1&amp;dbP!$D$2&amp;":"&amp;dbP!$D$2),"&gt;="&amp;AM$6,INDIRECT($F$1&amp;dbP!$D$2&amp;":"&amp;dbP!$D$2),"&lt;="&amp;AM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N424" s="1">
        <f ca="1">SUMIFS(INDIRECT($F$1&amp;$F424&amp;":"&amp;$F424),INDIRECT($F$1&amp;dbP!$D$2&amp;":"&amp;dbP!$D$2),"&gt;="&amp;AN$6,INDIRECT($F$1&amp;dbP!$D$2&amp;":"&amp;dbP!$D$2),"&lt;="&amp;AN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O424" s="1">
        <f ca="1">SUMIFS(INDIRECT($F$1&amp;$F424&amp;":"&amp;$F424),INDIRECT($F$1&amp;dbP!$D$2&amp;":"&amp;dbP!$D$2),"&gt;="&amp;AO$6,INDIRECT($F$1&amp;dbP!$D$2&amp;":"&amp;dbP!$D$2),"&lt;="&amp;AO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P424" s="1">
        <f ca="1">SUMIFS(INDIRECT($F$1&amp;$F424&amp;":"&amp;$F424),INDIRECT($F$1&amp;dbP!$D$2&amp;":"&amp;dbP!$D$2),"&gt;="&amp;AP$6,INDIRECT($F$1&amp;dbP!$D$2&amp;":"&amp;dbP!$D$2),"&lt;="&amp;AP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Q424" s="1">
        <f ca="1">SUMIFS(INDIRECT($F$1&amp;$F424&amp;":"&amp;$F424),INDIRECT($F$1&amp;dbP!$D$2&amp;":"&amp;dbP!$D$2),"&gt;="&amp;AQ$6,INDIRECT($F$1&amp;dbP!$D$2&amp;":"&amp;dbP!$D$2),"&lt;="&amp;AQ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R424" s="1">
        <f ca="1">SUMIFS(INDIRECT($F$1&amp;$F424&amp;":"&amp;$F424),INDIRECT($F$1&amp;dbP!$D$2&amp;":"&amp;dbP!$D$2),"&gt;="&amp;AR$6,INDIRECT($F$1&amp;dbP!$D$2&amp;":"&amp;dbP!$D$2),"&lt;="&amp;AR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S424" s="1">
        <f ca="1">SUMIFS(INDIRECT($F$1&amp;$F424&amp;":"&amp;$F424),INDIRECT($F$1&amp;dbP!$D$2&amp;":"&amp;dbP!$D$2),"&gt;="&amp;AS$6,INDIRECT($F$1&amp;dbP!$D$2&amp;":"&amp;dbP!$D$2),"&lt;="&amp;AS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T424" s="1">
        <f ca="1">SUMIFS(INDIRECT($F$1&amp;$F424&amp;":"&amp;$F424),INDIRECT($F$1&amp;dbP!$D$2&amp;":"&amp;dbP!$D$2),"&gt;="&amp;AT$6,INDIRECT($F$1&amp;dbP!$D$2&amp;":"&amp;dbP!$D$2),"&lt;="&amp;AT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U424" s="1">
        <f ca="1">SUMIFS(INDIRECT($F$1&amp;$F424&amp;":"&amp;$F424),INDIRECT($F$1&amp;dbP!$D$2&amp;":"&amp;dbP!$D$2),"&gt;="&amp;AU$6,INDIRECT($F$1&amp;dbP!$D$2&amp;":"&amp;dbP!$D$2),"&lt;="&amp;AU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V424" s="1">
        <f ca="1">SUMIFS(INDIRECT($F$1&amp;$F424&amp;":"&amp;$F424),INDIRECT($F$1&amp;dbP!$D$2&amp;":"&amp;dbP!$D$2),"&gt;="&amp;AV$6,INDIRECT($F$1&amp;dbP!$D$2&amp;":"&amp;dbP!$D$2),"&lt;="&amp;A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W424" s="1">
        <f ca="1">SUMIFS(INDIRECT($F$1&amp;$F424&amp;":"&amp;$F424),INDIRECT($F$1&amp;dbP!$D$2&amp;":"&amp;dbP!$D$2),"&gt;="&amp;AW$6,INDIRECT($F$1&amp;dbP!$D$2&amp;":"&amp;dbP!$D$2),"&lt;="&amp;A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X424" s="1">
        <f ca="1">SUMIFS(INDIRECT($F$1&amp;$F424&amp;":"&amp;$F424),INDIRECT($F$1&amp;dbP!$D$2&amp;":"&amp;dbP!$D$2),"&gt;="&amp;AX$6,INDIRECT($F$1&amp;dbP!$D$2&amp;":"&amp;dbP!$D$2),"&lt;="&amp;A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Y424" s="1">
        <f ca="1">SUMIFS(INDIRECT($F$1&amp;$F424&amp;":"&amp;$F424),INDIRECT($F$1&amp;dbP!$D$2&amp;":"&amp;dbP!$D$2),"&gt;="&amp;AY$6,INDIRECT($F$1&amp;dbP!$D$2&amp;":"&amp;dbP!$D$2),"&lt;="&amp;A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Z424" s="1">
        <f ca="1">SUMIFS(INDIRECT($F$1&amp;$F424&amp;":"&amp;$F424),INDIRECT($F$1&amp;dbP!$D$2&amp;":"&amp;dbP!$D$2),"&gt;="&amp;AZ$6,INDIRECT($F$1&amp;dbP!$D$2&amp;":"&amp;dbP!$D$2),"&lt;="&amp;A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A424" s="1">
        <f ca="1">SUMIFS(INDIRECT($F$1&amp;$F424&amp;":"&amp;$F424),INDIRECT($F$1&amp;dbP!$D$2&amp;":"&amp;dbP!$D$2),"&gt;="&amp;BA$6,INDIRECT($F$1&amp;dbP!$D$2&amp;":"&amp;dbP!$D$2),"&lt;="&amp;B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B424" s="1">
        <f ca="1">SUMIFS(INDIRECT($F$1&amp;$F424&amp;":"&amp;$F424),INDIRECT($F$1&amp;dbP!$D$2&amp;":"&amp;dbP!$D$2),"&gt;="&amp;BB$6,INDIRECT($F$1&amp;dbP!$D$2&amp;":"&amp;dbP!$D$2),"&lt;="&amp;B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C424" s="1">
        <f ca="1">SUMIFS(INDIRECT($F$1&amp;$F424&amp;":"&amp;$F424),INDIRECT($F$1&amp;dbP!$D$2&amp;":"&amp;dbP!$D$2),"&gt;="&amp;BC$6,INDIRECT($F$1&amp;dbP!$D$2&amp;":"&amp;dbP!$D$2),"&lt;="&amp;B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D424" s="1">
        <f ca="1">SUMIFS(INDIRECT($F$1&amp;$F424&amp;":"&amp;$F424),INDIRECT($F$1&amp;dbP!$D$2&amp;":"&amp;dbP!$D$2),"&gt;="&amp;BD$6,INDIRECT($F$1&amp;dbP!$D$2&amp;":"&amp;dbP!$D$2),"&lt;="&amp;B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E424" s="1">
        <f ca="1">SUMIFS(INDIRECT($F$1&amp;$F424&amp;":"&amp;$F424),INDIRECT($F$1&amp;dbP!$D$2&amp;":"&amp;dbP!$D$2),"&gt;="&amp;BE$6,INDIRECT($F$1&amp;dbP!$D$2&amp;":"&amp;dbP!$D$2),"&lt;="&amp;B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</row>
    <row r="425" spans="1:57" x14ac:dyDescent="0.3">
      <c r="B425" s="1">
        <f>MAX(B$423:B424)+1</f>
        <v>10</v>
      </c>
      <c r="D425" s="1">
        <f ca="1">INDIRECT($B$1&amp;Items!AB$2&amp;$B425)</f>
        <v>0</v>
      </c>
      <c r="F425" s="1" t="str">
        <f ca="1">INDIRECT($B$1&amp;Items!X$2&amp;$B425)</f>
        <v>AA</v>
      </c>
      <c r="H425" s="13" t="str">
        <f ca="1">INDIRECT($B$1&amp;Items!U$2&amp;$B425)</f>
        <v>Выручка</v>
      </c>
      <c r="I425" s="13" t="str">
        <f ca="1">IF(INDIRECT($B$1&amp;Items!V$2&amp;$B425)="",H425,INDIRECT($B$1&amp;Items!V$2&amp;$B425))</f>
        <v>Выручка от реализации</v>
      </c>
      <c r="J425" s="1" t="str">
        <f ca="1">IF(INDIRECT($B$1&amp;Items!W$2&amp;$B425)="",IF(H425&lt;&gt;I425,"  "&amp;I425,I425),"    "&amp;INDIRECT($B$1&amp;Items!W$2&amp;$B425))</f>
        <v xml:space="preserve">  Выручка от реализации</v>
      </c>
      <c r="S425" s="1">
        <f ca="1">SUM($U425:INDIRECT(ADDRESS(ROW(),SUMIFS($1:$1,$5:$5,MAX($5:$5)))))</f>
        <v>93677837.316663325</v>
      </c>
      <c r="V425" s="1">
        <f ca="1">SUMIFS(INDIRECT($F$1&amp;$F425&amp;":"&amp;$F425),INDIRECT($F$1&amp;dbP!$D$2&amp;":"&amp;dbP!$D$2),"&gt;="&amp;V$6,INDIRECT($F$1&amp;dbP!$D$2&amp;":"&amp;dbP!$D$2),"&lt;="&amp;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W425" s="1">
        <f ca="1">SUMIFS(INDIRECT($F$1&amp;$F425&amp;":"&amp;$F425),INDIRECT($F$1&amp;dbP!$D$2&amp;":"&amp;dbP!$D$2),"&gt;="&amp;W$6,INDIRECT($F$1&amp;dbP!$D$2&amp;":"&amp;dbP!$D$2),"&lt;="&amp;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X425" s="1">
        <f ca="1">SUMIFS(INDIRECT($F$1&amp;$F425&amp;":"&amp;$F425),INDIRECT($F$1&amp;dbP!$D$2&amp;":"&amp;dbP!$D$2),"&gt;="&amp;X$6,INDIRECT($F$1&amp;dbP!$D$2&amp;":"&amp;dbP!$D$2),"&lt;="&amp;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Y425" s="1">
        <f ca="1">SUMIFS(INDIRECT($F$1&amp;$F425&amp;":"&amp;$F425),INDIRECT($F$1&amp;dbP!$D$2&amp;":"&amp;dbP!$D$2),"&gt;="&amp;Y$6,INDIRECT($F$1&amp;dbP!$D$2&amp;":"&amp;dbP!$D$2),"&lt;="&amp;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Z425" s="1">
        <f ca="1">SUMIFS(INDIRECT($F$1&amp;$F425&amp;":"&amp;$F425),INDIRECT($F$1&amp;dbP!$D$2&amp;":"&amp;dbP!$D$2),"&gt;="&amp;Z$6,INDIRECT($F$1&amp;dbP!$D$2&amp;":"&amp;dbP!$D$2),"&lt;="&amp;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29461768.044976979</v>
      </c>
      <c r="AA425" s="1">
        <f ca="1">SUMIFS(INDIRECT($F$1&amp;$F425&amp;":"&amp;$F425),INDIRECT($F$1&amp;dbP!$D$2&amp;":"&amp;dbP!$D$2),"&gt;="&amp;AA$6,INDIRECT($F$1&amp;dbP!$D$2&amp;":"&amp;dbP!$D$2),"&lt;="&amp;A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64216069.271686353</v>
      </c>
      <c r="AB425" s="1">
        <f ca="1">SUMIFS(INDIRECT($F$1&amp;$F425&amp;":"&amp;$F425),INDIRECT($F$1&amp;dbP!$D$2&amp;":"&amp;dbP!$D$2),"&gt;="&amp;AB$6,INDIRECT($F$1&amp;dbP!$D$2&amp;":"&amp;dbP!$D$2),"&lt;="&amp;A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C425" s="1">
        <f ca="1">SUMIFS(INDIRECT($F$1&amp;$F425&amp;":"&amp;$F425),INDIRECT($F$1&amp;dbP!$D$2&amp;":"&amp;dbP!$D$2),"&gt;="&amp;AC$6,INDIRECT($F$1&amp;dbP!$D$2&amp;":"&amp;dbP!$D$2),"&lt;="&amp;A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D425" s="1">
        <f ca="1">SUMIFS(INDIRECT($F$1&amp;$F425&amp;":"&amp;$F425),INDIRECT($F$1&amp;dbP!$D$2&amp;":"&amp;dbP!$D$2),"&gt;="&amp;AD$6,INDIRECT($F$1&amp;dbP!$D$2&amp;":"&amp;dbP!$D$2),"&lt;="&amp;A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E425" s="1">
        <f ca="1">SUMIFS(INDIRECT($F$1&amp;$F425&amp;":"&amp;$F425),INDIRECT($F$1&amp;dbP!$D$2&amp;":"&amp;dbP!$D$2),"&gt;="&amp;AE$6,INDIRECT($F$1&amp;dbP!$D$2&amp;":"&amp;dbP!$D$2),"&lt;="&amp;A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F425" s="1">
        <f ca="1">SUMIFS(INDIRECT($F$1&amp;$F425&amp;":"&amp;$F425),INDIRECT($F$1&amp;dbP!$D$2&amp;":"&amp;dbP!$D$2),"&gt;="&amp;AF$6,INDIRECT($F$1&amp;dbP!$D$2&amp;":"&amp;dbP!$D$2),"&lt;="&amp;AF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G425" s="1">
        <f ca="1">SUMIFS(INDIRECT($F$1&amp;$F425&amp;":"&amp;$F425),INDIRECT($F$1&amp;dbP!$D$2&amp;":"&amp;dbP!$D$2),"&gt;="&amp;AG$6,INDIRECT($F$1&amp;dbP!$D$2&amp;":"&amp;dbP!$D$2),"&lt;="&amp;AG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H425" s="1">
        <f ca="1">SUMIFS(INDIRECT($F$1&amp;$F425&amp;":"&amp;$F425),INDIRECT($F$1&amp;dbP!$D$2&amp;":"&amp;dbP!$D$2),"&gt;="&amp;AH$6,INDIRECT($F$1&amp;dbP!$D$2&amp;":"&amp;dbP!$D$2),"&lt;="&amp;AH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I425" s="1">
        <f ca="1">SUMIFS(INDIRECT($F$1&amp;$F425&amp;":"&amp;$F425),INDIRECT($F$1&amp;dbP!$D$2&amp;":"&amp;dbP!$D$2),"&gt;="&amp;AI$6,INDIRECT($F$1&amp;dbP!$D$2&amp;":"&amp;dbP!$D$2),"&lt;="&amp;AI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J425" s="1">
        <f ca="1">SUMIFS(INDIRECT($F$1&amp;$F425&amp;":"&amp;$F425),INDIRECT($F$1&amp;dbP!$D$2&amp;":"&amp;dbP!$D$2),"&gt;="&amp;AJ$6,INDIRECT($F$1&amp;dbP!$D$2&amp;":"&amp;dbP!$D$2),"&lt;="&amp;AJ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K425" s="1">
        <f ca="1">SUMIFS(INDIRECT($F$1&amp;$F425&amp;":"&amp;$F425),INDIRECT($F$1&amp;dbP!$D$2&amp;":"&amp;dbP!$D$2),"&gt;="&amp;AK$6,INDIRECT($F$1&amp;dbP!$D$2&amp;":"&amp;dbP!$D$2),"&lt;="&amp;AK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L425" s="1">
        <f ca="1">SUMIFS(INDIRECT($F$1&amp;$F425&amp;":"&amp;$F425),INDIRECT($F$1&amp;dbP!$D$2&amp;":"&amp;dbP!$D$2),"&gt;="&amp;AL$6,INDIRECT($F$1&amp;dbP!$D$2&amp;":"&amp;dbP!$D$2),"&lt;="&amp;AL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M425" s="1">
        <f ca="1">SUMIFS(INDIRECT($F$1&amp;$F425&amp;":"&amp;$F425),INDIRECT($F$1&amp;dbP!$D$2&amp;":"&amp;dbP!$D$2),"&gt;="&amp;AM$6,INDIRECT($F$1&amp;dbP!$D$2&amp;":"&amp;dbP!$D$2),"&lt;="&amp;AM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N425" s="1">
        <f ca="1">SUMIFS(INDIRECT($F$1&amp;$F425&amp;":"&amp;$F425),INDIRECT($F$1&amp;dbP!$D$2&amp;":"&amp;dbP!$D$2),"&gt;="&amp;AN$6,INDIRECT($F$1&amp;dbP!$D$2&amp;":"&amp;dbP!$D$2),"&lt;="&amp;AN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O425" s="1">
        <f ca="1">SUMIFS(INDIRECT($F$1&amp;$F425&amp;":"&amp;$F425),INDIRECT($F$1&amp;dbP!$D$2&amp;":"&amp;dbP!$D$2),"&gt;="&amp;AO$6,INDIRECT($F$1&amp;dbP!$D$2&amp;":"&amp;dbP!$D$2),"&lt;="&amp;AO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P425" s="1">
        <f ca="1">SUMIFS(INDIRECT($F$1&amp;$F425&amp;":"&amp;$F425),INDIRECT($F$1&amp;dbP!$D$2&amp;":"&amp;dbP!$D$2),"&gt;="&amp;AP$6,INDIRECT($F$1&amp;dbP!$D$2&amp;":"&amp;dbP!$D$2),"&lt;="&amp;AP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Q425" s="1">
        <f ca="1">SUMIFS(INDIRECT($F$1&amp;$F425&amp;":"&amp;$F425),INDIRECT($F$1&amp;dbP!$D$2&amp;":"&amp;dbP!$D$2),"&gt;="&amp;AQ$6,INDIRECT($F$1&amp;dbP!$D$2&amp;":"&amp;dbP!$D$2),"&lt;="&amp;AQ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R425" s="1">
        <f ca="1">SUMIFS(INDIRECT($F$1&amp;$F425&amp;":"&amp;$F425),INDIRECT($F$1&amp;dbP!$D$2&amp;":"&amp;dbP!$D$2),"&gt;="&amp;AR$6,INDIRECT($F$1&amp;dbP!$D$2&amp;":"&amp;dbP!$D$2),"&lt;="&amp;AR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S425" s="1">
        <f ca="1">SUMIFS(INDIRECT($F$1&amp;$F425&amp;":"&amp;$F425),INDIRECT($F$1&amp;dbP!$D$2&amp;":"&amp;dbP!$D$2),"&gt;="&amp;AS$6,INDIRECT($F$1&amp;dbP!$D$2&amp;":"&amp;dbP!$D$2),"&lt;="&amp;AS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T425" s="1">
        <f ca="1">SUMIFS(INDIRECT($F$1&amp;$F425&amp;":"&amp;$F425),INDIRECT($F$1&amp;dbP!$D$2&amp;":"&amp;dbP!$D$2),"&gt;="&amp;AT$6,INDIRECT($F$1&amp;dbP!$D$2&amp;":"&amp;dbP!$D$2),"&lt;="&amp;AT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U425" s="1">
        <f ca="1">SUMIFS(INDIRECT($F$1&amp;$F425&amp;":"&amp;$F425),INDIRECT($F$1&amp;dbP!$D$2&amp;":"&amp;dbP!$D$2),"&gt;="&amp;AU$6,INDIRECT($F$1&amp;dbP!$D$2&amp;":"&amp;dbP!$D$2),"&lt;="&amp;AU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V425" s="1">
        <f ca="1">SUMIFS(INDIRECT($F$1&amp;$F425&amp;":"&amp;$F425),INDIRECT($F$1&amp;dbP!$D$2&amp;":"&amp;dbP!$D$2),"&gt;="&amp;AV$6,INDIRECT($F$1&amp;dbP!$D$2&amp;":"&amp;dbP!$D$2),"&lt;="&amp;A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W425" s="1">
        <f ca="1">SUMIFS(INDIRECT($F$1&amp;$F425&amp;":"&amp;$F425),INDIRECT($F$1&amp;dbP!$D$2&amp;":"&amp;dbP!$D$2),"&gt;="&amp;AW$6,INDIRECT($F$1&amp;dbP!$D$2&amp;":"&amp;dbP!$D$2),"&lt;="&amp;A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X425" s="1">
        <f ca="1">SUMIFS(INDIRECT($F$1&amp;$F425&amp;":"&amp;$F425),INDIRECT($F$1&amp;dbP!$D$2&amp;":"&amp;dbP!$D$2),"&gt;="&amp;AX$6,INDIRECT($F$1&amp;dbP!$D$2&amp;":"&amp;dbP!$D$2),"&lt;="&amp;A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Y425" s="1">
        <f ca="1">SUMIFS(INDIRECT($F$1&amp;$F425&amp;":"&amp;$F425),INDIRECT($F$1&amp;dbP!$D$2&amp;":"&amp;dbP!$D$2),"&gt;="&amp;AY$6,INDIRECT($F$1&amp;dbP!$D$2&amp;":"&amp;dbP!$D$2),"&lt;="&amp;A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Z425" s="1">
        <f ca="1">SUMIFS(INDIRECT($F$1&amp;$F425&amp;":"&amp;$F425),INDIRECT($F$1&amp;dbP!$D$2&amp;":"&amp;dbP!$D$2),"&gt;="&amp;AZ$6,INDIRECT($F$1&amp;dbP!$D$2&amp;":"&amp;dbP!$D$2),"&lt;="&amp;A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A425" s="1">
        <f ca="1">SUMIFS(INDIRECT($F$1&amp;$F425&amp;":"&amp;$F425),INDIRECT($F$1&amp;dbP!$D$2&amp;":"&amp;dbP!$D$2),"&gt;="&amp;BA$6,INDIRECT($F$1&amp;dbP!$D$2&amp;":"&amp;dbP!$D$2),"&lt;="&amp;B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B425" s="1">
        <f ca="1">SUMIFS(INDIRECT($F$1&amp;$F425&amp;":"&amp;$F425),INDIRECT($F$1&amp;dbP!$D$2&amp;":"&amp;dbP!$D$2),"&gt;="&amp;BB$6,INDIRECT($F$1&amp;dbP!$D$2&amp;":"&amp;dbP!$D$2),"&lt;="&amp;B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C425" s="1">
        <f ca="1">SUMIFS(INDIRECT($F$1&amp;$F425&amp;":"&amp;$F425),INDIRECT($F$1&amp;dbP!$D$2&amp;":"&amp;dbP!$D$2),"&gt;="&amp;BC$6,INDIRECT($F$1&amp;dbP!$D$2&amp;":"&amp;dbP!$D$2),"&lt;="&amp;B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D425" s="1">
        <f ca="1">SUMIFS(INDIRECT($F$1&amp;$F425&amp;":"&amp;$F425),INDIRECT($F$1&amp;dbP!$D$2&amp;":"&amp;dbP!$D$2),"&gt;="&amp;BD$6,INDIRECT($F$1&amp;dbP!$D$2&amp;":"&amp;dbP!$D$2),"&lt;="&amp;B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E425" s="1">
        <f ca="1">SUMIFS(INDIRECT($F$1&amp;$F425&amp;":"&amp;$F425),INDIRECT($F$1&amp;dbP!$D$2&amp;":"&amp;dbP!$D$2),"&gt;="&amp;BE$6,INDIRECT($F$1&amp;dbP!$D$2&amp;":"&amp;dbP!$D$2),"&lt;="&amp;B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</row>
    <row r="426" spans="1:57" x14ac:dyDescent="0.3">
      <c r="B426" s="1">
        <f>MAX(B$423:B425)+1</f>
        <v>11</v>
      </c>
      <c r="D426" s="1" t="str">
        <f ca="1">INDIRECT($B$1&amp;Items!AB$2&amp;$B426)</f>
        <v>PL(+)</v>
      </c>
      <c r="F426" s="1" t="str">
        <f ca="1">INDIRECT($B$1&amp;Items!X$2&amp;$B426)</f>
        <v>AA</v>
      </c>
      <c r="H426" s="13" t="str">
        <f ca="1">INDIRECT($B$1&amp;Items!U$2&amp;$B426)</f>
        <v>Выручка</v>
      </c>
      <c r="I426" s="13" t="str">
        <f ca="1">IF(INDIRECT($B$1&amp;Items!V$2&amp;$B426)="",H426,INDIRECT($B$1&amp;Items!V$2&amp;$B426))</f>
        <v>Выручка от реализации</v>
      </c>
      <c r="J426" s="1" t="str">
        <f ca="1">IF(INDIRECT($B$1&amp;Items!W$2&amp;$B426)="",IF(H426&lt;&gt;I426,"  "&amp;I426,I426),"    "&amp;INDIRECT($B$1&amp;Items!W$2&amp;$B426))</f>
        <v xml:space="preserve">    Направление-1</v>
      </c>
      <c r="S426" s="1">
        <f ca="1">SUM($U426:INDIRECT(ADDRESS(ROW(),SUMIFS($1:$1,$5:$5,MAX($5:$5)))))</f>
        <v>29461768.044976979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29461768.044976979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1:57" x14ac:dyDescent="0.3">
      <c r="B427" s="1">
        <f>MAX(B$423:B426)+1</f>
        <v>12</v>
      </c>
      <c r="D427" s="1" t="str">
        <f ca="1">INDIRECT($B$1&amp;Items!AB$2&amp;$B427)</f>
        <v>PL(+)</v>
      </c>
      <c r="F427" s="1" t="str">
        <f ca="1">INDIRECT($B$1&amp;Items!X$2&amp;$B427)</f>
        <v>AA</v>
      </c>
      <c r="H427" s="13" t="str">
        <f ca="1">INDIRECT($B$1&amp;Items!U$2&amp;$B427)</f>
        <v>Выручка</v>
      </c>
      <c r="I427" s="13" t="str">
        <f ca="1">IF(INDIRECT($B$1&amp;Items!V$2&amp;$B427)="",H427,INDIRECT($B$1&amp;Items!V$2&amp;$B427))</f>
        <v>Выручка от реализации</v>
      </c>
      <c r="J427" s="1" t="str">
        <f ca="1">IF(INDIRECT($B$1&amp;Items!W$2&amp;$B427)="",IF(H427&lt;&gt;I427,"  "&amp;I427,I427),"    "&amp;INDIRECT($B$1&amp;Items!W$2&amp;$B427))</f>
        <v xml:space="preserve">    Направление-2</v>
      </c>
      <c r="S427" s="1">
        <f ca="1">SUM($U427:INDIRECT(ADDRESS(ROW(),SUMIFS($1:$1,$5:$5,MAX($5:$5)))))</f>
        <v>64216069.271686353</v>
      </c>
      <c r="V427" s="1">
        <f ca="1">SUMIFS(INDIRECT($F$1&amp;$F427&amp;":"&amp;$F427),INDIRECT($F$1&amp;dbP!$D$2&amp;":"&amp;dbP!$D$2),"&gt;="&amp;V$6,INDIRECT($F$1&amp;dbP!$D$2&amp;":"&amp;dbP!$D$2),"&lt;="&amp;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W427" s="1">
        <f ca="1">SUMIFS(INDIRECT($F$1&amp;$F427&amp;":"&amp;$F427),INDIRECT($F$1&amp;dbP!$D$2&amp;":"&amp;dbP!$D$2),"&gt;="&amp;W$6,INDIRECT($F$1&amp;dbP!$D$2&amp;":"&amp;dbP!$D$2),"&lt;="&amp;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X427" s="1">
        <f ca="1">SUMIFS(INDIRECT($F$1&amp;$F427&amp;":"&amp;$F427),INDIRECT($F$1&amp;dbP!$D$2&amp;":"&amp;dbP!$D$2),"&gt;="&amp;X$6,INDIRECT($F$1&amp;dbP!$D$2&amp;":"&amp;dbP!$D$2),"&lt;="&amp;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Y427" s="1">
        <f ca="1">SUMIFS(INDIRECT($F$1&amp;$F427&amp;":"&amp;$F427),INDIRECT($F$1&amp;dbP!$D$2&amp;":"&amp;dbP!$D$2),"&gt;="&amp;Y$6,INDIRECT($F$1&amp;dbP!$D$2&amp;":"&amp;dbP!$D$2),"&lt;="&amp;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Z427" s="1">
        <f ca="1">SUMIFS(INDIRECT($F$1&amp;$F427&amp;":"&amp;$F427),INDIRECT($F$1&amp;dbP!$D$2&amp;":"&amp;dbP!$D$2),"&gt;="&amp;Z$6,INDIRECT($F$1&amp;dbP!$D$2&amp;":"&amp;dbP!$D$2),"&lt;="&amp;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A427" s="1">
        <f ca="1">SUMIFS(INDIRECT($F$1&amp;$F427&amp;":"&amp;$F427),INDIRECT($F$1&amp;dbP!$D$2&amp;":"&amp;dbP!$D$2),"&gt;="&amp;AA$6,INDIRECT($F$1&amp;dbP!$D$2&amp;":"&amp;dbP!$D$2),"&lt;="&amp;A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64216069.271686353</v>
      </c>
      <c r="AB427" s="1">
        <f ca="1">SUMIFS(INDIRECT($F$1&amp;$F427&amp;":"&amp;$F427),INDIRECT($F$1&amp;dbP!$D$2&amp;":"&amp;dbP!$D$2),"&gt;="&amp;AB$6,INDIRECT($F$1&amp;dbP!$D$2&amp;":"&amp;dbP!$D$2),"&lt;="&amp;A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C427" s="1">
        <f ca="1">SUMIFS(INDIRECT($F$1&amp;$F427&amp;":"&amp;$F427),INDIRECT($F$1&amp;dbP!$D$2&amp;":"&amp;dbP!$D$2),"&gt;="&amp;AC$6,INDIRECT($F$1&amp;dbP!$D$2&amp;":"&amp;dbP!$D$2),"&lt;="&amp;A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D427" s="1">
        <f ca="1">SUMIFS(INDIRECT($F$1&amp;$F427&amp;":"&amp;$F427),INDIRECT($F$1&amp;dbP!$D$2&amp;":"&amp;dbP!$D$2),"&gt;="&amp;AD$6,INDIRECT($F$1&amp;dbP!$D$2&amp;":"&amp;dbP!$D$2),"&lt;="&amp;A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E427" s="1">
        <f ca="1">SUMIFS(INDIRECT($F$1&amp;$F427&amp;":"&amp;$F427),INDIRECT($F$1&amp;dbP!$D$2&amp;":"&amp;dbP!$D$2),"&gt;="&amp;AE$6,INDIRECT($F$1&amp;dbP!$D$2&amp;":"&amp;dbP!$D$2),"&lt;="&amp;A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F427" s="1">
        <f ca="1">SUMIFS(INDIRECT($F$1&amp;$F427&amp;":"&amp;$F427),INDIRECT($F$1&amp;dbP!$D$2&amp;":"&amp;dbP!$D$2),"&gt;="&amp;AF$6,INDIRECT($F$1&amp;dbP!$D$2&amp;":"&amp;dbP!$D$2),"&lt;="&amp;AF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G427" s="1">
        <f ca="1">SUMIFS(INDIRECT($F$1&amp;$F427&amp;":"&amp;$F427),INDIRECT($F$1&amp;dbP!$D$2&amp;":"&amp;dbP!$D$2),"&gt;="&amp;AG$6,INDIRECT($F$1&amp;dbP!$D$2&amp;":"&amp;dbP!$D$2),"&lt;="&amp;AG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H427" s="1">
        <f ca="1">SUMIFS(INDIRECT($F$1&amp;$F427&amp;":"&amp;$F427),INDIRECT($F$1&amp;dbP!$D$2&amp;":"&amp;dbP!$D$2),"&gt;="&amp;AH$6,INDIRECT($F$1&amp;dbP!$D$2&amp;":"&amp;dbP!$D$2),"&lt;="&amp;AH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I427" s="1">
        <f ca="1">SUMIFS(INDIRECT($F$1&amp;$F427&amp;":"&amp;$F427),INDIRECT($F$1&amp;dbP!$D$2&amp;":"&amp;dbP!$D$2),"&gt;="&amp;AI$6,INDIRECT($F$1&amp;dbP!$D$2&amp;":"&amp;dbP!$D$2),"&lt;="&amp;AI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J427" s="1">
        <f ca="1">SUMIFS(INDIRECT($F$1&amp;$F427&amp;":"&amp;$F427),INDIRECT($F$1&amp;dbP!$D$2&amp;":"&amp;dbP!$D$2),"&gt;="&amp;AJ$6,INDIRECT($F$1&amp;dbP!$D$2&amp;":"&amp;dbP!$D$2),"&lt;="&amp;AJ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K427" s="1">
        <f ca="1">SUMIFS(INDIRECT($F$1&amp;$F427&amp;":"&amp;$F427),INDIRECT($F$1&amp;dbP!$D$2&amp;":"&amp;dbP!$D$2),"&gt;="&amp;AK$6,INDIRECT($F$1&amp;dbP!$D$2&amp;":"&amp;dbP!$D$2),"&lt;="&amp;AK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L427" s="1">
        <f ca="1">SUMIFS(INDIRECT($F$1&amp;$F427&amp;":"&amp;$F427),INDIRECT($F$1&amp;dbP!$D$2&amp;":"&amp;dbP!$D$2),"&gt;="&amp;AL$6,INDIRECT($F$1&amp;dbP!$D$2&amp;":"&amp;dbP!$D$2),"&lt;="&amp;AL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M427" s="1">
        <f ca="1">SUMIFS(INDIRECT($F$1&amp;$F427&amp;":"&amp;$F427),INDIRECT($F$1&amp;dbP!$D$2&amp;":"&amp;dbP!$D$2),"&gt;="&amp;AM$6,INDIRECT($F$1&amp;dbP!$D$2&amp;":"&amp;dbP!$D$2),"&lt;="&amp;AM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N427" s="1">
        <f ca="1">SUMIFS(INDIRECT($F$1&amp;$F427&amp;":"&amp;$F427),INDIRECT($F$1&amp;dbP!$D$2&amp;":"&amp;dbP!$D$2),"&gt;="&amp;AN$6,INDIRECT($F$1&amp;dbP!$D$2&amp;":"&amp;dbP!$D$2),"&lt;="&amp;AN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O427" s="1">
        <f ca="1">SUMIFS(INDIRECT($F$1&amp;$F427&amp;":"&amp;$F427),INDIRECT($F$1&amp;dbP!$D$2&amp;":"&amp;dbP!$D$2),"&gt;="&amp;AO$6,INDIRECT($F$1&amp;dbP!$D$2&amp;":"&amp;dbP!$D$2),"&lt;="&amp;AO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P427" s="1">
        <f ca="1">SUMIFS(INDIRECT($F$1&amp;$F427&amp;":"&amp;$F427),INDIRECT($F$1&amp;dbP!$D$2&amp;":"&amp;dbP!$D$2),"&gt;="&amp;AP$6,INDIRECT($F$1&amp;dbP!$D$2&amp;":"&amp;dbP!$D$2),"&lt;="&amp;AP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Q427" s="1">
        <f ca="1">SUMIFS(INDIRECT($F$1&amp;$F427&amp;":"&amp;$F427),INDIRECT($F$1&amp;dbP!$D$2&amp;":"&amp;dbP!$D$2),"&gt;="&amp;AQ$6,INDIRECT($F$1&amp;dbP!$D$2&amp;":"&amp;dbP!$D$2),"&lt;="&amp;AQ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R427" s="1">
        <f ca="1">SUMIFS(INDIRECT($F$1&amp;$F427&amp;":"&amp;$F427),INDIRECT($F$1&amp;dbP!$D$2&amp;":"&amp;dbP!$D$2),"&gt;="&amp;AR$6,INDIRECT($F$1&amp;dbP!$D$2&amp;":"&amp;dbP!$D$2),"&lt;="&amp;AR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S427" s="1">
        <f ca="1">SUMIFS(INDIRECT($F$1&amp;$F427&amp;":"&amp;$F427),INDIRECT($F$1&amp;dbP!$D$2&amp;":"&amp;dbP!$D$2),"&gt;="&amp;AS$6,INDIRECT($F$1&amp;dbP!$D$2&amp;":"&amp;dbP!$D$2),"&lt;="&amp;AS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T427" s="1">
        <f ca="1">SUMIFS(INDIRECT($F$1&amp;$F427&amp;":"&amp;$F427),INDIRECT($F$1&amp;dbP!$D$2&amp;":"&amp;dbP!$D$2),"&gt;="&amp;AT$6,INDIRECT($F$1&amp;dbP!$D$2&amp;":"&amp;dbP!$D$2),"&lt;="&amp;AT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U427" s="1">
        <f ca="1">SUMIFS(INDIRECT($F$1&amp;$F427&amp;":"&amp;$F427),INDIRECT($F$1&amp;dbP!$D$2&amp;":"&amp;dbP!$D$2),"&gt;="&amp;AU$6,INDIRECT($F$1&amp;dbP!$D$2&amp;":"&amp;dbP!$D$2),"&lt;="&amp;AU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V427" s="1">
        <f ca="1">SUMIFS(INDIRECT($F$1&amp;$F427&amp;":"&amp;$F427),INDIRECT($F$1&amp;dbP!$D$2&amp;":"&amp;dbP!$D$2),"&gt;="&amp;AV$6,INDIRECT($F$1&amp;dbP!$D$2&amp;":"&amp;dbP!$D$2),"&lt;="&amp;A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W427" s="1">
        <f ca="1">SUMIFS(INDIRECT($F$1&amp;$F427&amp;":"&amp;$F427),INDIRECT($F$1&amp;dbP!$D$2&amp;":"&amp;dbP!$D$2),"&gt;="&amp;AW$6,INDIRECT($F$1&amp;dbP!$D$2&amp;":"&amp;dbP!$D$2),"&lt;="&amp;A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X427" s="1">
        <f ca="1">SUMIFS(INDIRECT($F$1&amp;$F427&amp;":"&amp;$F427),INDIRECT($F$1&amp;dbP!$D$2&amp;":"&amp;dbP!$D$2),"&gt;="&amp;AX$6,INDIRECT($F$1&amp;dbP!$D$2&amp;":"&amp;dbP!$D$2),"&lt;="&amp;A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Y427" s="1">
        <f ca="1">SUMIFS(INDIRECT($F$1&amp;$F427&amp;":"&amp;$F427),INDIRECT($F$1&amp;dbP!$D$2&amp;":"&amp;dbP!$D$2),"&gt;="&amp;AY$6,INDIRECT($F$1&amp;dbP!$D$2&amp;":"&amp;dbP!$D$2),"&lt;="&amp;A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Z427" s="1">
        <f ca="1">SUMIFS(INDIRECT($F$1&amp;$F427&amp;":"&amp;$F427),INDIRECT($F$1&amp;dbP!$D$2&amp;":"&amp;dbP!$D$2),"&gt;="&amp;AZ$6,INDIRECT($F$1&amp;dbP!$D$2&amp;":"&amp;dbP!$D$2),"&lt;="&amp;A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A427" s="1">
        <f ca="1">SUMIFS(INDIRECT($F$1&amp;$F427&amp;":"&amp;$F427),INDIRECT($F$1&amp;dbP!$D$2&amp;":"&amp;dbP!$D$2),"&gt;="&amp;BA$6,INDIRECT($F$1&amp;dbP!$D$2&amp;":"&amp;dbP!$D$2),"&lt;="&amp;B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B427" s="1">
        <f ca="1">SUMIFS(INDIRECT($F$1&amp;$F427&amp;":"&amp;$F427),INDIRECT($F$1&amp;dbP!$D$2&amp;":"&amp;dbP!$D$2),"&gt;="&amp;BB$6,INDIRECT($F$1&amp;dbP!$D$2&amp;":"&amp;dbP!$D$2),"&lt;="&amp;B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C427" s="1">
        <f ca="1">SUMIFS(INDIRECT($F$1&amp;$F427&amp;":"&amp;$F427),INDIRECT($F$1&amp;dbP!$D$2&amp;":"&amp;dbP!$D$2),"&gt;="&amp;BC$6,INDIRECT($F$1&amp;dbP!$D$2&amp;":"&amp;dbP!$D$2),"&lt;="&amp;B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D427" s="1">
        <f ca="1">SUMIFS(INDIRECT($F$1&amp;$F427&amp;":"&amp;$F427),INDIRECT($F$1&amp;dbP!$D$2&amp;":"&amp;dbP!$D$2),"&gt;="&amp;BD$6,INDIRECT($F$1&amp;dbP!$D$2&amp;":"&amp;dbP!$D$2),"&lt;="&amp;B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E427" s="1">
        <f ca="1">SUMIFS(INDIRECT($F$1&amp;$F427&amp;":"&amp;$F427),INDIRECT($F$1&amp;dbP!$D$2&amp;":"&amp;dbP!$D$2),"&gt;="&amp;BE$6,INDIRECT($F$1&amp;dbP!$D$2&amp;":"&amp;dbP!$D$2),"&lt;="&amp;B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</row>
    <row r="428" spans="1:57" x14ac:dyDescent="0.3">
      <c r="B428" s="1">
        <f>MAX(B$423:B427)+1</f>
        <v>13</v>
      </c>
      <c r="D428" s="1" t="str">
        <f ca="1">INDIRECT($B$1&amp;Items!AB$2&amp;$B428)</f>
        <v>PL(+)</v>
      </c>
      <c r="F428" s="1" t="str">
        <f ca="1">INDIRECT($B$1&amp;Items!X$2&amp;$B428)</f>
        <v>AA</v>
      </c>
      <c r="H428" s="13" t="str">
        <f ca="1">INDIRECT($B$1&amp;Items!U$2&amp;$B428)</f>
        <v>Выручка</v>
      </c>
      <c r="I428" s="13" t="str">
        <f ca="1">IF(INDIRECT($B$1&amp;Items!V$2&amp;$B428)="",H428,INDIRECT($B$1&amp;Items!V$2&amp;$B428))</f>
        <v>Выручка от реализации</v>
      </c>
      <c r="J428" s="1" t="str">
        <f ca="1">IF(INDIRECT($B$1&amp;Items!W$2&amp;$B428)="",IF(H428&lt;&gt;I428,"  "&amp;I428,I428),"    "&amp;INDIRECT($B$1&amp;Items!W$2&amp;$B428))</f>
        <v xml:space="preserve">    Направление-3</v>
      </c>
      <c r="S428" s="1">
        <f ca="1">SUM($U428:INDIRECT(ADDRESS(ROW(),SUMIFS($1:$1,$5:$5,MAX($5:$5)))))</f>
        <v>0</v>
      </c>
      <c r="V428" s="1">
        <f ca="1">SUMIFS(INDIRECT($F$1&amp;$F428&amp;":"&amp;$F428),INDIRECT($F$1&amp;dbP!$D$2&amp;":"&amp;dbP!$D$2),"&gt;="&amp;V$6,INDIRECT($F$1&amp;dbP!$D$2&amp;":"&amp;dbP!$D$2),"&lt;="&amp;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W428" s="1">
        <f ca="1">SUMIFS(INDIRECT($F$1&amp;$F428&amp;":"&amp;$F428),INDIRECT($F$1&amp;dbP!$D$2&amp;":"&amp;dbP!$D$2),"&gt;="&amp;W$6,INDIRECT($F$1&amp;dbP!$D$2&amp;":"&amp;dbP!$D$2),"&lt;="&amp;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X428" s="1">
        <f ca="1">SUMIFS(INDIRECT($F$1&amp;$F428&amp;":"&amp;$F428),INDIRECT($F$1&amp;dbP!$D$2&amp;":"&amp;dbP!$D$2),"&gt;="&amp;X$6,INDIRECT($F$1&amp;dbP!$D$2&amp;":"&amp;dbP!$D$2),"&lt;="&amp;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Y428" s="1">
        <f ca="1">SUMIFS(INDIRECT($F$1&amp;$F428&amp;":"&amp;$F428),INDIRECT($F$1&amp;dbP!$D$2&amp;":"&amp;dbP!$D$2),"&gt;="&amp;Y$6,INDIRECT($F$1&amp;dbP!$D$2&amp;":"&amp;dbP!$D$2),"&lt;="&amp;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Z428" s="1">
        <f ca="1">SUMIFS(INDIRECT($F$1&amp;$F428&amp;":"&amp;$F428),INDIRECT($F$1&amp;dbP!$D$2&amp;":"&amp;dbP!$D$2),"&gt;="&amp;Z$6,INDIRECT($F$1&amp;dbP!$D$2&amp;":"&amp;dbP!$D$2),"&lt;="&amp;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A428" s="1">
        <f ca="1">SUMIFS(INDIRECT($F$1&amp;$F428&amp;":"&amp;$F428),INDIRECT($F$1&amp;dbP!$D$2&amp;":"&amp;dbP!$D$2),"&gt;="&amp;AA$6,INDIRECT($F$1&amp;dbP!$D$2&amp;":"&amp;dbP!$D$2),"&lt;="&amp;A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B428" s="1">
        <f ca="1">SUMIFS(INDIRECT($F$1&amp;$F428&amp;":"&amp;$F428),INDIRECT($F$1&amp;dbP!$D$2&amp;":"&amp;dbP!$D$2),"&gt;="&amp;AB$6,INDIRECT($F$1&amp;dbP!$D$2&amp;":"&amp;dbP!$D$2),"&lt;="&amp;A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C428" s="1">
        <f ca="1">SUMIFS(INDIRECT($F$1&amp;$F428&amp;":"&amp;$F428),INDIRECT($F$1&amp;dbP!$D$2&amp;":"&amp;dbP!$D$2),"&gt;="&amp;AC$6,INDIRECT($F$1&amp;dbP!$D$2&amp;":"&amp;dbP!$D$2),"&lt;="&amp;A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D428" s="1">
        <f ca="1">SUMIFS(INDIRECT($F$1&amp;$F428&amp;":"&amp;$F428),INDIRECT($F$1&amp;dbP!$D$2&amp;":"&amp;dbP!$D$2),"&gt;="&amp;AD$6,INDIRECT($F$1&amp;dbP!$D$2&amp;":"&amp;dbP!$D$2),"&lt;="&amp;A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E428" s="1">
        <f ca="1">SUMIFS(INDIRECT($F$1&amp;$F428&amp;":"&amp;$F428),INDIRECT($F$1&amp;dbP!$D$2&amp;":"&amp;dbP!$D$2),"&gt;="&amp;AE$6,INDIRECT($F$1&amp;dbP!$D$2&amp;":"&amp;dbP!$D$2),"&lt;="&amp;A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F428" s="1">
        <f ca="1">SUMIFS(INDIRECT($F$1&amp;$F428&amp;":"&amp;$F428),INDIRECT($F$1&amp;dbP!$D$2&amp;":"&amp;dbP!$D$2),"&gt;="&amp;AF$6,INDIRECT($F$1&amp;dbP!$D$2&amp;":"&amp;dbP!$D$2),"&lt;="&amp;AF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G428" s="1">
        <f ca="1">SUMIFS(INDIRECT($F$1&amp;$F428&amp;":"&amp;$F428),INDIRECT($F$1&amp;dbP!$D$2&amp;":"&amp;dbP!$D$2),"&gt;="&amp;AG$6,INDIRECT($F$1&amp;dbP!$D$2&amp;":"&amp;dbP!$D$2),"&lt;="&amp;AG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H428" s="1">
        <f ca="1">SUMIFS(INDIRECT($F$1&amp;$F428&amp;":"&amp;$F428),INDIRECT($F$1&amp;dbP!$D$2&amp;":"&amp;dbP!$D$2),"&gt;="&amp;AH$6,INDIRECT($F$1&amp;dbP!$D$2&amp;":"&amp;dbP!$D$2),"&lt;="&amp;AH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I428" s="1">
        <f ca="1">SUMIFS(INDIRECT($F$1&amp;$F428&amp;":"&amp;$F428),INDIRECT($F$1&amp;dbP!$D$2&amp;":"&amp;dbP!$D$2),"&gt;="&amp;AI$6,INDIRECT($F$1&amp;dbP!$D$2&amp;":"&amp;dbP!$D$2),"&lt;="&amp;AI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J428" s="1">
        <f ca="1">SUMIFS(INDIRECT($F$1&amp;$F428&amp;":"&amp;$F428),INDIRECT($F$1&amp;dbP!$D$2&amp;":"&amp;dbP!$D$2),"&gt;="&amp;AJ$6,INDIRECT($F$1&amp;dbP!$D$2&amp;":"&amp;dbP!$D$2),"&lt;="&amp;AJ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K428" s="1">
        <f ca="1">SUMIFS(INDIRECT($F$1&amp;$F428&amp;":"&amp;$F428),INDIRECT($F$1&amp;dbP!$D$2&amp;":"&amp;dbP!$D$2),"&gt;="&amp;AK$6,INDIRECT($F$1&amp;dbP!$D$2&amp;":"&amp;dbP!$D$2),"&lt;="&amp;AK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L428" s="1">
        <f ca="1">SUMIFS(INDIRECT($F$1&amp;$F428&amp;":"&amp;$F428),INDIRECT($F$1&amp;dbP!$D$2&amp;":"&amp;dbP!$D$2),"&gt;="&amp;AL$6,INDIRECT($F$1&amp;dbP!$D$2&amp;":"&amp;dbP!$D$2),"&lt;="&amp;AL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M428" s="1">
        <f ca="1">SUMIFS(INDIRECT($F$1&amp;$F428&amp;":"&amp;$F428),INDIRECT($F$1&amp;dbP!$D$2&amp;":"&amp;dbP!$D$2),"&gt;="&amp;AM$6,INDIRECT($F$1&amp;dbP!$D$2&amp;":"&amp;dbP!$D$2),"&lt;="&amp;AM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N428" s="1">
        <f ca="1">SUMIFS(INDIRECT($F$1&amp;$F428&amp;":"&amp;$F428),INDIRECT($F$1&amp;dbP!$D$2&amp;":"&amp;dbP!$D$2),"&gt;="&amp;AN$6,INDIRECT($F$1&amp;dbP!$D$2&amp;":"&amp;dbP!$D$2),"&lt;="&amp;AN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O428" s="1">
        <f ca="1">SUMIFS(INDIRECT($F$1&amp;$F428&amp;":"&amp;$F428),INDIRECT($F$1&amp;dbP!$D$2&amp;":"&amp;dbP!$D$2),"&gt;="&amp;AO$6,INDIRECT($F$1&amp;dbP!$D$2&amp;":"&amp;dbP!$D$2),"&lt;="&amp;AO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P428" s="1">
        <f ca="1">SUMIFS(INDIRECT($F$1&amp;$F428&amp;":"&amp;$F428),INDIRECT($F$1&amp;dbP!$D$2&amp;":"&amp;dbP!$D$2),"&gt;="&amp;AP$6,INDIRECT($F$1&amp;dbP!$D$2&amp;":"&amp;dbP!$D$2),"&lt;="&amp;AP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Q428" s="1">
        <f ca="1">SUMIFS(INDIRECT($F$1&amp;$F428&amp;":"&amp;$F428),INDIRECT($F$1&amp;dbP!$D$2&amp;":"&amp;dbP!$D$2),"&gt;="&amp;AQ$6,INDIRECT($F$1&amp;dbP!$D$2&amp;":"&amp;dbP!$D$2),"&lt;="&amp;AQ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R428" s="1">
        <f ca="1">SUMIFS(INDIRECT($F$1&amp;$F428&amp;":"&amp;$F428),INDIRECT($F$1&amp;dbP!$D$2&amp;":"&amp;dbP!$D$2),"&gt;="&amp;AR$6,INDIRECT($F$1&amp;dbP!$D$2&amp;":"&amp;dbP!$D$2),"&lt;="&amp;AR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S428" s="1">
        <f ca="1">SUMIFS(INDIRECT($F$1&amp;$F428&amp;":"&amp;$F428),INDIRECT($F$1&amp;dbP!$D$2&amp;":"&amp;dbP!$D$2),"&gt;="&amp;AS$6,INDIRECT($F$1&amp;dbP!$D$2&amp;":"&amp;dbP!$D$2),"&lt;="&amp;AS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T428" s="1">
        <f ca="1">SUMIFS(INDIRECT($F$1&amp;$F428&amp;":"&amp;$F428),INDIRECT($F$1&amp;dbP!$D$2&amp;":"&amp;dbP!$D$2),"&gt;="&amp;AT$6,INDIRECT($F$1&amp;dbP!$D$2&amp;":"&amp;dbP!$D$2),"&lt;="&amp;AT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U428" s="1">
        <f ca="1">SUMIFS(INDIRECT($F$1&amp;$F428&amp;":"&amp;$F428),INDIRECT($F$1&amp;dbP!$D$2&amp;":"&amp;dbP!$D$2),"&gt;="&amp;AU$6,INDIRECT($F$1&amp;dbP!$D$2&amp;":"&amp;dbP!$D$2),"&lt;="&amp;AU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V428" s="1">
        <f ca="1">SUMIFS(INDIRECT($F$1&amp;$F428&amp;":"&amp;$F428),INDIRECT($F$1&amp;dbP!$D$2&amp;":"&amp;dbP!$D$2),"&gt;="&amp;AV$6,INDIRECT($F$1&amp;dbP!$D$2&amp;":"&amp;dbP!$D$2),"&lt;="&amp;A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W428" s="1">
        <f ca="1">SUMIFS(INDIRECT($F$1&amp;$F428&amp;":"&amp;$F428),INDIRECT($F$1&amp;dbP!$D$2&amp;":"&amp;dbP!$D$2),"&gt;="&amp;AW$6,INDIRECT($F$1&amp;dbP!$D$2&amp;":"&amp;dbP!$D$2),"&lt;="&amp;A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X428" s="1">
        <f ca="1">SUMIFS(INDIRECT($F$1&amp;$F428&amp;":"&amp;$F428),INDIRECT($F$1&amp;dbP!$D$2&amp;":"&amp;dbP!$D$2),"&gt;="&amp;AX$6,INDIRECT($F$1&amp;dbP!$D$2&amp;":"&amp;dbP!$D$2),"&lt;="&amp;A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Y428" s="1">
        <f ca="1">SUMIFS(INDIRECT($F$1&amp;$F428&amp;":"&amp;$F428),INDIRECT($F$1&amp;dbP!$D$2&amp;":"&amp;dbP!$D$2),"&gt;="&amp;AY$6,INDIRECT($F$1&amp;dbP!$D$2&amp;":"&amp;dbP!$D$2),"&lt;="&amp;A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Z428" s="1">
        <f ca="1">SUMIFS(INDIRECT($F$1&amp;$F428&amp;":"&amp;$F428),INDIRECT($F$1&amp;dbP!$D$2&amp;":"&amp;dbP!$D$2),"&gt;="&amp;AZ$6,INDIRECT($F$1&amp;dbP!$D$2&amp;":"&amp;dbP!$D$2),"&lt;="&amp;A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A428" s="1">
        <f ca="1">SUMIFS(INDIRECT($F$1&amp;$F428&amp;":"&amp;$F428),INDIRECT($F$1&amp;dbP!$D$2&amp;":"&amp;dbP!$D$2),"&gt;="&amp;BA$6,INDIRECT($F$1&amp;dbP!$D$2&amp;":"&amp;dbP!$D$2),"&lt;="&amp;B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B428" s="1">
        <f ca="1">SUMIFS(INDIRECT($F$1&amp;$F428&amp;":"&amp;$F428),INDIRECT($F$1&amp;dbP!$D$2&amp;":"&amp;dbP!$D$2),"&gt;="&amp;BB$6,INDIRECT($F$1&amp;dbP!$D$2&amp;":"&amp;dbP!$D$2),"&lt;="&amp;B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C428" s="1">
        <f ca="1">SUMIFS(INDIRECT($F$1&amp;$F428&amp;":"&amp;$F428),INDIRECT($F$1&amp;dbP!$D$2&amp;":"&amp;dbP!$D$2),"&gt;="&amp;BC$6,INDIRECT($F$1&amp;dbP!$D$2&amp;":"&amp;dbP!$D$2),"&lt;="&amp;B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D428" s="1">
        <f ca="1">SUMIFS(INDIRECT($F$1&amp;$F428&amp;":"&amp;$F428),INDIRECT($F$1&amp;dbP!$D$2&amp;":"&amp;dbP!$D$2),"&gt;="&amp;BD$6,INDIRECT($F$1&amp;dbP!$D$2&amp;":"&amp;dbP!$D$2),"&lt;="&amp;B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E428" s="1">
        <f ca="1">SUMIFS(INDIRECT($F$1&amp;$F428&amp;":"&amp;$F428),INDIRECT($F$1&amp;dbP!$D$2&amp;":"&amp;dbP!$D$2),"&gt;="&amp;BE$6,INDIRECT($F$1&amp;dbP!$D$2&amp;":"&amp;dbP!$D$2),"&lt;="&amp;B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</row>
    <row r="429" spans="1:57" x14ac:dyDescent="0.3">
      <c r="B429" s="1">
        <f>MAX(B$423:B428)+1</f>
        <v>14</v>
      </c>
      <c r="D429" s="1">
        <f ca="1">INDIRECT($B$1&amp;Items!AB$2&amp;$B429)</f>
        <v>0</v>
      </c>
      <c r="F429" s="1" t="str">
        <f ca="1">INDIRECT($B$1&amp;Items!X$2&amp;$B429)</f>
        <v>AA</v>
      </c>
      <c r="H429" s="13" t="str">
        <f ca="1">INDIRECT($B$1&amp;Items!U$2&amp;$B429)</f>
        <v>Выручка</v>
      </c>
      <c r="I429" s="13" t="str">
        <f ca="1">IF(INDIRECT($B$1&amp;Items!V$2&amp;$B429)="",H429,INDIRECT($B$1&amp;Items!V$2&amp;$B429))</f>
        <v>Прочая выручка</v>
      </c>
      <c r="J429" s="1" t="str">
        <f ca="1">IF(INDIRECT($B$1&amp;Items!W$2&amp;$B429)="",IF(H429&lt;&gt;I429,"  "&amp;I429,I429),"    "&amp;INDIRECT($B$1&amp;Items!W$2&amp;$B429))</f>
        <v xml:space="preserve">  Прочая выручка</v>
      </c>
      <c r="S429" s="1">
        <f ca="1">SUM($U429:INDIRECT(ADDRESS(ROW(),SUMIFS($1:$1,$5:$5,MAX($5:$5)))))</f>
        <v>0</v>
      </c>
      <c r="V429" s="1">
        <f ca="1">SUMIFS(INDIRECT($F$1&amp;$F429&amp;":"&amp;$F429),INDIRECT($F$1&amp;dbP!$D$2&amp;":"&amp;dbP!$D$2),"&gt;="&amp;V$6,INDIRECT($F$1&amp;dbP!$D$2&amp;":"&amp;dbP!$D$2),"&lt;="&amp;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W429" s="1">
        <f ca="1">SUMIFS(INDIRECT($F$1&amp;$F429&amp;":"&amp;$F429),INDIRECT($F$1&amp;dbP!$D$2&amp;":"&amp;dbP!$D$2),"&gt;="&amp;W$6,INDIRECT($F$1&amp;dbP!$D$2&amp;":"&amp;dbP!$D$2),"&lt;="&amp;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X429" s="1">
        <f ca="1">SUMIFS(INDIRECT($F$1&amp;$F429&amp;":"&amp;$F429),INDIRECT($F$1&amp;dbP!$D$2&amp;":"&amp;dbP!$D$2),"&gt;="&amp;X$6,INDIRECT($F$1&amp;dbP!$D$2&amp;":"&amp;dbP!$D$2),"&lt;="&amp;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Y429" s="1">
        <f ca="1">SUMIFS(INDIRECT($F$1&amp;$F429&amp;":"&amp;$F429),INDIRECT($F$1&amp;dbP!$D$2&amp;":"&amp;dbP!$D$2),"&gt;="&amp;Y$6,INDIRECT($F$1&amp;dbP!$D$2&amp;":"&amp;dbP!$D$2),"&lt;="&amp;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Z429" s="1">
        <f ca="1">SUMIFS(INDIRECT($F$1&amp;$F429&amp;":"&amp;$F429),INDIRECT($F$1&amp;dbP!$D$2&amp;":"&amp;dbP!$D$2),"&gt;="&amp;Z$6,INDIRECT($F$1&amp;dbP!$D$2&amp;":"&amp;dbP!$D$2),"&lt;="&amp;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A429" s="1">
        <f ca="1">SUMIFS(INDIRECT($F$1&amp;$F429&amp;":"&amp;$F429),INDIRECT($F$1&amp;dbP!$D$2&amp;":"&amp;dbP!$D$2),"&gt;="&amp;AA$6,INDIRECT($F$1&amp;dbP!$D$2&amp;":"&amp;dbP!$D$2),"&lt;="&amp;A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B429" s="1">
        <f ca="1">SUMIFS(INDIRECT($F$1&amp;$F429&amp;":"&amp;$F429),INDIRECT($F$1&amp;dbP!$D$2&amp;":"&amp;dbP!$D$2),"&gt;="&amp;AB$6,INDIRECT($F$1&amp;dbP!$D$2&amp;":"&amp;dbP!$D$2),"&lt;="&amp;A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C429" s="1">
        <f ca="1">SUMIFS(INDIRECT($F$1&amp;$F429&amp;":"&amp;$F429),INDIRECT($F$1&amp;dbP!$D$2&amp;":"&amp;dbP!$D$2),"&gt;="&amp;AC$6,INDIRECT($F$1&amp;dbP!$D$2&amp;":"&amp;dbP!$D$2),"&lt;="&amp;A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D429" s="1">
        <f ca="1">SUMIFS(INDIRECT($F$1&amp;$F429&amp;":"&amp;$F429),INDIRECT($F$1&amp;dbP!$D$2&amp;":"&amp;dbP!$D$2),"&gt;="&amp;AD$6,INDIRECT($F$1&amp;dbP!$D$2&amp;":"&amp;dbP!$D$2),"&lt;="&amp;A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E429" s="1">
        <f ca="1">SUMIFS(INDIRECT($F$1&amp;$F429&amp;":"&amp;$F429),INDIRECT($F$1&amp;dbP!$D$2&amp;":"&amp;dbP!$D$2),"&gt;="&amp;AE$6,INDIRECT($F$1&amp;dbP!$D$2&amp;":"&amp;dbP!$D$2),"&lt;="&amp;A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F429" s="1">
        <f ca="1">SUMIFS(INDIRECT($F$1&amp;$F429&amp;":"&amp;$F429),INDIRECT($F$1&amp;dbP!$D$2&amp;":"&amp;dbP!$D$2),"&gt;="&amp;AF$6,INDIRECT($F$1&amp;dbP!$D$2&amp;":"&amp;dbP!$D$2),"&lt;="&amp;AF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G429" s="1">
        <f ca="1">SUMIFS(INDIRECT($F$1&amp;$F429&amp;":"&amp;$F429),INDIRECT($F$1&amp;dbP!$D$2&amp;":"&amp;dbP!$D$2),"&gt;="&amp;AG$6,INDIRECT($F$1&amp;dbP!$D$2&amp;":"&amp;dbP!$D$2),"&lt;="&amp;AG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H429" s="1">
        <f ca="1">SUMIFS(INDIRECT($F$1&amp;$F429&amp;":"&amp;$F429),INDIRECT($F$1&amp;dbP!$D$2&amp;":"&amp;dbP!$D$2),"&gt;="&amp;AH$6,INDIRECT($F$1&amp;dbP!$D$2&amp;":"&amp;dbP!$D$2),"&lt;="&amp;AH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I429" s="1">
        <f ca="1">SUMIFS(INDIRECT($F$1&amp;$F429&amp;":"&amp;$F429),INDIRECT($F$1&amp;dbP!$D$2&amp;":"&amp;dbP!$D$2),"&gt;="&amp;AI$6,INDIRECT($F$1&amp;dbP!$D$2&amp;":"&amp;dbP!$D$2),"&lt;="&amp;AI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J429" s="1">
        <f ca="1">SUMIFS(INDIRECT($F$1&amp;$F429&amp;":"&amp;$F429),INDIRECT($F$1&amp;dbP!$D$2&amp;":"&amp;dbP!$D$2),"&gt;="&amp;AJ$6,INDIRECT($F$1&amp;dbP!$D$2&amp;":"&amp;dbP!$D$2),"&lt;="&amp;AJ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K429" s="1">
        <f ca="1">SUMIFS(INDIRECT($F$1&amp;$F429&amp;":"&amp;$F429),INDIRECT($F$1&amp;dbP!$D$2&amp;":"&amp;dbP!$D$2),"&gt;="&amp;AK$6,INDIRECT($F$1&amp;dbP!$D$2&amp;":"&amp;dbP!$D$2),"&lt;="&amp;AK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L429" s="1">
        <f ca="1">SUMIFS(INDIRECT($F$1&amp;$F429&amp;":"&amp;$F429),INDIRECT($F$1&amp;dbP!$D$2&amp;":"&amp;dbP!$D$2),"&gt;="&amp;AL$6,INDIRECT($F$1&amp;dbP!$D$2&amp;":"&amp;dbP!$D$2),"&lt;="&amp;AL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M429" s="1">
        <f ca="1">SUMIFS(INDIRECT($F$1&amp;$F429&amp;":"&amp;$F429),INDIRECT($F$1&amp;dbP!$D$2&amp;":"&amp;dbP!$D$2),"&gt;="&amp;AM$6,INDIRECT($F$1&amp;dbP!$D$2&amp;":"&amp;dbP!$D$2),"&lt;="&amp;AM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N429" s="1">
        <f ca="1">SUMIFS(INDIRECT($F$1&amp;$F429&amp;":"&amp;$F429),INDIRECT($F$1&amp;dbP!$D$2&amp;":"&amp;dbP!$D$2),"&gt;="&amp;AN$6,INDIRECT($F$1&amp;dbP!$D$2&amp;":"&amp;dbP!$D$2),"&lt;="&amp;AN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O429" s="1">
        <f ca="1">SUMIFS(INDIRECT($F$1&amp;$F429&amp;":"&amp;$F429),INDIRECT($F$1&amp;dbP!$D$2&amp;":"&amp;dbP!$D$2),"&gt;="&amp;AO$6,INDIRECT($F$1&amp;dbP!$D$2&amp;":"&amp;dbP!$D$2),"&lt;="&amp;AO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P429" s="1">
        <f ca="1">SUMIFS(INDIRECT($F$1&amp;$F429&amp;":"&amp;$F429),INDIRECT($F$1&amp;dbP!$D$2&amp;":"&amp;dbP!$D$2),"&gt;="&amp;AP$6,INDIRECT($F$1&amp;dbP!$D$2&amp;":"&amp;dbP!$D$2),"&lt;="&amp;AP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Q429" s="1">
        <f ca="1">SUMIFS(INDIRECT($F$1&amp;$F429&amp;":"&amp;$F429),INDIRECT($F$1&amp;dbP!$D$2&amp;":"&amp;dbP!$D$2),"&gt;="&amp;AQ$6,INDIRECT($F$1&amp;dbP!$D$2&amp;":"&amp;dbP!$D$2),"&lt;="&amp;AQ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R429" s="1">
        <f ca="1">SUMIFS(INDIRECT($F$1&amp;$F429&amp;":"&amp;$F429),INDIRECT($F$1&amp;dbP!$D$2&amp;":"&amp;dbP!$D$2),"&gt;="&amp;AR$6,INDIRECT($F$1&amp;dbP!$D$2&amp;":"&amp;dbP!$D$2),"&lt;="&amp;AR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S429" s="1">
        <f ca="1">SUMIFS(INDIRECT($F$1&amp;$F429&amp;":"&amp;$F429),INDIRECT($F$1&amp;dbP!$D$2&amp;":"&amp;dbP!$D$2),"&gt;="&amp;AS$6,INDIRECT($F$1&amp;dbP!$D$2&amp;":"&amp;dbP!$D$2),"&lt;="&amp;AS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T429" s="1">
        <f ca="1">SUMIFS(INDIRECT($F$1&amp;$F429&amp;":"&amp;$F429),INDIRECT($F$1&amp;dbP!$D$2&amp;":"&amp;dbP!$D$2),"&gt;="&amp;AT$6,INDIRECT($F$1&amp;dbP!$D$2&amp;":"&amp;dbP!$D$2),"&lt;="&amp;AT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U429" s="1">
        <f ca="1">SUMIFS(INDIRECT($F$1&amp;$F429&amp;":"&amp;$F429),INDIRECT($F$1&amp;dbP!$D$2&amp;":"&amp;dbP!$D$2),"&gt;="&amp;AU$6,INDIRECT($F$1&amp;dbP!$D$2&amp;":"&amp;dbP!$D$2),"&lt;="&amp;AU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V429" s="1">
        <f ca="1">SUMIFS(INDIRECT($F$1&amp;$F429&amp;":"&amp;$F429),INDIRECT($F$1&amp;dbP!$D$2&amp;":"&amp;dbP!$D$2),"&gt;="&amp;AV$6,INDIRECT($F$1&amp;dbP!$D$2&amp;":"&amp;dbP!$D$2),"&lt;="&amp;A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W429" s="1">
        <f ca="1">SUMIFS(INDIRECT($F$1&amp;$F429&amp;":"&amp;$F429),INDIRECT($F$1&amp;dbP!$D$2&amp;":"&amp;dbP!$D$2),"&gt;="&amp;AW$6,INDIRECT($F$1&amp;dbP!$D$2&amp;":"&amp;dbP!$D$2),"&lt;="&amp;A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X429" s="1">
        <f ca="1">SUMIFS(INDIRECT($F$1&amp;$F429&amp;":"&amp;$F429),INDIRECT($F$1&amp;dbP!$D$2&amp;":"&amp;dbP!$D$2),"&gt;="&amp;AX$6,INDIRECT($F$1&amp;dbP!$D$2&amp;":"&amp;dbP!$D$2),"&lt;="&amp;A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Y429" s="1">
        <f ca="1">SUMIFS(INDIRECT($F$1&amp;$F429&amp;":"&amp;$F429),INDIRECT($F$1&amp;dbP!$D$2&amp;":"&amp;dbP!$D$2),"&gt;="&amp;AY$6,INDIRECT($F$1&amp;dbP!$D$2&amp;":"&amp;dbP!$D$2),"&lt;="&amp;A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Z429" s="1">
        <f ca="1">SUMIFS(INDIRECT($F$1&amp;$F429&amp;":"&amp;$F429),INDIRECT($F$1&amp;dbP!$D$2&amp;":"&amp;dbP!$D$2),"&gt;="&amp;AZ$6,INDIRECT($F$1&amp;dbP!$D$2&amp;":"&amp;dbP!$D$2),"&lt;="&amp;A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A429" s="1">
        <f ca="1">SUMIFS(INDIRECT($F$1&amp;$F429&amp;":"&amp;$F429),INDIRECT($F$1&amp;dbP!$D$2&amp;":"&amp;dbP!$D$2),"&gt;="&amp;BA$6,INDIRECT($F$1&amp;dbP!$D$2&amp;":"&amp;dbP!$D$2),"&lt;="&amp;B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B429" s="1">
        <f ca="1">SUMIFS(INDIRECT($F$1&amp;$F429&amp;":"&amp;$F429),INDIRECT($F$1&amp;dbP!$D$2&amp;":"&amp;dbP!$D$2),"&gt;="&amp;BB$6,INDIRECT($F$1&amp;dbP!$D$2&amp;":"&amp;dbP!$D$2),"&lt;="&amp;B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C429" s="1">
        <f ca="1">SUMIFS(INDIRECT($F$1&amp;$F429&amp;":"&amp;$F429),INDIRECT($F$1&amp;dbP!$D$2&amp;":"&amp;dbP!$D$2),"&gt;="&amp;BC$6,INDIRECT($F$1&amp;dbP!$D$2&amp;":"&amp;dbP!$D$2),"&lt;="&amp;B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D429" s="1">
        <f ca="1">SUMIFS(INDIRECT($F$1&amp;$F429&amp;":"&amp;$F429),INDIRECT($F$1&amp;dbP!$D$2&amp;":"&amp;dbP!$D$2),"&gt;="&amp;BD$6,INDIRECT($F$1&amp;dbP!$D$2&amp;":"&amp;dbP!$D$2),"&lt;="&amp;B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E429" s="1">
        <f ca="1">SUMIFS(INDIRECT($F$1&amp;$F429&amp;":"&amp;$F429),INDIRECT($F$1&amp;dbP!$D$2&amp;":"&amp;dbP!$D$2),"&gt;="&amp;BE$6,INDIRECT($F$1&amp;dbP!$D$2&amp;":"&amp;dbP!$D$2),"&lt;="&amp;B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</row>
    <row r="430" spans="1:57" x14ac:dyDescent="0.3">
      <c r="B430" s="1">
        <f>MAX(B$423:B429)+1</f>
        <v>15</v>
      </c>
      <c r="D430" s="1" t="str">
        <f ca="1">INDIRECT($B$1&amp;Items!AB$2&amp;$B430)</f>
        <v>PL(+)</v>
      </c>
      <c r="F430" s="1" t="str">
        <f ca="1">INDIRECT($B$1&amp;Items!X$2&amp;$B430)</f>
        <v>AA</v>
      </c>
      <c r="H430" s="13" t="str">
        <f ca="1">INDIRECT($B$1&amp;Items!U$2&amp;$B430)</f>
        <v>Выручка</v>
      </c>
      <c r="I430" s="13" t="str">
        <f ca="1">IF(INDIRECT($B$1&amp;Items!V$2&amp;$B430)="",H430,INDIRECT($B$1&amp;Items!V$2&amp;$B430))</f>
        <v>Прочая выручка</v>
      </c>
      <c r="J430" s="1" t="str">
        <f ca="1">IF(INDIRECT($B$1&amp;Items!W$2&amp;$B430)="",IF(H430&lt;&gt;I430,"  "&amp;I430,I430),"    "&amp;INDIRECT($B$1&amp;Items!W$2&amp;$B430))</f>
        <v xml:space="preserve">    Прочие продажи-1</v>
      </c>
      <c r="S430" s="1">
        <f ca="1">SUM($U430:INDIRECT(ADDRESS(ROW(),SUMIFS($1:$1,$5:$5,MAX($5:$5)))))</f>
        <v>0</v>
      </c>
      <c r="V430" s="1">
        <f ca="1">SUMIFS(INDIRECT($F$1&amp;$F430&amp;":"&amp;$F430),INDIRECT($F$1&amp;dbP!$D$2&amp;":"&amp;dbP!$D$2),"&gt;="&amp;V$6,INDIRECT($F$1&amp;dbP!$D$2&amp;":"&amp;dbP!$D$2),"&lt;="&amp;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W430" s="1">
        <f ca="1">SUMIFS(INDIRECT($F$1&amp;$F430&amp;":"&amp;$F430),INDIRECT($F$1&amp;dbP!$D$2&amp;":"&amp;dbP!$D$2),"&gt;="&amp;W$6,INDIRECT($F$1&amp;dbP!$D$2&amp;":"&amp;dbP!$D$2),"&lt;="&amp;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X430" s="1">
        <f ca="1">SUMIFS(INDIRECT($F$1&amp;$F430&amp;":"&amp;$F430),INDIRECT($F$1&amp;dbP!$D$2&amp;":"&amp;dbP!$D$2),"&gt;="&amp;X$6,INDIRECT($F$1&amp;dbP!$D$2&amp;":"&amp;dbP!$D$2),"&lt;="&amp;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Y430" s="1">
        <f ca="1">SUMIFS(INDIRECT($F$1&amp;$F430&amp;":"&amp;$F430),INDIRECT($F$1&amp;dbP!$D$2&amp;":"&amp;dbP!$D$2),"&gt;="&amp;Y$6,INDIRECT($F$1&amp;dbP!$D$2&amp;":"&amp;dbP!$D$2),"&lt;="&amp;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Z430" s="1">
        <f ca="1">SUMIFS(INDIRECT($F$1&amp;$F430&amp;":"&amp;$F430),INDIRECT($F$1&amp;dbP!$D$2&amp;":"&amp;dbP!$D$2),"&gt;="&amp;Z$6,INDIRECT($F$1&amp;dbP!$D$2&amp;":"&amp;dbP!$D$2),"&lt;="&amp;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A430" s="1">
        <f ca="1">SUMIFS(INDIRECT($F$1&amp;$F430&amp;":"&amp;$F430),INDIRECT($F$1&amp;dbP!$D$2&amp;":"&amp;dbP!$D$2),"&gt;="&amp;AA$6,INDIRECT($F$1&amp;dbP!$D$2&amp;":"&amp;dbP!$D$2),"&lt;="&amp;A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B430" s="1">
        <f ca="1">SUMIFS(INDIRECT($F$1&amp;$F430&amp;":"&amp;$F430),INDIRECT($F$1&amp;dbP!$D$2&amp;":"&amp;dbP!$D$2),"&gt;="&amp;AB$6,INDIRECT($F$1&amp;dbP!$D$2&amp;":"&amp;dbP!$D$2),"&lt;="&amp;A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C430" s="1">
        <f ca="1">SUMIFS(INDIRECT($F$1&amp;$F430&amp;":"&amp;$F430),INDIRECT($F$1&amp;dbP!$D$2&amp;":"&amp;dbP!$D$2),"&gt;="&amp;AC$6,INDIRECT($F$1&amp;dbP!$D$2&amp;":"&amp;dbP!$D$2),"&lt;="&amp;A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D430" s="1">
        <f ca="1">SUMIFS(INDIRECT($F$1&amp;$F430&amp;":"&amp;$F430),INDIRECT($F$1&amp;dbP!$D$2&amp;":"&amp;dbP!$D$2),"&gt;="&amp;AD$6,INDIRECT($F$1&amp;dbP!$D$2&amp;":"&amp;dbP!$D$2),"&lt;="&amp;A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E430" s="1">
        <f ca="1">SUMIFS(INDIRECT($F$1&amp;$F430&amp;":"&amp;$F430),INDIRECT($F$1&amp;dbP!$D$2&amp;":"&amp;dbP!$D$2),"&gt;="&amp;AE$6,INDIRECT($F$1&amp;dbP!$D$2&amp;":"&amp;dbP!$D$2),"&lt;="&amp;A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F430" s="1">
        <f ca="1">SUMIFS(INDIRECT($F$1&amp;$F430&amp;":"&amp;$F430),INDIRECT($F$1&amp;dbP!$D$2&amp;":"&amp;dbP!$D$2),"&gt;="&amp;AF$6,INDIRECT($F$1&amp;dbP!$D$2&amp;":"&amp;dbP!$D$2),"&lt;="&amp;AF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G430" s="1">
        <f ca="1">SUMIFS(INDIRECT($F$1&amp;$F430&amp;":"&amp;$F430),INDIRECT($F$1&amp;dbP!$D$2&amp;":"&amp;dbP!$D$2),"&gt;="&amp;AG$6,INDIRECT($F$1&amp;dbP!$D$2&amp;":"&amp;dbP!$D$2),"&lt;="&amp;AG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H430" s="1">
        <f ca="1">SUMIFS(INDIRECT($F$1&amp;$F430&amp;":"&amp;$F430),INDIRECT($F$1&amp;dbP!$D$2&amp;":"&amp;dbP!$D$2),"&gt;="&amp;AH$6,INDIRECT($F$1&amp;dbP!$D$2&amp;":"&amp;dbP!$D$2),"&lt;="&amp;AH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I430" s="1">
        <f ca="1">SUMIFS(INDIRECT($F$1&amp;$F430&amp;":"&amp;$F430),INDIRECT($F$1&amp;dbP!$D$2&amp;":"&amp;dbP!$D$2),"&gt;="&amp;AI$6,INDIRECT($F$1&amp;dbP!$D$2&amp;":"&amp;dbP!$D$2),"&lt;="&amp;AI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J430" s="1">
        <f ca="1">SUMIFS(INDIRECT($F$1&amp;$F430&amp;":"&amp;$F430),INDIRECT($F$1&amp;dbP!$D$2&amp;":"&amp;dbP!$D$2),"&gt;="&amp;AJ$6,INDIRECT($F$1&amp;dbP!$D$2&amp;":"&amp;dbP!$D$2),"&lt;="&amp;AJ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K430" s="1">
        <f ca="1">SUMIFS(INDIRECT($F$1&amp;$F430&amp;":"&amp;$F430),INDIRECT($F$1&amp;dbP!$D$2&amp;":"&amp;dbP!$D$2),"&gt;="&amp;AK$6,INDIRECT($F$1&amp;dbP!$D$2&amp;":"&amp;dbP!$D$2),"&lt;="&amp;AK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L430" s="1">
        <f ca="1">SUMIFS(INDIRECT($F$1&amp;$F430&amp;":"&amp;$F430),INDIRECT($F$1&amp;dbP!$D$2&amp;":"&amp;dbP!$D$2),"&gt;="&amp;AL$6,INDIRECT($F$1&amp;dbP!$D$2&amp;":"&amp;dbP!$D$2),"&lt;="&amp;AL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M430" s="1">
        <f ca="1">SUMIFS(INDIRECT($F$1&amp;$F430&amp;":"&amp;$F430),INDIRECT($F$1&amp;dbP!$D$2&amp;":"&amp;dbP!$D$2),"&gt;="&amp;AM$6,INDIRECT($F$1&amp;dbP!$D$2&amp;":"&amp;dbP!$D$2),"&lt;="&amp;AM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N430" s="1">
        <f ca="1">SUMIFS(INDIRECT($F$1&amp;$F430&amp;":"&amp;$F430),INDIRECT($F$1&amp;dbP!$D$2&amp;":"&amp;dbP!$D$2),"&gt;="&amp;AN$6,INDIRECT($F$1&amp;dbP!$D$2&amp;":"&amp;dbP!$D$2),"&lt;="&amp;AN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O430" s="1">
        <f ca="1">SUMIFS(INDIRECT($F$1&amp;$F430&amp;":"&amp;$F430),INDIRECT($F$1&amp;dbP!$D$2&amp;":"&amp;dbP!$D$2),"&gt;="&amp;AO$6,INDIRECT($F$1&amp;dbP!$D$2&amp;":"&amp;dbP!$D$2),"&lt;="&amp;AO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P430" s="1">
        <f ca="1">SUMIFS(INDIRECT($F$1&amp;$F430&amp;":"&amp;$F430),INDIRECT($F$1&amp;dbP!$D$2&amp;":"&amp;dbP!$D$2),"&gt;="&amp;AP$6,INDIRECT($F$1&amp;dbP!$D$2&amp;":"&amp;dbP!$D$2),"&lt;="&amp;AP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Q430" s="1">
        <f ca="1">SUMIFS(INDIRECT($F$1&amp;$F430&amp;":"&amp;$F430),INDIRECT($F$1&amp;dbP!$D$2&amp;":"&amp;dbP!$D$2),"&gt;="&amp;AQ$6,INDIRECT($F$1&amp;dbP!$D$2&amp;":"&amp;dbP!$D$2),"&lt;="&amp;AQ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R430" s="1">
        <f ca="1">SUMIFS(INDIRECT($F$1&amp;$F430&amp;":"&amp;$F430),INDIRECT($F$1&amp;dbP!$D$2&amp;":"&amp;dbP!$D$2),"&gt;="&amp;AR$6,INDIRECT($F$1&amp;dbP!$D$2&amp;":"&amp;dbP!$D$2),"&lt;="&amp;AR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S430" s="1">
        <f ca="1">SUMIFS(INDIRECT($F$1&amp;$F430&amp;":"&amp;$F430),INDIRECT($F$1&amp;dbP!$D$2&amp;":"&amp;dbP!$D$2),"&gt;="&amp;AS$6,INDIRECT($F$1&amp;dbP!$D$2&amp;":"&amp;dbP!$D$2),"&lt;="&amp;AS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T430" s="1">
        <f ca="1">SUMIFS(INDIRECT($F$1&amp;$F430&amp;":"&amp;$F430),INDIRECT($F$1&amp;dbP!$D$2&amp;":"&amp;dbP!$D$2),"&gt;="&amp;AT$6,INDIRECT($F$1&amp;dbP!$D$2&amp;":"&amp;dbP!$D$2),"&lt;="&amp;AT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U430" s="1">
        <f ca="1">SUMIFS(INDIRECT($F$1&amp;$F430&amp;":"&amp;$F430),INDIRECT($F$1&amp;dbP!$D$2&amp;":"&amp;dbP!$D$2),"&gt;="&amp;AU$6,INDIRECT($F$1&amp;dbP!$D$2&amp;":"&amp;dbP!$D$2),"&lt;="&amp;AU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V430" s="1">
        <f ca="1">SUMIFS(INDIRECT($F$1&amp;$F430&amp;":"&amp;$F430),INDIRECT($F$1&amp;dbP!$D$2&amp;":"&amp;dbP!$D$2),"&gt;="&amp;AV$6,INDIRECT($F$1&amp;dbP!$D$2&amp;":"&amp;dbP!$D$2),"&lt;="&amp;A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W430" s="1">
        <f ca="1">SUMIFS(INDIRECT($F$1&amp;$F430&amp;":"&amp;$F430),INDIRECT($F$1&amp;dbP!$D$2&amp;":"&amp;dbP!$D$2),"&gt;="&amp;AW$6,INDIRECT($F$1&amp;dbP!$D$2&amp;":"&amp;dbP!$D$2),"&lt;="&amp;A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X430" s="1">
        <f ca="1">SUMIFS(INDIRECT($F$1&amp;$F430&amp;":"&amp;$F430),INDIRECT($F$1&amp;dbP!$D$2&amp;":"&amp;dbP!$D$2),"&gt;="&amp;AX$6,INDIRECT($F$1&amp;dbP!$D$2&amp;":"&amp;dbP!$D$2),"&lt;="&amp;A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Y430" s="1">
        <f ca="1">SUMIFS(INDIRECT($F$1&amp;$F430&amp;":"&amp;$F430),INDIRECT($F$1&amp;dbP!$D$2&amp;":"&amp;dbP!$D$2),"&gt;="&amp;AY$6,INDIRECT($F$1&amp;dbP!$D$2&amp;":"&amp;dbP!$D$2),"&lt;="&amp;A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Z430" s="1">
        <f ca="1">SUMIFS(INDIRECT($F$1&amp;$F430&amp;":"&amp;$F430),INDIRECT($F$1&amp;dbP!$D$2&amp;":"&amp;dbP!$D$2),"&gt;="&amp;AZ$6,INDIRECT($F$1&amp;dbP!$D$2&amp;":"&amp;dbP!$D$2),"&lt;="&amp;A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A430" s="1">
        <f ca="1">SUMIFS(INDIRECT($F$1&amp;$F430&amp;":"&amp;$F430),INDIRECT($F$1&amp;dbP!$D$2&amp;":"&amp;dbP!$D$2),"&gt;="&amp;BA$6,INDIRECT($F$1&amp;dbP!$D$2&amp;":"&amp;dbP!$D$2),"&lt;="&amp;B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B430" s="1">
        <f ca="1">SUMIFS(INDIRECT($F$1&amp;$F430&amp;":"&amp;$F430),INDIRECT($F$1&amp;dbP!$D$2&amp;":"&amp;dbP!$D$2),"&gt;="&amp;BB$6,INDIRECT($F$1&amp;dbP!$D$2&amp;":"&amp;dbP!$D$2),"&lt;="&amp;B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C430" s="1">
        <f ca="1">SUMIFS(INDIRECT($F$1&amp;$F430&amp;":"&amp;$F430),INDIRECT($F$1&amp;dbP!$D$2&amp;":"&amp;dbP!$D$2),"&gt;="&amp;BC$6,INDIRECT($F$1&amp;dbP!$D$2&amp;":"&amp;dbP!$D$2),"&lt;="&amp;B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D430" s="1">
        <f ca="1">SUMIFS(INDIRECT($F$1&amp;$F430&amp;":"&amp;$F430),INDIRECT($F$1&amp;dbP!$D$2&amp;":"&amp;dbP!$D$2),"&gt;="&amp;BD$6,INDIRECT($F$1&amp;dbP!$D$2&amp;":"&amp;dbP!$D$2),"&lt;="&amp;B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E430" s="1">
        <f ca="1">SUMIFS(INDIRECT($F$1&amp;$F430&amp;":"&amp;$F430),INDIRECT($F$1&amp;dbP!$D$2&amp;":"&amp;dbP!$D$2),"&gt;="&amp;BE$6,INDIRECT($F$1&amp;dbP!$D$2&amp;":"&amp;dbP!$D$2),"&lt;="&amp;B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</row>
    <row r="431" spans="1:57" x14ac:dyDescent="0.3">
      <c r="B431" s="1">
        <f>MAX(B$423:B430)+1</f>
        <v>16</v>
      </c>
      <c r="D431" s="1" t="str">
        <f ca="1">INDIRECT($B$1&amp;Items!AB$2&amp;$B431)</f>
        <v>PL(+)</v>
      </c>
      <c r="F431" s="1" t="str">
        <f ca="1">INDIRECT($B$1&amp;Items!X$2&amp;$B431)</f>
        <v>AA</v>
      </c>
      <c r="H431" s="13" t="str">
        <f ca="1">INDIRECT($B$1&amp;Items!U$2&amp;$B431)</f>
        <v>Выручка</v>
      </c>
      <c r="I431" s="13" t="str">
        <f ca="1">IF(INDIRECT($B$1&amp;Items!V$2&amp;$B431)="",H431,INDIRECT($B$1&amp;Items!V$2&amp;$B431))</f>
        <v>Прочая выручка</v>
      </c>
      <c r="J431" s="1" t="str">
        <f ca="1">IF(INDIRECT($B$1&amp;Items!W$2&amp;$B431)="",IF(H431&lt;&gt;I431,"  "&amp;I431,I431),"    "&amp;INDIRECT($B$1&amp;Items!W$2&amp;$B431))</f>
        <v xml:space="preserve">    Прочие продажи-2</v>
      </c>
      <c r="S431" s="1">
        <f ca="1">SUM($U431:INDIRECT(ADDRESS(ROW(),SUMIFS($1:$1,$5:$5,MAX($5:$5)))))</f>
        <v>0</v>
      </c>
      <c r="V431" s="1">
        <f ca="1">SUMIFS(INDIRECT($F$1&amp;$F431&amp;":"&amp;$F431),INDIRECT($F$1&amp;dbP!$D$2&amp;":"&amp;dbP!$D$2),"&gt;="&amp;V$6,INDIRECT($F$1&amp;dbP!$D$2&amp;":"&amp;dbP!$D$2),"&lt;="&amp;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W431" s="1">
        <f ca="1">SUMIFS(INDIRECT($F$1&amp;$F431&amp;":"&amp;$F431),INDIRECT($F$1&amp;dbP!$D$2&amp;":"&amp;dbP!$D$2),"&gt;="&amp;W$6,INDIRECT($F$1&amp;dbP!$D$2&amp;":"&amp;dbP!$D$2),"&lt;="&amp;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X431" s="1">
        <f ca="1">SUMIFS(INDIRECT($F$1&amp;$F431&amp;":"&amp;$F431),INDIRECT($F$1&amp;dbP!$D$2&amp;":"&amp;dbP!$D$2),"&gt;="&amp;X$6,INDIRECT($F$1&amp;dbP!$D$2&amp;":"&amp;dbP!$D$2),"&lt;="&amp;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Y431" s="1">
        <f ca="1">SUMIFS(INDIRECT($F$1&amp;$F431&amp;":"&amp;$F431),INDIRECT($F$1&amp;dbP!$D$2&amp;":"&amp;dbP!$D$2),"&gt;="&amp;Y$6,INDIRECT($F$1&amp;dbP!$D$2&amp;":"&amp;dbP!$D$2),"&lt;="&amp;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Z431" s="1">
        <f ca="1">SUMIFS(INDIRECT($F$1&amp;$F431&amp;":"&amp;$F431),INDIRECT($F$1&amp;dbP!$D$2&amp;":"&amp;dbP!$D$2),"&gt;="&amp;Z$6,INDIRECT($F$1&amp;dbP!$D$2&amp;":"&amp;dbP!$D$2),"&lt;="&amp;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A431" s="1">
        <f ca="1">SUMIFS(INDIRECT($F$1&amp;$F431&amp;":"&amp;$F431),INDIRECT($F$1&amp;dbP!$D$2&amp;":"&amp;dbP!$D$2),"&gt;="&amp;AA$6,INDIRECT($F$1&amp;dbP!$D$2&amp;":"&amp;dbP!$D$2),"&lt;="&amp;A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B431" s="1">
        <f ca="1">SUMIFS(INDIRECT($F$1&amp;$F431&amp;":"&amp;$F431),INDIRECT($F$1&amp;dbP!$D$2&amp;":"&amp;dbP!$D$2),"&gt;="&amp;AB$6,INDIRECT($F$1&amp;dbP!$D$2&amp;":"&amp;dbP!$D$2),"&lt;="&amp;A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C431" s="1">
        <f ca="1">SUMIFS(INDIRECT($F$1&amp;$F431&amp;":"&amp;$F431),INDIRECT($F$1&amp;dbP!$D$2&amp;":"&amp;dbP!$D$2),"&gt;="&amp;AC$6,INDIRECT($F$1&amp;dbP!$D$2&amp;":"&amp;dbP!$D$2),"&lt;="&amp;A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D431" s="1">
        <f ca="1">SUMIFS(INDIRECT($F$1&amp;$F431&amp;":"&amp;$F431),INDIRECT($F$1&amp;dbP!$D$2&amp;":"&amp;dbP!$D$2),"&gt;="&amp;AD$6,INDIRECT($F$1&amp;dbP!$D$2&amp;":"&amp;dbP!$D$2),"&lt;="&amp;A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E431" s="1">
        <f ca="1">SUMIFS(INDIRECT($F$1&amp;$F431&amp;":"&amp;$F431),INDIRECT($F$1&amp;dbP!$D$2&amp;":"&amp;dbP!$D$2),"&gt;="&amp;AE$6,INDIRECT($F$1&amp;dbP!$D$2&amp;":"&amp;dbP!$D$2),"&lt;="&amp;A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F431" s="1">
        <f ca="1">SUMIFS(INDIRECT($F$1&amp;$F431&amp;":"&amp;$F431),INDIRECT($F$1&amp;dbP!$D$2&amp;":"&amp;dbP!$D$2),"&gt;="&amp;AF$6,INDIRECT($F$1&amp;dbP!$D$2&amp;":"&amp;dbP!$D$2),"&lt;="&amp;AF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G431" s="1">
        <f ca="1">SUMIFS(INDIRECT($F$1&amp;$F431&amp;":"&amp;$F431),INDIRECT($F$1&amp;dbP!$D$2&amp;":"&amp;dbP!$D$2),"&gt;="&amp;AG$6,INDIRECT($F$1&amp;dbP!$D$2&amp;":"&amp;dbP!$D$2),"&lt;="&amp;AG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H431" s="1">
        <f ca="1">SUMIFS(INDIRECT($F$1&amp;$F431&amp;":"&amp;$F431),INDIRECT($F$1&amp;dbP!$D$2&amp;":"&amp;dbP!$D$2),"&gt;="&amp;AH$6,INDIRECT($F$1&amp;dbP!$D$2&amp;":"&amp;dbP!$D$2),"&lt;="&amp;AH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I431" s="1">
        <f ca="1">SUMIFS(INDIRECT($F$1&amp;$F431&amp;":"&amp;$F431),INDIRECT($F$1&amp;dbP!$D$2&amp;":"&amp;dbP!$D$2),"&gt;="&amp;AI$6,INDIRECT($F$1&amp;dbP!$D$2&amp;":"&amp;dbP!$D$2),"&lt;="&amp;AI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J431" s="1">
        <f ca="1">SUMIFS(INDIRECT($F$1&amp;$F431&amp;":"&amp;$F431),INDIRECT($F$1&amp;dbP!$D$2&amp;":"&amp;dbP!$D$2),"&gt;="&amp;AJ$6,INDIRECT($F$1&amp;dbP!$D$2&amp;":"&amp;dbP!$D$2),"&lt;="&amp;AJ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K431" s="1">
        <f ca="1">SUMIFS(INDIRECT($F$1&amp;$F431&amp;":"&amp;$F431),INDIRECT($F$1&amp;dbP!$D$2&amp;":"&amp;dbP!$D$2),"&gt;="&amp;AK$6,INDIRECT($F$1&amp;dbP!$D$2&amp;":"&amp;dbP!$D$2),"&lt;="&amp;AK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L431" s="1">
        <f ca="1">SUMIFS(INDIRECT($F$1&amp;$F431&amp;":"&amp;$F431),INDIRECT($F$1&amp;dbP!$D$2&amp;":"&amp;dbP!$D$2),"&gt;="&amp;AL$6,INDIRECT($F$1&amp;dbP!$D$2&amp;":"&amp;dbP!$D$2),"&lt;="&amp;AL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M431" s="1">
        <f ca="1">SUMIFS(INDIRECT($F$1&amp;$F431&amp;":"&amp;$F431),INDIRECT($F$1&amp;dbP!$D$2&amp;":"&amp;dbP!$D$2),"&gt;="&amp;AM$6,INDIRECT($F$1&amp;dbP!$D$2&amp;":"&amp;dbP!$D$2),"&lt;="&amp;AM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N431" s="1">
        <f ca="1">SUMIFS(INDIRECT($F$1&amp;$F431&amp;":"&amp;$F431),INDIRECT($F$1&amp;dbP!$D$2&amp;":"&amp;dbP!$D$2),"&gt;="&amp;AN$6,INDIRECT($F$1&amp;dbP!$D$2&amp;":"&amp;dbP!$D$2),"&lt;="&amp;AN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O431" s="1">
        <f ca="1">SUMIFS(INDIRECT($F$1&amp;$F431&amp;":"&amp;$F431),INDIRECT($F$1&amp;dbP!$D$2&amp;":"&amp;dbP!$D$2),"&gt;="&amp;AO$6,INDIRECT($F$1&amp;dbP!$D$2&amp;":"&amp;dbP!$D$2),"&lt;="&amp;AO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P431" s="1">
        <f ca="1">SUMIFS(INDIRECT($F$1&amp;$F431&amp;":"&amp;$F431),INDIRECT($F$1&amp;dbP!$D$2&amp;":"&amp;dbP!$D$2),"&gt;="&amp;AP$6,INDIRECT($F$1&amp;dbP!$D$2&amp;":"&amp;dbP!$D$2),"&lt;="&amp;AP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Q431" s="1">
        <f ca="1">SUMIFS(INDIRECT($F$1&amp;$F431&amp;":"&amp;$F431),INDIRECT($F$1&amp;dbP!$D$2&amp;":"&amp;dbP!$D$2),"&gt;="&amp;AQ$6,INDIRECT($F$1&amp;dbP!$D$2&amp;":"&amp;dbP!$D$2),"&lt;="&amp;AQ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R431" s="1">
        <f ca="1">SUMIFS(INDIRECT($F$1&amp;$F431&amp;":"&amp;$F431),INDIRECT($F$1&amp;dbP!$D$2&amp;":"&amp;dbP!$D$2),"&gt;="&amp;AR$6,INDIRECT($F$1&amp;dbP!$D$2&amp;":"&amp;dbP!$D$2),"&lt;="&amp;AR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S431" s="1">
        <f ca="1">SUMIFS(INDIRECT($F$1&amp;$F431&amp;":"&amp;$F431),INDIRECT($F$1&amp;dbP!$D$2&amp;":"&amp;dbP!$D$2),"&gt;="&amp;AS$6,INDIRECT($F$1&amp;dbP!$D$2&amp;":"&amp;dbP!$D$2),"&lt;="&amp;AS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T431" s="1">
        <f ca="1">SUMIFS(INDIRECT($F$1&amp;$F431&amp;":"&amp;$F431),INDIRECT($F$1&amp;dbP!$D$2&amp;":"&amp;dbP!$D$2),"&gt;="&amp;AT$6,INDIRECT($F$1&amp;dbP!$D$2&amp;":"&amp;dbP!$D$2),"&lt;="&amp;AT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U431" s="1">
        <f ca="1">SUMIFS(INDIRECT($F$1&amp;$F431&amp;":"&amp;$F431),INDIRECT($F$1&amp;dbP!$D$2&amp;":"&amp;dbP!$D$2),"&gt;="&amp;AU$6,INDIRECT($F$1&amp;dbP!$D$2&amp;":"&amp;dbP!$D$2),"&lt;="&amp;AU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V431" s="1">
        <f ca="1">SUMIFS(INDIRECT($F$1&amp;$F431&amp;":"&amp;$F431),INDIRECT($F$1&amp;dbP!$D$2&amp;":"&amp;dbP!$D$2),"&gt;="&amp;AV$6,INDIRECT($F$1&amp;dbP!$D$2&amp;":"&amp;dbP!$D$2),"&lt;="&amp;A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W431" s="1">
        <f ca="1">SUMIFS(INDIRECT($F$1&amp;$F431&amp;":"&amp;$F431),INDIRECT($F$1&amp;dbP!$D$2&amp;":"&amp;dbP!$D$2),"&gt;="&amp;AW$6,INDIRECT($F$1&amp;dbP!$D$2&amp;":"&amp;dbP!$D$2),"&lt;="&amp;A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X431" s="1">
        <f ca="1">SUMIFS(INDIRECT($F$1&amp;$F431&amp;":"&amp;$F431),INDIRECT($F$1&amp;dbP!$D$2&amp;":"&amp;dbP!$D$2),"&gt;="&amp;AX$6,INDIRECT($F$1&amp;dbP!$D$2&amp;":"&amp;dbP!$D$2),"&lt;="&amp;A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Y431" s="1">
        <f ca="1">SUMIFS(INDIRECT($F$1&amp;$F431&amp;":"&amp;$F431),INDIRECT($F$1&amp;dbP!$D$2&amp;":"&amp;dbP!$D$2),"&gt;="&amp;AY$6,INDIRECT($F$1&amp;dbP!$D$2&amp;":"&amp;dbP!$D$2),"&lt;="&amp;A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Z431" s="1">
        <f ca="1">SUMIFS(INDIRECT($F$1&amp;$F431&amp;":"&amp;$F431),INDIRECT($F$1&amp;dbP!$D$2&amp;":"&amp;dbP!$D$2),"&gt;="&amp;AZ$6,INDIRECT($F$1&amp;dbP!$D$2&amp;":"&amp;dbP!$D$2),"&lt;="&amp;A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A431" s="1">
        <f ca="1">SUMIFS(INDIRECT($F$1&amp;$F431&amp;":"&amp;$F431),INDIRECT($F$1&amp;dbP!$D$2&amp;":"&amp;dbP!$D$2),"&gt;="&amp;BA$6,INDIRECT($F$1&amp;dbP!$D$2&amp;":"&amp;dbP!$D$2),"&lt;="&amp;B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B431" s="1">
        <f ca="1">SUMIFS(INDIRECT($F$1&amp;$F431&amp;":"&amp;$F431),INDIRECT($F$1&amp;dbP!$D$2&amp;":"&amp;dbP!$D$2),"&gt;="&amp;BB$6,INDIRECT($F$1&amp;dbP!$D$2&amp;":"&amp;dbP!$D$2),"&lt;="&amp;B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C431" s="1">
        <f ca="1">SUMIFS(INDIRECT($F$1&amp;$F431&amp;":"&amp;$F431),INDIRECT($F$1&amp;dbP!$D$2&amp;":"&amp;dbP!$D$2),"&gt;="&amp;BC$6,INDIRECT($F$1&amp;dbP!$D$2&amp;":"&amp;dbP!$D$2),"&lt;="&amp;B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D431" s="1">
        <f ca="1">SUMIFS(INDIRECT($F$1&amp;$F431&amp;":"&amp;$F431),INDIRECT($F$1&amp;dbP!$D$2&amp;":"&amp;dbP!$D$2),"&gt;="&amp;BD$6,INDIRECT($F$1&amp;dbP!$D$2&amp;":"&amp;dbP!$D$2),"&lt;="&amp;B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E431" s="1">
        <f ca="1">SUMIFS(INDIRECT($F$1&amp;$F431&amp;":"&amp;$F431),INDIRECT($F$1&amp;dbP!$D$2&amp;":"&amp;dbP!$D$2),"&gt;="&amp;BE$6,INDIRECT($F$1&amp;dbP!$D$2&amp;":"&amp;dbP!$D$2),"&lt;="&amp;B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</row>
    <row r="432" spans="1:57" x14ac:dyDescent="0.3">
      <c r="B432" s="1">
        <f>MAX(B$423:B431)+1</f>
        <v>17</v>
      </c>
      <c r="D432" s="1">
        <f ca="1">INDIRECT($B$1&amp;Items!AB$2&amp;$B432)</f>
        <v>0</v>
      </c>
      <c r="F432" s="1" t="str">
        <f ca="1">INDIRECT($B$1&amp;Items!X$2&amp;$B432)</f>
        <v>AA</v>
      </c>
      <c r="H432" s="13" t="str">
        <f ca="1">INDIRECT($B$1&amp;Items!U$2&amp;$B432)</f>
        <v>Себестоимость продаж</v>
      </c>
      <c r="I432" s="13" t="str">
        <f ca="1">IF(INDIRECT($B$1&amp;Items!V$2&amp;$B432)="",H432,INDIRECT($B$1&amp;Items!V$2&amp;$B432))</f>
        <v>Себестоимость продаж</v>
      </c>
      <c r="J432" s="1" t="str">
        <f ca="1">IF(INDIRECT($B$1&amp;Items!W$2&amp;$B432)="",IF(H432&lt;&gt;I432,"  "&amp;I432,I432),"    "&amp;INDIRECT($B$1&amp;Items!W$2&amp;$B432))</f>
        <v>Себестоимость продаж</v>
      </c>
      <c r="S432" s="1">
        <f ca="1">SUM($U432:INDIRECT(ADDRESS(ROW(),SUMIFS($1:$1,$5:$5,MAX($5:$5)))))</f>
        <v>52925331.817323916</v>
      </c>
      <c r="V432" s="1">
        <f ca="1">SUMIFS(INDIRECT($F$1&amp;$F432&amp;":"&amp;$F432),INDIRECT($F$1&amp;dbP!$D$2&amp;":"&amp;dbP!$D$2),"&gt;="&amp;V$6,INDIRECT($F$1&amp;dbP!$D$2&amp;":"&amp;dbP!$D$2),"&lt;="&amp;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W432" s="1">
        <f ca="1">SUMIFS(INDIRECT($F$1&amp;$F432&amp;":"&amp;$F432),INDIRECT($F$1&amp;dbP!$D$2&amp;":"&amp;dbP!$D$2),"&gt;="&amp;W$6,INDIRECT($F$1&amp;dbP!$D$2&amp;":"&amp;dbP!$D$2),"&lt;="&amp;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X432" s="1">
        <f ca="1">SUMIFS(INDIRECT($F$1&amp;$F432&amp;":"&amp;$F432),INDIRECT($F$1&amp;dbP!$D$2&amp;":"&amp;dbP!$D$2),"&gt;="&amp;X$6,INDIRECT($F$1&amp;dbP!$D$2&amp;":"&amp;dbP!$D$2),"&lt;="&amp;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Y432" s="1">
        <f ca="1">SUMIFS(INDIRECT($F$1&amp;$F432&amp;":"&amp;$F432),INDIRECT($F$1&amp;dbP!$D$2&amp;":"&amp;dbP!$D$2),"&gt;="&amp;Y$6,INDIRECT($F$1&amp;dbP!$D$2&amp;":"&amp;dbP!$D$2),"&lt;="&amp;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Z432" s="1">
        <f ca="1">SUMIFS(INDIRECT($F$1&amp;$F432&amp;":"&amp;$F432),INDIRECT($F$1&amp;dbP!$D$2&amp;":"&amp;dbP!$D$2),"&gt;="&amp;Z$6,INDIRECT($F$1&amp;dbP!$D$2&amp;":"&amp;dbP!$D$2),"&lt;="&amp;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17641777.272441305</v>
      </c>
      <c r="AA432" s="1">
        <f ca="1">SUMIFS(INDIRECT($F$1&amp;$F432&amp;":"&amp;$F432),INDIRECT($F$1&amp;dbP!$D$2&amp;":"&amp;dbP!$D$2),"&gt;="&amp;AA$6,INDIRECT($F$1&amp;dbP!$D$2&amp;":"&amp;dbP!$D$2),"&lt;="&amp;A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35283554.54488261</v>
      </c>
      <c r="AB432" s="1">
        <f ca="1">SUMIFS(INDIRECT($F$1&amp;$F432&amp;":"&amp;$F432),INDIRECT($F$1&amp;dbP!$D$2&amp;":"&amp;dbP!$D$2),"&gt;="&amp;AB$6,INDIRECT($F$1&amp;dbP!$D$2&amp;":"&amp;dbP!$D$2),"&lt;="&amp;A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C432" s="1">
        <f ca="1">SUMIFS(INDIRECT($F$1&amp;$F432&amp;":"&amp;$F432),INDIRECT($F$1&amp;dbP!$D$2&amp;":"&amp;dbP!$D$2),"&gt;="&amp;AC$6,INDIRECT($F$1&amp;dbP!$D$2&amp;":"&amp;dbP!$D$2),"&lt;="&amp;A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D432" s="1">
        <f ca="1">SUMIFS(INDIRECT($F$1&amp;$F432&amp;":"&amp;$F432),INDIRECT($F$1&amp;dbP!$D$2&amp;":"&amp;dbP!$D$2),"&gt;="&amp;AD$6,INDIRECT($F$1&amp;dbP!$D$2&amp;":"&amp;dbP!$D$2),"&lt;="&amp;A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E432" s="1">
        <f ca="1">SUMIFS(INDIRECT($F$1&amp;$F432&amp;":"&amp;$F432),INDIRECT($F$1&amp;dbP!$D$2&amp;":"&amp;dbP!$D$2),"&gt;="&amp;AE$6,INDIRECT($F$1&amp;dbP!$D$2&amp;":"&amp;dbP!$D$2),"&lt;="&amp;A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F432" s="1">
        <f ca="1">SUMIFS(INDIRECT($F$1&amp;$F432&amp;":"&amp;$F432),INDIRECT($F$1&amp;dbP!$D$2&amp;":"&amp;dbP!$D$2),"&gt;="&amp;AF$6,INDIRECT($F$1&amp;dbP!$D$2&amp;":"&amp;dbP!$D$2),"&lt;="&amp;AF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G432" s="1">
        <f ca="1">SUMIFS(INDIRECT($F$1&amp;$F432&amp;":"&amp;$F432),INDIRECT($F$1&amp;dbP!$D$2&amp;":"&amp;dbP!$D$2),"&gt;="&amp;AG$6,INDIRECT($F$1&amp;dbP!$D$2&amp;":"&amp;dbP!$D$2),"&lt;="&amp;AG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H432" s="1">
        <f ca="1">SUMIFS(INDIRECT($F$1&amp;$F432&amp;":"&amp;$F432),INDIRECT($F$1&amp;dbP!$D$2&amp;":"&amp;dbP!$D$2),"&gt;="&amp;AH$6,INDIRECT($F$1&amp;dbP!$D$2&amp;":"&amp;dbP!$D$2),"&lt;="&amp;AH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I432" s="1">
        <f ca="1">SUMIFS(INDIRECT($F$1&amp;$F432&amp;":"&amp;$F432),INDIRECT($F$1&amp;dbP!$D$2&amp;":"&amp;dbP!$D$2),"&gt;="&amp;AI$6,INDIRECT($F$1&amp;dbP!$D$2&amp;":"&amp;dbP!$D$2),"&lt;="&amp;AI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J432" s="1">
        <f ca="1">SUMIFS(INDIRECT($F$1&amp;$F432&amp;":"&amp;$F432),INDIRECT($F$1&amp;dbP!$D$2&amp;":"&amp;dbP!$D$2),"&gt;="&amp;AJ$6,INDIRECT($F$1&amp;dbP!$D$2&amp;":"&amp;dbP!$D$2),"&lt;="&amp;AJ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K432" s="1">
        <f ca="1">SUMIFS(INDIRECT($F$1&amp;$F432&amp;":"&amp;$F432),INDIRECT($F$1&amp;dbP!$D$2&amp;":"&amp;dbP!$D$2),"&gt;="&amp;AK$6,INDIRECT($F$1&amp;dbP!$D$2&amp;":"&amp;dbP!$D$2),"&lt;="&amp;AK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L432" s="1">
        <f ca="1">SUMIFS(INDIRECT($F$1&amp;$F432&amp;":"&amp;$F432),INDIRECT($F$1&amp;dbP!$D$2&amp;":"&amp;dbP!$D$2),"&gt;="&amp;AL$6,INDIRECT($F$1&amp;dbP!$D$2&amp;":"&amp;dbP!$D$2),"&lt;="&amp;AL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M432" s="1">
        <f ca="1">SUMIFS(INDIRECT($F$1&amp;$F432&amp;":"&amp;$F432),INDIRECT($F$1&amp;dbP!$D$2&amp;":"&amp;dbP!$D$2),"&gt;="&amp;AM$6,INDIRECT($F$1&amp;dbP!$D$2&amp;":"&amp;dbP!$D$2),"&lt;="&amp;AM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N432" s="1">
        <f ca="1">SUMIFS(INDIRECT($F$1&amp;$F432&amp;":"&amp;$F432),INDIRECT($F$1&amp;dbP!$D$2&amp;":"&amp;dbP!$D$2),"&gt;="&amp;AN$6,INDIRECT($F$1&amp;dbP!$D$2&amp;":"&amp;dbP!$D$2),"&lt;="&amp;AN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O432" s="1">
        <f ca="1">SUMIFS(INDIRECT($F$1&amp;$F432&amp;":"&amp;$F432),INDIRECT($F$1&amp;dbP!$D$2&amp;":"&amp;dbP!$D$2),"&gt;="&amp;AO$6,INDIRECT($F$1&amp;dbP!$D$2&amp;":"&amp;dbP!$D$2),"&lt;="&amp;AO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P432" s="1">
        <f ca="1">SUMIFS(INDIRECT($F$1&amp;$F432&amp;":"&amp;$F432),INDIRECT($F$1&amp;dbP!$D$2&amp;":"&amp;dbP!$D$2),"&gt;="&amp;AP$6,INDIRECT($F$1&amp;dbP!$D$2&amp;":"&amp;dbP!$D$2),"&lt;="&amp;AP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Q432" s="1">
        <f ca="1">SUMIFS(INDIRECT($F$1&amp;$F432&amp;":"&amp;$F432),INDIRECT($F$1&amp;dbP!$D$2&amp;":"&amp;dbP!$D$2),"&gt;="&amp;AQ$6,INDIRECT($F$1&amp;dbP!$D$2&amp;":"&amp;dbP!$D$2),"&lt;="&amp;AQ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R432" s="1">
        <f ca="1">SUMIFS(INDIRECT($F$1&amp;$F432&amp;":"&amp;$F432),INDIRECT($F$1&amp;dbP!$D$2&amp;":"&amp;dbP!$D$2),"&gt;="&amp;AR$6,INDIRECT($F$1&amp;dbP!$D$2&amp;":"&amp;dbP!$D$2),"&lt;="&amp;AR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S432" s="1">
        <f ca="1">SUMIFS(INDIRECT($F$1&amp;$F432&amp;":"&amp;$F432),INDIRECT($F$1&amp;dbP!$D$2&amp;":"&amp;dbP!$D$2),"&gt;="&amp;AS$6,INDIRECT($F$1&amp;dbP!$D$2&amp;":"&amp;dbP!$D$2),"&lt;="&amp;AS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T432" s="1">
        <f ca="1">SUMIFS(INDIRECT($F$1&amp;$F432&amp;":"&amp;$F432),INDIRECT($F$1&amp;dbP!$D$2&amp;":"&amp;dbP!$D$2),"&gt;="&amp;AT$6,INDIRECT($F$1&amp;dbP!$D$2&amp;":"&amp;dbP!$D$2),"&lt;="&amp;AT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U432" s="1">
        <f ca="1">SUMIFS(INDIRECT($F$1&amp;$F432&amp;":"&amp;$F432),INDIRECT($F$1&amp;dbP!$D$2&amp;":"&amp;dbP!$D$2),"&gt;="&amp;AU$6,INDIRECT($F$1&amp;dbP!$D$2&amp;":"&amp;dbP!$D$2),"&lt;="&amp;AU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V432" s="1">
        <f ca="1">SUMIFS(INDIRECT($F$1&amp;$F432&amp;":"&amp;$F432),INDIRECT($F$1&amp;dbP!$D$2&amp;":"&amp;dbP!$D$2),"&gt;="&amp;AV$6,INDIRECT($F$1&amp;dbP!$D$2&amp;":"&amp;dbP!$D$2),"&lt;="&amp;A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W432" s="1">
        <f ca="1">SUMIFS(INDIRECT($F$1&amp;$F432&amp;":"&amp;$F432),INDIRECT($F$1&amp;dbP!$D$2&amp;":"&amp;dbP!$D$2),"&gt;="&amp;AW$6,INDIRECT($F$1&amp;dbP!$D$2&amp;":"&amp;dbP!$D$2),"&lt;="&amp;A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X432" s="1">
        <f ca="1">SUMIFS(INDIRECT($F$1&amp;$F432&amp;":"&amp;$F432),INDIRECT($F$1&amp;dbP!$D$2&amp;":"&amp;dbP!$D$2),"&gt;="&amp;AX$6,INDIRECT($F$1&amp;dbP!$D$2&amp;":"&amp;dbP!$D$2),"&lt;="&amp;A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Y432" s="1">
        <f ca="1">SUMIFS(INDIRECT($F$1&amp;$F432&amp;":"&amp;$F432),INDIRECT($F$1&amp;dbP!$D$2&amp;":"&amp;dbP!$D$2),"&gt;="&amp;AY$6,INDIRECT($F$1&amp;dbP!$D$2&amp;":"&amp;dbP!$D$2),"&lt;="&amp;A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Z432" s="1">
        <f ca="1">SUMIFS(INDIRECT($F$1&amp;$F432&amp;":"&amp;$F432),INDIRECT($F$1&amp;dbP!$D$2&amp;":"&amp;dbP!$D$2),"&gt;="&amp;AZ$6,INDIRECT($F$1&amp;dbP!$D$2&amp;":"&amp;dbP!$D$2),"&lt;="&amp;A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A432" s="1">
        <f ca="1">SUMIFS(INDIRECT($F$1&amp;$F432&amp;":"&amp;$F432),INDIRECT($F$1&amp;dbP!$D$2&amp;":"&amp;dbP!$D$2),"&gt;="&amp;BA$6,INDIRECT($F$1&amp;dbP!$D$2&amp;":"&amp;dbP!$D$2),"&lt;="&amp;B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B432" s="1">
        <f ca="1">SUMIFS(INDIRECT($F$1&amp;$F432&amp;":"&amp;$F432),INDIRECT($F$1&amp;dbP!$D$2&amp;":"&amp;dbP!$D$2),"&gt;="&amp;BB$6,INDIRECT($F$1&amp;dbP!$D$2&amp;":"&amp;dbP!$D$2),"&lt;="&amp;B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C432" s="1">
        <f ca="1">SUMIFS(INDIRECT($F$1&amp;$F432&amp;":"&amp;$F432),INDIRECT($F$1&amp;dbP!$D$2&amp;":"&amp;dbP!$D$2),"&gt;="&amp;BC$6,INDIRECT($F$1&amp;dbP!$D$2&amp;":"&amp;dbP!$D$2),"&lt;="&amp;B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D432" s="1">
        <f ca="1">SUMIFS(INDIRECT($F$1&amp;$F432&amp;":"&amp;$F432),INDIRECT($F$1&amp;dbP!$D$2&amp;":"&amp;dbP!$D$2),"&gt;="&amp;BD$6,INDIRECT($F$1&amp;dbP!$D$2&amp;":"&amp;dbP!$D$2),"&lt;="&amp;B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E432" s="1">
        <f ca="1">SUMIFS(INDIRECT($F$1&amp;$F432&amp;":"&amp;$F432),INDIRECT($F$1&amp;dbP!$D$2&amp;":"&amp;dbP!$D$2),"&gt;="&amp;BE$6,INDIRECT($F$1&amp;dbP!$D$2&amp;":"&amp;dbP!$D$2),"&lt;="&amp;B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</row>
    <row r="433" spans="2:57" x14ac:dyDescent="0.3">
      <c r="B433" s="1">
        <f>MAX(B$423:B432)+1</f>
        <v>18</v>
      </c>
      <c r="D433" s="1">
        <f ca="1">INDIRECT($B$1&amp;Items!AB$2&amp;$B433)</f>
        <v>0</v>
      </c>
      <c r="F433" s="1" t="str">
        <f ca="1">INDIRECT($B$1&amp;Items!X$2&amp;$B433)</f>
        <v>AA</v>
      </c>
      <c r="H433" s="13" t="str">
        <f ca="1">INDIRECT($B$1&amp;Items!U$2&amp;$B433)</f>
        <v>Себестоимость продаж</v>
      </c>
      <c r="I433" s="13" t="str">
        <f ca="1">IF(INDIRECT($B$1&amp;Items!V$2&amp;$B433)="",H433,INDIRECT($B$1&amp;Items!V$2&amp;$B433))</f>
        <v>Затраты этапа-1 бизнес-процесса</v>
      </c>
      <c r="J433" s="1" t="str">
        <f ca="1">IF(INDIRECT($B$1&amp;Items!W$2&amp;$B433)="",IF(H433&lt;&gt;I433,"  "&amp;I433,I433),"    "&amp;INDIRECT($B$1&amp;Items!W$2&amp;$B433))</f>
        <v xml:space="preserve">  Затраты этапа-1 бизнес-процесса</v>
      </c>
      <c r="S433" s="1">
        <f ca="1">SUM($U433:INDIRECT(ADDRESS(ROW(),SUMIFS($1:$1,$5:$5,MAX($5:$5)))))</f>
        <v>11251330.218</v>
      </c>
      <c r="V433" s="1">
        <f ca="1">SUMIFS(INDIRECT($F$1&amp;$F433&amp;":"&amp;$F433),INDIRECT($F$1&amp;dbP!$D$2&amp;":"&amp;dbP!$D$2),"&gt;="&amp;V$6,INDIRECT($F$1&amp;dbP!$D$2&amp;":"&amp;dbP!$D$2),"&lt;="&amp;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W433" s="1">
        <f ca="1">SUMIFS(INDIRECT($F$1&amp;$F433&amp;":"&amp;$F433),INDIRECT($F$1&amp;dbP!$D$2&amp;":"&amp;dbP!$D$2),"&gt;="&amp;W$6,INDIRECT($F$1&amp;dbP!$D$2&amp;":"&amp;dbP!$D$2),"&lt;="&amp;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X433" s="1">
        <f ca="1">SUMIFS(INDIRECT($F$1&amp;$F433&amp;":"&amp;$F433),INDIRECT($F$1&amp;dbP!$D$2&amp;":"&amp;dbP!$D$2),"&gt;="&amp;X$6,INDIRECT($F$1&amp;dbP!$D$2&amp;":"&amp;dbP!$D$2),"&lt;="&amp;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Y433" s="1">
        <f ca="1">SUMIFS(INDIRECT($F$1&amp;$F433&amp;":"&amp;$F433),INDIRECT($F$1&amp;dbP!$D$2&amp;":"&amp;dbP!$D$2),"&gt;="&amp;Y$6,INDIRECT($F$1&amp;dbP!$D$2&amp;":"&amp;dbP!$D$2),"&lt;="&amp;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Z433" s="1">
        <f ca="1">SUMIFS(INDIRECT($F$1&amp;$F433&amp;":"&amp;$F433),INDIRECT($F$1&amp;dbP!$D$2&amp;":"&amp;dbP!$D$2),"&gt;="&amp;Z$6,INDIRECT($F$1&amp;dbP!$D$2&amp;":"&amp;dbP!$D$2),"&lt;="&amp;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3750443.406</v>
      </c>
      <c r="AA433" s="1">
        <f ca="1">SUMIFS(INDIRECT($F$1&amp;$F433&amp;":"&amp;$F433),INDIRECT($F$1&amp;dbP!$D$2&amp;":"&amp;dbP!$D$2),"&gt;="&amp;AA$6,INDIRECT($F$1&amp;dbP!$D$2&amp;":"&amp;dbP!$D$2),"&lt;="&amp;A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7500886.8119999999</v>
      </c>
      <c r="AB433" s="1">
        <f ca="1">SUMIFS(INDIRECT($F$1&amp;$F433&amp;":"&amp;$F433),INDIRECT($F$1&amp;dbP!$D$2&amp;":"&amp;dbP!$D$2),"&gt;="&amp;AB$6,INDIRECT($F$1&amp;dbP!$D$2&amp;":"&amp;dbP!$D$2),"&lt;="&amp;A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C433" s="1">
        <f ca="1">SUMIFS(INDIRECT($F$1&amp;$F433&amp;":"&amp;$F433),INDIRECT($F$1&amp;dbP!$D$2&amp;":"&amp;dbP!$D$2),"&gt;="&amp;AC$6,INDIRECT($F$1&amp;dbP!$D$2&amp;":"&amp;dbP!$D$2),"&lt;="&amp;A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D433" s="1">
        <f ca="1">SUMIFS(INDIRECT($F$1&amp;$F433&amp;":"&amp;$F433),INDIRECT($F$1&amp;dbP!$D$2&amp;":"&amp;dbP!$D$2),"&gt;="&amp;AD$6,INDIRECT($F$1&amp;dbP!$D$2&amp;":"&amp;dbP!$D$2),"&lt;="&amp;A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E433" s="1">
        <f ca="1">SUMIFS(INDIRECT($F$1&amp;$F433&amp;":"&amp;$F433),INDIRECT($F$1&amp;dbP!$D$2&amp;":"&amp;dbP!$D$2),"&gt;="&amp;AE$6,INDIRECT($F$1&amp;dbP!$D$2&amp;":"&amp;dbP!$D$2),"&lt;="&amp;A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F433" s="1">
        <f ca="1">SUMIFS(INDIRECT($F$1&amp;$F433&amp;":"&amp;$F433),INDIRECT($F$1&amp;dbP!$D$2&amp;":"&amp;dbP!$D$2),"&gt;="&amp;AF$6,INDIRECT($F$1&amp;dbP!$D$2&amp;":"&amp;dbP!$D$2),"&lt;="&amp;AF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G433" s="1">
        <f ca="1">SUMIFS(INDIRECT($F$1&amp;$F433&amp;":"&amp;$F433),INDIRECT($F$1&amp;dbP!$D$2&amp;":"&amp;dbP!$D$2),"&gt;="&amp;AG$6,INDIRECT($F$1&amp;dbP!$D$2&amp;":"&amp;dbP!$D$2),"&lt;="&amp;AG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H433" s="1">
        <f ca="1">SUMIFS(INDIRECT($F$1&amp;$F433&amp;":"&amp;$F433),INDIRECT($F$1&amp;dbP!$D$2&amp;":"&amp;dbP!$D$2),"&gt;="&amp;AH$6,INDIRECT($F$1&amp;dbP!$D$2&amp;":"&amp;dbP!$D$2),"&lt;="&amp;AH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I433" s="1">
        <f ca="1">SUMIFS(INDIRECT($F$1&amp;$F433&amp;":"&amp;$F433),INDIRECT($F$1&amp;dbP!$D$2&amp;":"&amp;dbP!$D$2),"&gt;="&amp;AI$6,INDIRECT($F$1&amp;dbP!$D$2&amp;":"&amp;dbP!$D$2),"&lt;="&amp;AI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J433" s="1">
        <f ca="1">SUMIFS(INDIRECT($F$1&amp;$F433&amp;":"&amp;$F433),INDIRECT($F$1&amp;dbP!$D$2&amp;":"&amp;dbP!$D$2),"&gt;="&amp;AJ$6,INDIRECT($F$1&amp;dbP!$D$2&amp;":"&amp;dbP!$D$2),"&lt;="&amp;AJ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K433" s="1">
        <f ca="1">SUMIFS(INDIRECT($F$1&amp;$F433&amp;":"&amp;$F433),INDIRECT($F$1&amp;dbP!$D$2&amp;":"&amp;dbP!$D$2),"&gt;="&amp;AK$6,INDIRECT($F$1&amp;dbP!$D$2&amp;":"&amp;dbP!$D$2),"&lt;="&amp;AK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L433" s="1">
        <f ca="1">SUMIFS(INDIRECT($F$1&amp;$F433&amp;":"&amp;$F433),INDIRECT($F$1&amp;dbP!$D$2&amp;":"&amp;dbP!$D$2),"&gt;="&amp;AL$6,INDIRECT($F$1&amp;dbP!$D$2&amp;":"&amp;dbP!$D$2),"&lt;="&amp;AL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M433" s="1">
        <f ca="1">SUMIFS(INDIRECT($F$1&amp;$F433&amp;":"&amp;$F433),INDIRECT($F$1&amp;dbP!$D$2&amp;":"&amp;dbP!$D$2),"&gt;="&amp;AM$6,INDIRECT($F$1&amp;dbP!$D$2&amp;":"&amp;dbP!$D$2),"&lt;="&amp;AM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N433" s="1">
        <f ca="1">SUMIFS(INDIRECT($F$1&amp;$F433&amp;":"&amp;$F433),INDIRECT($F$1&amp;dbP!$D$2&amp;":"&amp;dbP!$D$2),"&gt;="&amp;AN$6,INDIRECT($F$1&amp;dbP!$D$2&amp;":"&amp;dbP!$D$2),"&lt;="&amp;AN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O433" s="1">
        <f ca="1">SUMIFS(INDIRECT($F$1&amp;$F433&amp;":"&amp;$F433),INDIRECT($F$1&amp;dbP!$D$2&amp;":"&amp;dbP!$D$2),"&gt;="&amp;AO$6,INDIRECT($F$1&amp;dbP!$D$2&amp;":"&amp;dbP!$D$2),"&lt;="&amp;AO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P433" s="1">
        <f ca="1">SUMIFS(INDIRECT($F$1&amp;$F433&amp;":"&amp;$F433),INDIRECT($F$1&amp;dbP!$D$2&amp;":"&amp;dbP!$D$2),"&gt;="&amp;AP$6,INDIRECT($F$1&amp;dbP!$D$2&amp;":"&amp;dbP!$D$2),"&lt;="&amp;AP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Q433" s="1">
        <f ca="1">SUMIFS(INDIRECT($F$1&amp;$F433&amp;":"&amp;$F433),INDIRECT($F$1&amp;dbP!$D$2&amp;":"&amp;dbP!$D$2),"&gt;="&amp;AQ$6,INDIRECT($F$1&amp;dbP!$D$2&amp;":"&amp;dbP!$D$2),"&lt;="&amp;AQ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R433" s="1">
        <f ca="1">SUMIFS(INDIRECT($F$1&amp;$F433&amp;":"&amp;$F433),INDIRECT($F$1&amp;dbP!$D$2&amp;":"&amp;dbP!$D$2),"&gt;="&amp;AR$6,INDIRECT($F$1&amp;dbP!$D$2&amp;":"&amp;dbP!$D$2),"&lt;="&amp;AR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S433" s="1">
        <f ca="1">SUMIFS(INDIRECT($F$1&amp;$F433&amp;":"&amp;$F433),INDIRECT($F$1&amp;dbP!$D$2&amp;":"&amp;dbP!$D$2),"&gt;="&amp;AS$6,INDIRECT($F$1&amp;dbP!$D$2&amp;":"&amp;dbP!$D$2),"&lt;="&amp;AS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T433" s="1">
        <f ca="1">SUMIFS(INDIRECT($F$1&amp;$F433&amp;":"&amp;$F433),INDIRECT($F$1&amp;dbP!$D$2&amp;":"&amp;dbP!$D$2),"&gt;="&amp;AT$6,INDIRECT($F$1&amp;dbP!$D$2&amp;":"&amp;dbP!$D$2),"&lt;="&amp;AT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U433" s="1">
        <f ca="1">SUMIFS(INDIRECT($F$1&amp;$F433&amp;":"&amp;$F433),INDIRECT($F$1&amp;dbP!$D$2&amp;":"&amp;dbP!$D$2),"&gt;="&amp;AU$6,INDIRECT($F$1&amp;dbP!$D$2&amp;":"&amp;dbP!$D$2),"&lt;="&amp;AU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V433" s="1">
        <f ca="1">SUMIFS(INDIRECT($F$1&amp;$F433&amp;":"&amp;$F433),INDIRECT($F$1&amp;dbP!$D$2&amp;":"&amp;dbP!$D$2),"&gt;="&amp;AV$6,INDIRECT($F$1&amp;dbP!$D$2&amp;":"&amp;dbP!$D$2),"&lt;="&amp;A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W433" s="1">
        <f ca="1">SUMIFS(INDIRECT($F$1&amp;$F433&amp;":"&amp;$F433),INDIRECT($F$1&amp;dbP!$D$2&amp;":"&amp;dbP!$D$2),"&gt;="&amp;AW$6,INDIRECT($F$1&amp;dbP!$D$2&amp;":"&amp;dbP!$D$2),"&lt;="&amp;A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X433" s="1">
        <f ca="1">SUMIFS(INDIRECT($F$1&amp;$F433&amp;":"&amp;$F433),INDIRECT($F$1&amp;dbP!$D$2&amp;":"&amp;dbP!$D$2),"&gt;="&amp;AX$6,INDIRECT($F$1&amp;dbP!$D$2&amp;":"&amp;dbP!$D$2),"&lt;="&amp;A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Y433" s="1">
        <f ca="1">SUMIFS(INDIRECT($F$1&amp;$F433&amp;":"&amp;$F433),INDIRECT($F$1&amp;dbP!$D$2&amp;":"&amp;dbP!$D$2),"&gt;="&amp;AY$6,INDIRECT($F$1&amp;dbP!$D$2&amp;":"&amp;dbP!$D$2),"&lt;="&amp;A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Z433" s="1">
        <f ca="1">SUMIFS(INDIRECT($F$1&amp;$F433&amp;":"&amp;$F433),INDIRECT($F$1&amp;dbP!$D$2&amp;":"&amp;dbP!$D$2),"&gt;="&amp;AZ$6,INDIRECT($F$1&amp;dbP!$D$2&amp;":"&amp;dbP!$D$2),"&lt;="&amp;A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A433" s="1">
        <f ca="1">SUMIFS(INDIRECT($F$1&amp;$F433&amp;":"&amp;$F433),INDIRECT($F$1&amp;dbP!$D$2&amp;":"&amp;dbP!$D$2),"&gt;="&amp;BA$6,INDIRECT($F$1&amp;dbP!$D$2&amp;":"&amp;dbP!$D$2),"&lt;="&amp;B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B433" s="1">
        <f ca="1">SUMIFS(INDIRECT($F$1&amp;$F433&amp;":"&amp;$F433),INDIRECT($F$1&amp;dbP!$D$2&amp;":"&amp;dbP!$D$2),"&gt;="&amp;BB$6,INDIRECT($F$1&amp;dbP!$D$2&amp;":"&amp;dbP!$D$2),"&lt;="&amp;B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C433" s="1">
        <f ca="1">SUMIFS(INDIRECT($F$1&amp;$F433&amp;":"&amp;$F433),INDIRECT($F$1&amp;dbP!$D$2&amp;":"&amp;dbP!$D$2),"&gt;="&amp;BC$6,INDIRECT($F$1&amp;dbP!$D$2&amp;":"&amp;dbP!$D$2),"&lt;="&amp;B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D433" s="1">
        <f ca="1">SUMIFS(INDIRECT($F$1&amp;$F433&amp;":"&amp;$F433),INDIRECT($F$1&amp;dbP!$D$2&amp;":"&amp;dbP!$D$2),"&gt;="&amp;BD$6,INDIRECT($F$1&amp;dbP!$D$2&amp;":"&amp;dbP!$D$2),"&lt;="&amp;B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E433" s="1">
        <f ca="1">SUMIFS(INDIRECT($F$1&amp;$F433&amp;":"&amp;$F433),INDIRECT($F$1&amp;dbP!$D$2&amp;":"&amp;dbP!$D$2),"&gt;="&amp;BE$6,INDIRECT($F$1&amp;dbP!$D$2&amp;":"&amp;dbP!$D$2),"&lt;="&amp;B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</row>
    <row r="434" spans="2:57" x14ac:dyDescent="0.3">
      <c r="B434" s="1">
        <f>MAX(B$423:B433)+1</f>
        <v>19</v>
      </c>
      <c r="D434" s="1" t="str">
        <f ca="1">INDIRECT($B$1&amp;Items!AB$2&amp;$B434)</f>
        <v>PL(-)</v>
      </c>
      <c r="F434" s="1" t="str">
        <f ca="1">INDIRECT($B$1&amp;Items!X$2&amp;$B434)</f>
        <v>AA</v>
      </c>
      <c r="H434" s="13" t="str">
        <f ca="1">INDIRECT($B$1&amp;Items!U$2&amp;$B434)</f>
        <v>Себестоимость продаж</v>
      </c>
      <c r="I434" s="13" t="str">
        <f ca="1">IF(INDIRECT($B$1&amp;Items!V$2&amp;$B434)="",H434,INDIRECT($B$1&amp;Items!V$2&amp;$B434))</f>
        <v>Затраты этапа-1 бизнес-процесса</v>
      </c>
      <c r="J434" s="1" t="str">
        <f ca="1">IF(INDIRECT($B$1&amp;Items!W$2&amp;$B434)="",IF(H434&lt;&gt;I434,"  "&amp;I434,I434),"    "&amp;INDIRECT($B$1&amp;Items!W$2&amp;$B434))</f>
        <v xml:space="preserve">    Сырье и материалы-1</v>
      </c>
      <c r="S434" s="1">
        <f ca="1">SUM($U434:INDIRECT(ADDRESS(ROW(),SUMIFS($1:$1,$5:$5,MAX($5:$5)))))</f>
        <v>900000</v>
      </c>
      <c r="V434" s="1">
        <f ca="1">SUMIFS(INDIRECT($F$1&amp;$F434&amp;":"&amp;$F434),INDIRECT($F$1&amp;dbP!$D$2&amp;":"&amp;dbP!$D$2),"&gt;="&amp;V$6,INDIRECT($F$1&amp;dbP!$D$2&amp;":"&amp;dbP!$D$2),"&lt;="&amp;V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W434" s="1">
        <f ca="1">SUMIFS(INDIRECT($F$1&amp;$F434&amp;":"&amp;$F434),INDIRECT($F$1&amp;dbP!$D$2&amp;":"&amp;dbP!$D$2),"&gt;="&amp;W$6,INDIRECT($F$1&amp;dbP!$D$2&amp;":"&amp;dbP!$D$2),"&lt;="&amp;W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X434" s="1">
        <f ca="1">SUMIFS(INDIRECT($F$1&amp;$F434&amp;":"&amp;$F434),INDIRECT($F$1&amp;dbP!$D$2&amp;":"&amp;dbP!$D$2),"&gt;="&amp;X$6,INDIRECT($F$1&amp;dbP!$D$2&amp;":"&amp;dbP!$D$2),"&lt;="&amp;X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Y434" s="1">
        <f ca="1">SUMIFS(INDIRECT($F$1&amp;$F434&amp;":"&amp;$F434),INDIRECT($F$1&amp;dbP!$D$2&amp;":"&amp;dbP!$D$2),"&gt;="&amp;Y$6,INDIRECT($F$1&amp;dbP!$D$2&amp;":"&amp;dbP!$D$2),"&lt;="&amp;Y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Z434" s="1">
        <f ca="1">SUMIFS(INDIRECT($F$1&amp;$F434&amp;":"&amp;$F434),INDIRECT($F$1&amp;dbP!$D$2&amp;":"&amp;dbP!$D$2),"&gt;="&amp;Z$6,INDIRECT($F$1&amp;dbP!$D$2&amp;":"&amp;dbP!$D$2),"&lt;="&amp;Z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300000</v>
      </c>
      <c r="AA434" s="1">
        <f ca="1">SUMIFS(INDIRECT($F$1&amp;$F434&amp;":"&amp;$F434),INDIRECT($F$1&amp;dbP!$D$2&amp;":"&amp;dbP!$D$2),"&gt;="&amp;AA$6,INDIRECT($F$1&amp;dbP!$D$2&amp;":"&amp;dbP!$D$2),"&lt;="&amp;AA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600000</v>
      </c>
      <c r="AB434" s="1">
        <f ca="1">SUMIFS(INDIRECT($F$1&amp;$F434&amp;":"&amp;$F434),INDIRECT($F$1&amp;dbP!$D$2&amp;":"&amp;dbP!$D$2),"&gt;="&amp;AB$6,INDIRECT($F$1&amp;dbP!$D$2&amp;":"&amp;dbP!$D$2),"&lt;="&amp;AB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C434" s="1">
        <f ca="1">SUMIFS(INDIRECT($F$1&amp;$F434&amp;":"&amp;$F434),INDIRECT($F$1&amp;dbP!$D$2&amp;":"&amp;dbP!$D$2),"&gt;="&amp;AC$6,INDIRECT($F$1&amp;dbP!$D$2&amp;":"&amp;dbP!$D$2),"&lt;="&amp;AC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D434" s="1">
        <f ca="1">SUMIFS(INDIRECT($F$1&amp;$F434&amp;":"&amp;$F434),INDIRECT($F$1&amp;dbP!$D$2&amp;":"&amp;dbP!$D$2),"&gt;="&amp;AD$6,INDIRECT($F$1&amp;dbP!$D$2&amp;":"&amp;dbP!$D$2),"&lt;="&amp;AD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E434" s="1">
        <f ca="1">SUMIFS(INDIRECT($F$1&amp;$F434&amp;":"&amp;$F434),INDIRECT($F$1&amp;dbP!$D$2&amp;":"&amp;dbP!$D$2),"&gt;="&amp;AE$6,INDIRECT($F$1&amp;dbP!$D$2&amp;":"&amp;dbP!$D$2),"&lt;="&amp;AE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F434" s="1">
        <f ca="1">SUMIFS(INDIRECT($F$1&amp;$F434&amp;":"&amp;$F434),INDIRECT($F$1&amp;dbP!$D$2&amp;":"&amp;dbP!$D$2),"&gt;="&amp;AF$6,INDIRECT($F$1&amp;dbP!$D$2&amp;":"&amp;dbP!$D$2),"&lt;="&amp;AF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G434" s="1">
        <f ca="1">SUMIFS(INDIRECT($F$1&amp;$F434&amp;":"&amp;$F434),INDIRECT($F$1&amp;dbP!$D$2&amp;":"&amp;dbP!$D$2),"&gt;="&amp;AG$6,INDIRECT($F$1&amp;dbP!$D$2&amp;":"&amp;dbP!$D$2),"&lt;="&amp;AG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H434" s="1">
        <f ca="1">SUMIFS(INDIRECT($F$1&amp;$F434&amp;":"&amp;$F434),INDIRECT($F$1&amp;dbP!$D$2&amp;":"&amp;dbP!$D$2),"&gt;="&amp;AH$6,INDIRECT($F$1&amp;dbP!$D$2&amp;":"&amp;dbP!$D$2),"&lt;="&amp;AH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I434" s="1">
        <f ca="1">SUMIFS(INDIRECT($F$1&amp;$F434&amp;":"&amp;$F434),INDIRECT($F$1&amp;dbP!$D$2&amp;":"&amp;dbP!$D$2),"&gt;="&amp;AI$6,INDIRECT($F$1&amp;dbP!$D$2&amp;":"&amp;dbP!$D$2),"&lt;="&amp;AI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J434" s="1">
        <f ca="1">SUMIFS(INDIRECT($F$1&amp;$F434&amp;":"&amp;$F434),INDIRECT($F$1&amp;dbP!$D$2&amp;":"&amp;dbP!$D$2),"&gt;="&amp;AJ$6,INDIRECT($F$1&amp;dbP!$D$2&amp;":"&amp;dbP!$D$2),"&lt;="&amp;AJ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K434" s="1">
        <f ca="1">SUMIFS(INDIRECT($F$1&amp;$F434&amp;":"&amp;$F434),INDIRECT($F$1&amp;dbP!$D$2&amp;":"&amp;dbP!$D$2),"&gt;="&amp;AK$6,INDIRECT($F$1&amp;dbP!$D$2&amp;":"&amp;dbP!$D$2),"&lt;="&amp;AK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L434" s="1">
        <f ca="1">SUMIFS(INDIRECT($F$1&amp;$F434&amp;":"&amp;$F434),INDIRECT($F$1&amp;dbP!$D$2&amp;":"&amp;dbP!$D$2),"&gt;="&amp;AL$6,INDIRECT($F$1&amp;dbP!$D$2&amp;":"&amp;dbP!$D$2),"&lt;="&amp;AL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M434" s="1">
        <f ca="1">SUMIFS(INDIRECT($F$1&amp;$F434&amp;":"&amp;$F434),INDIRECT($F$1&amp;dbP!$D$2&amp;":"&amp;dbP!$D$2),"&gt;="&amp;AM$6,INDIRECT($F$1&amp;dbP!$D$2&amp;":"&amp;dbP!$D$2),"&lt;="&amp;AM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N434" s="1">
        <f ca="1">SUMIFS(INDIRECT($F$1&amp;$F434&amp;":"&amp;$F434),INDIRECT($F$1&amp;dbP!$D$2&amp;":"&amp;dbP!$D$2),"&gt;="&amp;AN$6,INDIRECT($F$1&amp;dbP!$D$2&amp;":"&amp;dbP!$D$2),"&lt;="&amp;AN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O434" s="1">
        <f ca="1">SUMIFS(INDIRECT($F$1&amp;$F434&amp;":"&amp;$F434),INDIRECT($F$1&amp;dbP!$D$2&amp;":"&amp;dbP!$D$2),"&gt;="&amp;AO$6,INDIRECT($F$1&amp;dbP!$D$2&amp;":"&amp;dbP!$D$2),"&lt;="&amp;AO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P434" s="1">
        <f ca="1">SUMIFS(INDIRECT($F$1&amp;$F434&amp;":"&amp;$F434),INDIRECT($F$1&amp;dbP!$D$2&amp;":"&amp;dbP!$D$2),"&gt;="&amp;AP$6,INDIRECT($F$1&amp;dbP!$D$2&amp;":"&amp;dbP!$D$2),"&lt;="&amp;AP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Q434" s="1">
        <f ca="1">SUMIFS(INDIRECT($F$1&amp;$F434&amp;":"&amp;$F434),INDIRECT($F$1&amp;dbP!$D$2&amp;":"&amp;dbP!$D$2),"&gt;="&amp;AQ$6,INDIRECT($F$1&amp;dbP!$D$2&amp;":"&amp;dbP!$D$2),"&lt;="&amp;AQ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R434" s="1">
        <f ca="1">SUMIFS(INDIRECT($F$1&amp;$F434&amp;":"&amp;$F434),INDIRECT($F$1&amp;dbP!$D$2&amp;":"&amp;dbP!$D$2),"&gt;="&amp;AR$6,INDIRECT($F$1&amp;dbP!$D$2&amp;":"&amp;dbP!$D$2),"&lt;="&amp;AR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S434" s="1">
        <f ca="1">SUMIFS(INDIRECT($F$1&amp;$F434&amp;":"&amp;$F434),INDIRECT($F$1&amp;dbP!$D$2&amp;":"&amp;dbP!$D$2),"&gt;="&amp;AS$6,INDIRECT($F$1&amp;dbP!$D$2&amp;":"&amp;dbP!$D$2),"&lt;="&amp;AS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T434" s="1">
        <f ca="1">SUMIFS(INDIRECT($F$1&amp;$F434&amp;":"&amp;$F434),INDIRECT($F$1&amp;dbP!$D$2&amp;":"&amp;dbP!$D$2),"&gt;="&amp;AT$6,INDIRECT($F$1&amp;dbP!$D$2&amp;":"&amp;dbP!$D$2),"&lt;="&amp;AT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U434" s="1">
        <f ca="1">SUMIFS(INDIRECT($F$1&amp;$F434&amp;":"&amp;$F434),INDIRECT($F$1&amp;dbP!$D$2&amp;":"&amp;dbP!$D$2),"&gt;="&amp;AU$6,INDIRECT($F$1&amp;dbP!$D$2&amp;":"&amp;dbP!$D$2),"&lt;="&amp;AU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V434" s="1">
        <f ca="1">SUMIFS(INDIRECT($F$1&amp;$F434&amp;":"&amp;$F434),INDIRECT($F$1&amp;dbP!$D$2&amp;":"&amp;dbP!$D$2),"&gt;="&amp;AV$6,INDIRECT($F$1&amp;dbP!$D$2&amp;":"&amp;dbP!$D$2),"&lt;="&amp;AV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W434" s="1">
        <f ca="1">SUMIFS(INDIRECT($F$1&amp;$F434&amp;":"&amp;$F434),INDIRECT($F$1&amp;dbP!$D$2&amp;":"&amp;dbP!$D$2),"&gt;="&amp;AW$6,INDIRECT($F$1&amp;dbP!$D$2&amp;":"&amp;dbP!$D$2),"&lt;="&amp;AW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X434" s="1">
        <f ca="1">SUMIFS(INDIRECT($F$1&amp;$F434&amp;":"&amp;$F434),INDIRECT($F$1&amp;dbP!$D$2&amp;":"&amp;dbP!$D$2),"&gt;="&amp;AX$6,INDIRECT($F$1&amp;dbP!$D$2&amp;":"&amp;dbP!$D$2),"&lt;="&amp;AX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Y434" s="1">
        <f ca="1">SUMIFS(INDIRECT($F$1&amp;$F434&amp;":"&amp;$F434),INDIRECT($F$1&amp;dbP!$D$2&amp;":"&amp;dbP!$D$2),"&gt;="&amp;AY$6,INDIRECT($F$1&amp;dbP!$D$2&amp;":"&amp;dbP!$D$2),"&lt;="&amp;AY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AZ434" s="1">
        <f ca="1">SUMIFS(INDIRECT($F$1&amp;$F434&amp;":"&amp;$F434),INDIRECT($F$1&amp;dbP!$D$2&amp;":"&amp;dbP!$D$2),"&gt;="&amp;AZ$6,INDIRECT($F$1&amp;dbP!$D$2&amp;":"&amp;dbP!$D$2),"&lt;="&amp;AZ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A434" s="1">
        <f ca="1">SUMIFS(INDIRECT($F$1&amp;$F434&amp;":"&amp;$F434),INDIRECT($F$1&amp;dbP!$D$2&amp;":"&amp;dbP!$D$2),"&gt;="&amp;BA$6,INDIRECT($F$1&amp;dbP!$D$2&amp;":"&amp;dbP!$D$2),"&lt;="&amp;BA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B434" s="1">
        <f ca="1">SUMIFS(INDIRECT($F$1&amp;$F434&amp;":"&amp;$F434),INDIRECT($F$1&amp;dbP!$D$2&amp;":"&amp;dbP!$D$2),"&gt;="&amp;BB$6,INDIRECT($F$1&amp;dbP!$D$2&amp;":"&amp;dbP!$D$2),"&lt;="&amp;BB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C434" s="1">
        <f ca="1">SUMIFS(INDIRECT($F$1&amp;$F434&amp;":"&amp;$F434),INDIRECT($F$1&amp;dbP!$D$2&amp;":"&amp;dbP!$D$2),"&gt;="&amp;BC$6,INDIRECT($F$1&amp;dbP!$D$2&amp;":"&amp;dbP!$D$2),"&lt;="&amp;BC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D434" s="1">
        <f ca="1">SUMIFS(INDIRECT($F$1&amp;$F434&amp;":"&amp;$F434),INDIRECT($F$1&amp;dbP!$D$2&amp;":"&amp;dbP!$D$2),"&gt;="&amp;BD$6,INDIRECT($F$1&amp;dbP!$D$2&amp;":"&amp;dbP!$D$2),"&lt;="&amp;BD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  <c r="BE434" s="1">
        <f ca="1">SUMIFS(INDIRECT($F$1&amp;$F434&amp;":"&amp;$F434),INDIRECT($F$1&amp;dbP!$D$2&amp;":"&amp;dbP!$D$2),"&gt;="&amp;BE$6,INDIRECT($F$1&amp;dbP!$D$2&amp;":"&amp;dbP!$D$2),"&lt;="&amp;BE$7,INDIRECT($F$1&amp;dbP!$O$2&amp;":"&amp;dbP!$O$2),$H434,INDIRECT($F$1&amp;dbP!$P$2&amp;":"&amp;dbP!$P$2),IF($I434=$J434,"*",$I434),INDIRECT($F$1&amp;dbP!$Q$2&amp;":"&amp;dbP!$Q$2),IF(OR($I434=$J434,"  "&amp;$I434=$J434),"*",RIGHT($J434,LEN($J434)-4)),INDIRECT($F$1&amp;dbP!$AC$2&amp;":"&amp;dbP!$AC$2),RepP!$J$3)</f>
        <v>0</v>
      </c>
    </row>
    <row r="435" spans="2:57" x14ac:dyDescent="0.3">
      <c r="B435" s="1">
        <f>MAX(B$423:B434)+1</f>
        <v>20</v>
      </c>
      <c r="D435" s="1" t="str">
        <f ca="1">INDIRECT($B$1&amp;Items!AB$2&amp;$B435)</f>
        <v>PL(-)</v>
      </c>
      <c r="F435" s="1" t="str">
        <f ca="1">INDIRECT($B$1&amp;Items!X$2&amp;$B435)</f>
        <v>AA</v>
      </c>
      <c r="H435" s="13" t="str">
        <f ca="1">INDIRECT($B$1&amp;Items!U$2&amp;$B435)</f>
        <v>Себестоимость продаж</v>
      </c>
      <c r="I435" s="13" t="str">
        <f ca="1">IF(INDIRECT($B$1&amp;Items!V$2&amp;$B435)="",H435,INDIRECT($B$1&amp;Items!V$2&amp;$B435))</f>
        <v>Затраты этапа-1 бизнес-процесса</v>
      </c>
      <c r="J435" s="1" t="str">
        <f ca="1">IF(INDIRECT($B$1&amp;Items!W$2&amp;$B435)="",IF(H435&lt;&gt;I435,"  "&amp;I435,I435),"    "&amp;INDIRECT($B$1&amp;Items!W$2&amp;$B435))</f>
        <v xml:space="preserve">    Сырье и материалы-2</v>
      </c>
      <c r="S435" s="1">
        <f ca="1">SUM($U435:INDIRECT(ADDRESS(ROW(),SUMIFS($1:$1,$5:$5,MAX($5:$5)))))</f>
        <v>837000</v>
      </c>
      <c r="V435" s="1">
        <f ca="1">SUMIFS(INDIRECT($F$1&amp;$F435&amp;":"&amp;$F435),INDIRECT($F$1&amp;dbP!$D$2&amp;":"&amp;dbP!$D$2),"&gt;="&amp;V$6,INDIRECT($F$1&amp;dbP!$D$2&amp;":"&amp;dbP!$D$2),"&lt;="&amp;V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W435" s="1">
        <f ca="1">SUMIFS(INDIRECT($F$1&amp;$F435&amp;":"&amp;$F435),INDIRECT($F$1&amp;dbP!$D$2&amp;":"&amp;dbP!$D$2),"&gt;="&amp;W$6,INDIRECT($F$1&amp;dbP!$D$2&amp;":"&amp;dbP!$D$2),"&lt;="&amp;W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X435" s="1">
        <f ca="1">SUMIFS(INDIRECT($F$1&amp;$F435&amp;":"&amp;$F435),INDIRECT($F$1&amp;dbP!$D$2&amp;":"&amp;dbP!$D$2),"&gt;="&amp;X$6,INDIRECT($F$1&amp;dbP!$D$2&amp;":"&amp;dbP!$D$2),"&lt;="&amp;X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Y435" s="1">
        <f ca="1">SUMIFS(INDIRECT($F$1&amp;$F435&amp;":"&amp;$F435),INDIRECT($F$1&amp;dbP!$D$2&amp;":"&amp;dbP!$D$2),"&gt;="&amp;Y$6,INDIRECT($F$1&amp;dbP!$D$2&amp;":"&amp;dbP!$D$2),"&lt;="&amp;Y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Z435" s="1">
        <f ca="1">SUMIFS(INDIRECT($F$1&amp;$F435&amp;":"&amp;$F435),INDIRECT($F$1&amp;dbP!$D$2&amp;":"&amp;dbP!$D$2),"&gt;="&amp;Z$6,INDIRECT($F$1&amp;dbP!$D$2&amp;":"&amp;dbP!$D$2),"&lt;="&amp;Z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279000</v>
      </c>
      <c r="AA435" s="1">
        <f ca="1">SUMIFS(INDIRECT($F$1&amp;$F435&amp;":"&amp;$F435),INDIRECT($F$1&amp;dbP!$D$2&amp;":"&amp;dbP!$D$2),"&gt;="&amp;AA$6,INDIRECT($F$1&amp;dbP!$D$2&amp;":"&amp;dbP!$D$2),"&lt;="&amp;AA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558000</v>
      </c>
      <c r="AB435" s="1">
        <f ca="1">SUMIFS(INDIRECT($F$1&amp;$F435&amp;":"&amp;$F435),INDIRECT($F$1&amp;dbP!$D$2&amp;":"&amp;dbP!$D$2),"&gt;="&amp;AB$6,INDIRECT($F$1&amp;dbP!$D$2&amp;":"&amp;dbP!$D$2),"&lt;="&amp;AB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C435" s="1">
        <f ca="1">SUMIFS(INDIRECT($F$1&amp;$F435&amp;":"&amp;$F435),INDIRECT($F$1&amp;dbP!$D$2&amp;":"&amp;dbP!$D$2),"&gt;="&amp;AC$6,INDIRECT($F$1&amp;dbP!$D$2&amp;":"&amp;dbP!$D$2),"&lt;="&amp;AC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D435" s="1">
        <f ca="1">SUMIFS(INDIRECT($F$1&amp;$F435&amp;":"&amp;$F435),INDIRECT($F$1&amp;dbP!$D$2&amp;":"&amp;dbP!$D$2),"&gt;="&amp;AD$6,INDIRECT($F$1&amp;dbP!$D$2&amp;":"&amp;dbP!$D$2),"&lt;="&amp;AD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E435" s="1">
        <f ca="1">SUMIFS(INDIRECT($F$1&amp;$F435&amp;":"&amp;$F435),INDIRECT($F$1&amp;dbP!$D$2&amp;":"&amp;dbP!$D$2),"&gt;="&amp;AE$6,INDIRECT($F$1&amp;dbP!$D$2&amp;":"&amp;dbP!$D$2),"&lt;="&amp;AE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F435" s="1">
        <f ca="1">SUMIFS(INDIRECT($F$1&amp;$F435&amp;":"&amp;$F435),INDIRECT($F$1&amp;dbP!$D$2&amp;":"&amp;dbP!$D$2),"&gt;="&amp;AF$6,INDIRECT($F$1&amp;dbP!$D$2&amp;":"&amp;dbP!$D$2),"&lt;="&amp;AF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G435" s="1">
        <f ca="1">SUMIFS(INDIRECT($F$1&amp;$F435&amp;":"&amp;$F435),INDIRECT($F$1&amp;dbP!$D$2&amp;":"&amp;dbP!$D$2),"&gt;="&amp;AG$6,INDIRECT($F$1&amp;dbP!$D$2&amp;":"&amp;dbP!$D$2),"&lt;="&amp;AG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H435" s="1">
        <f ca="1">SUMIFS(INDIRECT($F$1&amp;$F435&amp;":"&amp;$F435),INDIRECT($F$1&amp;dbP!$D$2&amp;":"&amp;dbP!$D$2),"&gt;="&amp;AH$6,INDIRECT($F$1&amp;dbP!$D$2&amp;":"&amp;dbP!$D$2),"&lt;="&amp;AH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I435" s="1">
        <f ca="1">SUMIFS(INDIRECT($F$1&amp;$F435&amp;":"&amp;$F435),INDIRECT($F$1&amp;dbP!$D$2&amp;":"&amp;dbP!$D$2),"&gt;="&amp;AI$6,INDIRECT($F$1&amp;dbP!$D$2&amp;":"&amp;dbP!$D$2),"&lt;="&amp;AI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J435" s="1">
        <f ca="1">SUMIFS(INDIRECT($F$1&amp;$F435&amp;":"&amp;$F435),INDIRECT($F$1&amp;dbP!$D$2&amp;":"&amp;dbP!$D$2),"&gt;="&amp;AJ$6,INDIRECT($F$1&amp;dbP!$D$2&amp;":"&amp;dbP!$D$2),"&lt;="&amp;AJ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K435" s="1">
        <f ca="1">SUMIFS(INDIRECT($F$1&amp;$F435&amp;":"&amp;$F435),INDIRECT($F$1&amp;dbP!$D$2&amp;":"&amp;dbP!$D$2),"&gt;="&amp;AK$6,INDIRECT($F$1&amp;dbP!$D$2&amp;":"&amp;dbP!$D$2),"&lt;="&amp;AK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L435" s="1">
        <f ca="1">SUMIFS(INDIRECT($F$1&amp;$F435&amp;":"&amp;$F435),INDIRECT($F$1&amp;dbP!$D$2&amp;":"&amp;dbP!$D$2),"&gt;="&amp;AL$6,INDIRECT($F$1&amp;dbP!$D$2&amp;":"&amp;dbP!$D$2),"&lt;="&amp;AL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M435" s="1">
        <f ca="1">SUMIFS(INDIRECT($F$1&amp;$F435&amp;":"&amp;$F435),INDIRECT($F$1&amp;dbP!$D$2&amp;":"&amp;dbP!$D$2),"&gt;="&amp;AM$6,INDIRECT($F$1&amp;dbP!$D$2&amp;":"&amp;dbP!$D$2),"&lt;="&amp;AM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N435" s="1">
        <f ca="1">SUMIFS(INDIRECT($F$1&amp;$F435&amp;":"&amp;$F435),INDIRECT($F$1&amp;dbP!$D$2&amp;":"&amp;dbP!$D$2),"&gt;="&amp;AN$6,INDIRECT($F$1&amp;dbP!$D$2&amp;":"&amp;dbP!$D$2),"&lt;="&amp;AN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O435" s="1">
        <f ca="1">SUMIFS(INDIRECT($F$1&amp;$F435&amp;":"&amp;$F435),INDIRECT($F$1&amp;dbP!$D$2&amp;":"&amp;dbP!$D$2),"&gt;="&amp;AO$6,INDIRECT($F$1&amp;dbP!$D$2&amp;":"&amp;dbP!$D$2),"&lt;="&amp;AO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P435" s="1">
        <f ca="1">SUMIFS(INDIRECT($F$1&amp;$F435&amp;":"&amp;$F435),INDIRECT($F$1&amp;dbP!$D$2&amp;":"&amp;dbP!$D$2),"&gt;="&amp;AP$6,INDIRECT($F$1&amp;dbP!$D$2&amp;":"&amp;dbP!$D$2),"&lt;="&amp;AP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Q435" s="1">
        <f ca="1">SUMIFS(INDIRECT($F$1&amp;$F435&amp;":"&amp;$F435),INDIRECT($F$1&amp;dbP!$D$2&amp;":"&amp;dbP!$D$2),"&gt;="&amp;AQ$6,INDIRECT($F$1&amp;dbP!$D$2&amp;":"&amp;dbP!$D$2),"&lt;="&amp;AQ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R435" s="1">
        <f ca="1">SUMIFS(INDIRECT($F$1&amp;$F435&amp;":"&amp;$F435),INDIRECT($F$1&amp;dbP!$D$2&amp;":"&amp;dbP!$D$2),"&gt;="&amp;AR$6,INDIRECT($F$1&amp;dbP!$D$2&amp;":"&amp;dbP!$D$2),"&lt;="&amp;AR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S435" s="1">
        <f ca="1">SUMIFS(INDIRECT($F$1&amp;$F435&amp;":"&amp;$F435),INDIRECT($F$1&amp;dbP!$D$2&amp;":"&amp;dbP!$D$2),"&gt;="&amp;AS$6,INDIRECT($F$1&amp;dbP!$D$2&amp;":"&amp;dbP!$D$2),"&lt;="&amp;AS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T435" s="1">
        <f ca="1">SUMIFS(INDIRECT($F$1&amp;$F435&amp;":"&amp;$F435),INDIRECT($F$1&amp;dbP!$D$2&amp;":"&amp;dbP!$D$2),"&gt;="&amp;AT$6,INDIRECT($F$1&amp;dbP!$D$2&amp;":"&amp;dbP!$D$2),"&lt;="&amp;AT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U435" s="1">
        <f ca="1">SUMIFS(INDIRECT($F$1&amp;$F435&amp;":"&amp;$F435),INDIRECT($F$1&amp;dbP!$D$2&amp;":"&amp;dbP!$D$2),"&gt;="&amp;AU$6,INDIRECT($F$1&amp;dbP!$D$2&amp;":"&amp;dbP!$D$2),"&lt;="&amp;AU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V435" s="1">
        <f ca="1">SUMIFS(INDIRECT($F$1&amp;$F435&amp;":"&amp;$F435),INDIRECT($F$1&amp;dbP!$D$2&amp;":"&amp;dbP!$D$2),"&gt;="&amp;AV$6,INDIRECT($F$1&amp;dbP!$D$2&amp;":"&amp;dbP!$D$2),"&lt;="&amp;AV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W435" s="1">
        <f ca="1">SUMIFS(INDIRECT($F$1&amp;$F435&amp;":"&amp;$F435),INDIRECT($F$1&amp;dbP!$D$2&amp;":"&amp;dbP!$D$2),"&gt;="&amp;AW$6,INDIRECT($F$1&amp;dbP!$D$2&amp;":"&amp;dbP!$D$2),"&lt;="&amp;AW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X435" s="1">
        <f ca="1">SUMIFS(INDIRECT($F$1&amp;$F435&amp;":"&amp;$F435),INDIRECT($F$1&amp;dbP!$D$2&amp;":"&amp;dbP!$D$2),"&gt;="&amp;AX$6,INDIRECT($F$1&amp;dbP!$D$2&amp;":"&amp;dbP!$D$2),"&lt;="&amp;AX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Y435" s="1">
        <f ca="1">SUMIFS(INDIRECT($F$1&amp;$F435&amp;":"&amp;$F435),INDIRECT($F$1&amp;dbP!$D$2&amp;":"&amp;dbP!$D$2),"&gt;="&amp;AY$6,INDIRECT($F$1&amp;dbP!$D$2&amp;":"&amp;dbP!$D$2),"&lt;="&amp;AY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AZ435" s="1">
        <f ca="1">SUMIFS(INDIRECT($F$1&amp;$F435&amp;":"&amp;$F435),INDIRECT($F$1&amp;dbP!$D$2&amp;":"&amp;dbP!$D$2),"&gt;="&amp;AZ$6,INDIRECT($F$1&amp;dbP!$D$2&amp;":"&amp;dbP!$D$2),"&lt;="&amp;AZ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A435" s="1">
        <f ca="1">SUMIFS(INDIRECT($F$1&amp;$F435&amp;":"&amp;$F435),INDIRECT($F$1&amp;dbP!$D$2&amp;":"&amp;dbP!$D$2),"&gt;="&amp;BA$6,INDIRECT($F$1&amp;dbP!$D$2&amp;":"&amp;dbP!$D$2),"&lt;="&amp;BA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B435" s="1">
        <f ca="1">SUMIFS(INDIRECT($F$1&amp;$F435&amp;":"&amp;$F435),INDIRECT($F$1&amp;dbP!$D$2&amp;":"&amp;dbP!$D$2),"&gt;="&amp;BB$6,INDIRECT($F$1&amp;dbP!$D$2&amp;":"&amp;dbP!$D$2),"&lt;="&amp;BB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C435" s="1">
        <f ca="1">SUMIFS(INDIRECT($F$1&amp;$F435&amp;":"&amp;$F435),INDIRECT($F$1&amp;dbP!$D$2&amp;":"&amp;dbP!$D$2),"&gt;="&amp;BC$6,INDIRECT($F$1&amp;dbP!$D$2&amp;":"&amp;dbP!$D$2),"&lt;="&amp;BC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D435" s="1">
        <f ca="1">SUMIFS(INDIRECT($F$1&amp;$F435&amp;":"&amp;$F435),INDIRECT($F$1&amp;dbP!$D$2&amp;":"&amp;dbP!$D$2),"&gt;="&amp;BD$6,INDIRECT($F$1&amp;dbP!$D$2&amp;":"&amp;dbP!$D$2),"&lt;="&amp;BD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  <c r="BE435" s="1">
        <f ca="1">SUMIFS(INDIRECT($F$1&amp;$F435&amp;":"&amp;$F435),INDIRECT($F$1&amp;dbP!$D$2&amp;":"&amp;dbP!$D$2),"&gt;="&amp;BE$6,INDIRECT($F$1&amp;dbP!$D$2&amp;":"&amp;dbP!$D$2),"&lt;="&amp;BE$7,INDIRECT($F$1&amp;dbP!$O$2&amp;":"&amp;dbP!$O$2),$H435,INDIRECT($F$1&amp;dbP!$P$2&amp;":"&amp;dbP!$P$2),IF($I435=$J435,"*",$I435),INDIRECT($F$1&amp;dbP!$Q$2&amp;":"&amp;dbP!$Q$2),IF(OR($I435=$J435,"  "&amp;$I435=$J435),"*",RIGHT($J435,LEN($J435)-4)),INDIRECT($F$1&amp;dbP!$AC$2&amp;":"&amp;dbP!$AC$2),RepP!$J$3)</f>
        <v>0</v>
      </c>
    </row>
    <row r="436" spans="2:57" x14ac:dyDescent="0.3">
      <c r="B436" s="1">
        <f>MAX(B$423:B435)+1</f>
        <v>21</v>
      </c>
      <c r="D436" s="1" t="str">
        <f ca="1">INDIRECT($B$1&amp;Items!AB$2&amp;$B436)</f>
        <v>PL(-)</v>
      </c>
      <c r="F436" s="1" t="str">
        <f ca="1">INDIRECT($B$1&amp;Items!X$2&amp;$B436)</f>
        <v>AA</v>
      </c>
      <c r="H436" s="13" t="str">
        <f ca="1">INDIRECT($B$1&amp;Items!U$2&amp;$B436)</f>
        <v>Себестоимость продаж</v>
      </c>
      <c r="I436" s="13" t="str">
        <f ca="1">IF(INDIRECT($B$1&amp;Items!V$2&amp;$B436)="",H436,INDIRECT($B$1&amp;Items!V$2&amp;$B436))</f>
        <v>Затраты этапа-1 бизнес-процесса</v>
      </c>
      <c r="J436" s="1" t="str">
        <f ca="1">IF(INDIRECT($B$1&amp;Items!W$2&amp;$B436)="",IF(H436&lt;&gt;I436,"  "&amp;I436,I436),"    "&amp;INDIRECT($B$1&amp;Items!W$2&amp;$B436))</f>
        <v xml:space="preserve">    Сырье и материалы-3</v>
      </c>
      <c r="S436" s="1">
        <f ca="1">SUM($U436:INDIRECT(ADDRESS(ROW(),SUMIFS($1:$1,$5:$5,MAX($5:$5)))))</f>
        <v>963000</v>
      </c>
      <c r="V436" s="1">
        <f ca="1">SUMIFS(INDIRECT($F$1&amp;$F436&amp;":"&amp;$F436),INDIRECT($F$1&amp;dbP!$D$2&amp;":"&amp;dbP!$D$2),"&gt;="&amp;V$6,INDIRECT($F$1&amp;dbP!$D$2&amp;":"&amp;dbP!$D$2),"&lt;="&amp;V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W436" s="1">
        <f ca="1">SUMIFS(INDIRECT($F$1&amp;$F436&amp;":"&amp;$F436),INDIRECT($F$1&amp;dbP!$D$2&amp;":"&amp;dbP!$D$2),"&gt;="&amp;W$6,INDIRECT($F$1&amp;dbP!$D$2&amp;":"&amp;dbP!$D$2),"&lt;="&amp;W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X436" s="1">
        <f ca="1">SUMIFS(INDIRECT($F$1&amp;$F436&amp;":"&amp;$F436),INDIRECT($F$1&amp;dbP!$D$2&amp;":"&amp;dbP!$D$2),"&gt;="&amp;X$6,INDIRECT($F$1&amp;dbP!$D$2&amp;":"&amp;dbP!$D$2),"&lt;="&amp;X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Y436" s="1">
        <f ca="1">SUMIFS(INDIRECT($F$1&amp;$F436&amp;":"&amp;$F436),INDIRECT($F$1&amp;dbP!$D$2&amp;":"&amp;dbP!$D$2),"&gt;="&amp;Y$6,INDIRECT($F$1&amp;dbP!$D$2&amp;":"&amp;dbP!$D$2),"&lt;="&amp;Y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Z436" s="1">
        <f ca="1">SUMIFS(INDIRECT($F$1&amp;$F436&amp;":"&amp;$F436),INDIRECT($F$1&amp;dbP!$D$2&amp;":"&amp;dbP!$D$2),"&gt;="&amp;Z$6,INDIRECT($F$1&amp;dbP!$D$2&amp;":"&amp;dbP!$D$2),"&lt;="&amp;Z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321000</v>
      </c>
      <c r="AA436" s="1">
        <f ca="1">SUMIFS(INDIRECT($F$1&amp;$F436&amp;":"&amp;$F436),INDIRECT($F$1&amp;dbP!$D$2&amp;":"&amp;dbP!$D$2),"&gt;="&amp;AA$6,INDIRECT($F$1&amp;dbP!$D$2&amp;":"&amp;dbP!$D$2),"&lt;="&amp;AA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642000</v>
      </c>
      <c r="AB436" s="1">
        <f ca="1">SUMIFS(INDIRECT($F$1&amp;$F436&amp;":"&amp;$F436),INDIRECT($F$1&amp;dbP!$D$2&amp;":"&amp;dbP!$D$2),"&gt;="&amp;AB$6,INDIRECT($F$1&amp;dbP!$D$2&amp;":"&amp;dbP!$D$2),"&lt;="&amp;AB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C436" s="1">
        <f ca="1">SUMIFS(INDIRECT($F$1&amp;$F436&amp;":"&amp;$F436),INDIRECT($F$1&amp;dbP!$D$2&amp;":"&amp;dbP!$D$2),"&gt;="&amp;AC$6,INDIRECT($F$1&amp;dbP!$D$2&amp;":"&amp;dbP!$D$2),"&lt;="&amp;AC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D436" s="1">
        <f ca="1">SUMIFS(INDIRECT($F$1&amp;$F436&amp;":"&amp;$F436),INDIRECT($F$1&amp;dbP!$D$2&amp;":"&amp;dbP!$D$2),"&gt;="&amp;AD$6,INDIRECT($F$1&amp;dbP!$D$2&amp;":"&amp;dbP!$D$2),"&lt;="&amp;AD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E436" s="1">
        <f ca="1">SUMIFS(INDIRECT($F$1&amp;$F436&amp;":"&amp;$F436),INDIRECT($F$1&amp;dbP!$D$2&amp;":"&amp;dbP!$D$2),"&gt;="&amp;AE$6,INDIRECT($F$1&amp;dbP!$D$2&amp;":"&amp;dbP!$D$2),"&lt;="&amp;AE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F436" s="1">
        <f ca="1">SUMIFS(INDIRECT($F$1&amp;$F436&amp;":"&amp;$F436),INDIRECT($F$1&amp;dbP!$D$2&amp;":"&amp;dbP!$D$2),"&gt;="&amp;AF$6,INDIRECT($F$1&amp;dbP!$D$2&amp;":"&amp;dbP!$D$2),"&lt;="&amp;AF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G436" s="1">
        <f ca="1">SUMIFS(INDIRECT($F$1&amp;$F436&amp;":"&amp;$F436),INDIRECT($F$1&amp;dbP!$D$2&amp;":"&amp;dbP!$D$2),"&gt;="&amp;AG$6,INDIRECT($F$1&amp;dbP!$D$2&amp;":"&amp;dbP!$D$2),"&lt;="&amp;AG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H436" s="1">
        <f ca="1">SUMIFS(INDIRECT($F$1&amp;$F436&amp;":"&amp;$F436),INDIRECT($F$1&amp;dbP!$D$2&amp;":"&amp;dbP!$D$2),"&gt;="&amp;AH$6,INDIRECT($F$1&amp;dbP!$D$2&amp;":"&amp;dbP!$D$2),"&lt;="&amp;AH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I436" s="1">
        <f ca="1">SUMIFS(INDIRECT($F$1&amp;$F436&amp;":"&amp;$F436),INDIRECT($F$1&amp;dbP!$D$2&amp;":"&amp;dbP!$D$2),"&gt;="&amp;AI$6,INDIRECT($F$1&amp;dbP!$D$2&amp;":"&amp;dbP!$D$2),"&lt;="&amp;AI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J436" s="1">
        <f ca="1">SUMIFS(INDIRECT($F$1&amp;$F436&amp;":"&amp;$F436),INDIRECT($F$1&amp;dbP!$D$2&amp;":"&amp;dbP!$D$2),"&gt;="&amp;AJ$6,INDIRECT($F$1&amp;dbP!$D$2&amp;":"&amp;dbP!$D$2),"&lt;="&amp;AJ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K436" s="1">
        <f ca="1">SUMIFS(INDIRECT($F$1&amp;$F436&amp;":"&amp;$F436),INDIRECT($F$1&amp;dbP!$D$2&amp;":"&amp;dbP!$D$2),"&gt;="&amp;AK$6,INDIRECT($F$1&amp;dbP!$D$2&amp;":"&amp;dbP!$D$2),"&lt;="&amp;AK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L436" s="1">
        <f ca="1">SUMIFS(INDIRECT($F$1&amp;$F436&amp;":"&amp;$F436),INDIRECT($F$1&amp;dbP!$D$2&amp;":"&amp;dbP!$D$2),"&gt;="&amp;AL$6,INDIRECT($F$1&amp;dbP!$D$2&amp;":"&amp;dbP!$D$2),"&lt;="&amp;AL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M436" s="1">
        <f ca="1">SUMIFS(INDIRECT($F$1&amp;$F436&amp;":"&amp;$F436),INDIRECT($F$1&amp;dbP!$D$2&amp;":"&amp;dbP!$D$2),"&gt;="&amp;AM$6,INDIRECT($F$1&amp;dbP!$D$2&amp;":"&amp;dbP!$D$2),"&lt;="&amp;AM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N436" s="1">
        <f ca="1">SUMIFS(INDIRECT($F$1&amp;$F436&amp;":"&amp;$F436),INDIRECT($F$1&amp;dbP!$D$2&amp;":"&amp;dbP!$D$2),"&gt;="&amp;AN$6,INDIRECT($F$1&amp;dbP!$D$2&amp;":"&amp;dbP!$D$2),"&lt;="&amp;AN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O436" s="1">
        <f ca="1">SUMIFS(INDIRECT($F$1&amp;$F436&amp;":"&amp;$F436),INDIRECT($F$1&amp;dbP!$D$2&amp;":"&amp;dbP!$D$2),"&gt;="&amp;AO$6,INDIRECT($F$1&amp;dbP!$D$2&amp;":"&amp;dbP!$D$2),"&lt;="&amp;AO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P436" s="1">
        <f ca="1">SUMIFS(INDIRECT($F$1&amp;$F436&amp;":"&amp;$F436),INDIRECT($F$1&amp;dbP!$D$2&amp;":"&amp;dbP!$D$2),"&gt;="&amp;AP$6,INDIRECT($F$1&amp;dbP!$D$2&amp;":"&amp;dbP!$D$2),"&lt;="&amp;AP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Q436" s="1">
        <f ca="1">SUMIFS(INDIRECT($F$1&amp;$F436&amp;":"&amp;$F436),INDIRECT($F$1&amp;dbP!$D$2&amp;":"&amp;dbP!$D$2),"&gt;="&amp;AQ$6,INDIRECT($F$1&amp;dbP!$D$2&amp;":"&amp;dbP!$D$2),"&lt;="&amp;AQ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R436" s="1">
        <f ca="1">SUMIFS(INDIRECT($F$1&amp;$F436&amp;":"&amp;$F436),INDIRECT($F$1&amp;dbP!$D$2&amp;":"&amp;dbP!$D$2),"&gt;="&amp;AR$6,INDIRECT($F$1&amp;dbP!$D$2&amp;":"&amp;dbP!$D$2),"&lt;="&amp;AR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S436" s="1">
        <f ca="1">SUMIFS(INDIRECT($F$1&amp;$F436&amp;":"&amp;$F436),INDIRECT($F$1&amp;dbP!$D$2&amp;":"&amp;dbP!$D$2),"&gt;="&amp;AS$6,INDIRECT($F$1&amp;dbP!$D$2&amp;":"&amp;dbP!$D$2),"&lt;="&amp;AS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T436" s="1">
        <f ca="1">SUMIFS(INDIRECT($F$1&amp;$F436&amp;":"&amp;$F436),INDIRECT($F$1&amp;dbP!$D$2&amp;":"&amp;dbP!$D$2),"&gt;="&amp;AT$6,INDIRECT($F$1&amp;dbP!$D$2&amp;":"&amp;dbP!$D$2),"&lt;="&amp;AT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U436" s="1">
        <f ca="1">SUMIFS(INDIRECT($F$1&amp;$F436&amp;":"&amp;$F436),INDIRECT($F$1&amp;dbP!$D$2&amp;":"&amp;dbP!$D$2),"&gt;="&amp;AU$6,INDIRECT($F$1&amp;dbP!$D$2&amp;":"&amp;dbP!$D$2),"&lt;="&amp;AU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V436" s="1">
        <f ca="1">SUMIFS(INDIRECT($F$1&amp;$F436&amp;":"&amp;$F436),INDIRECT($F$1&amp;dbP!$D$2&amp;":"&amp;dbP!$D$2),"&gt;="&amp;AV$6,INDIRECT($F$1&amp;dbP!$D$2&amp;":"&amp;dbP!$D$2),"&lt;="&amp;AV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W436" s="1">
        <f ca="1">SUMIFS(INDIRECT($F$1&amp;$F436&amp;":"&amp;$F436),INDIRECT($F$1&amp;dbP!$D$2&amp;":"&amp;dbP!$D$2),"&gt;="&amp;AW$6,INDIRECT($F$1&amp;dbP!$D$2&amp;":"&amp;dbP!$D$2),"&lt;="&amp;AW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X436" s="1">
        <f ca="1">SUMIFS(INDIRECT($F$1&amp;$F436&amp;":"&amp;$F436),INDIRECT($F$1&amp;dbP!$D$2&amp;":"&amp;dbP!$D$2),"&gt;="&amp;AX$6,INDIRECT($F$1&amp;dbP!$D$2&amp;":"&amp;dbP!$D$2),"&lt;="&amp;AX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Y436" s="1">
        <f ca="1">SUMIFS(INDIRECT($F$1&amp;$F436&amp;":"&amp;$F436),INDIRECT($F$1&amp;dbP!$D$2&amp;":"&amp;dbP!$D$2),"&gt;="&amp;AY$6,INDIRECT($F$1&amp;dbP!$D$2&amp;":"&amp;dbP!$D$2),"&lt;="&amp;AY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AZ436" s="1">
        <f ca="1">SUMIFS(INDIRECT($F$1&amp;$F436&amp;":"&amp;$F436),INDIRECT($F$1&amp;dbP!$D$2&amp;":"&amp;dbP!$D$2),"&gt;="&amp;AZ$6,INDIRECT($F$1&amp;dbP!$D$2&amp;":"&amp;dbP!$D$2),"&lt;="&amp;AZ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A436" s="1">
        <f ca="1">SUMIFS(INDIRECT($F$1&amp;$F436&amp;":"&amp;$F436),INDIRECT($F$1&amp;dbP!$D$2&amp;":"&amp;dbP!$D$2),"&gt;="&amp;BA$6,INDIRECT($F$1&amp;dbP!$D$2&amp;":"&amp;dbP!$D$2),"&lt;="&amp;BA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B436" s="1">
        <f ca="1">SUMIFS(INDIRECT($F$1&amp;$F436&amp;":"&amp;$F436),INDIRECT($F$1&amp;dbP!$D$2&amp;":"&amp;dbP!$D$2),"&gt;="&amp;BB$6,INDIRECT($F$1&amp;dbP!$D$2&amp;":"&amp;dbP!$D$2),"&lt;="&amp;BB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C436" s="1">
        <f ca="1">SUMIFS(INDIRECT($F$1&amp;$F436&amp;":"&amp;$F436),INDIRECT($F$1&amp;dbP!$D$2&amp;":"&amp;dbP!$D$2),"&gt;="&amp;BC$6,INDIRECT($F$1&amp;dbP!$D$2&amp;":"&amp;dbP!$D$2),"&lt;="&amp;BC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D436" s="1">
        <f ca="1">SUMIFS(INDIRECT($F$1&amp;$F436&amp;":"&amp;$F436),INDIRECT($F$1&amp;dbP!$D$2&amp;":"&amp;dbP!$D$2),"&gt;="&amp;BD$6,INDIRECT($F$1&amp;dbP!$D$2&amp;":"&amp;dbP!$D$2),"&lt;="&amp;BD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  <c r="BE436" s="1">
        <f ca="1">SUMIFS(INDIRECT($F$1&amp;$F436&amp;":"&amp;$F436),INDIRECT($F$1&amp;dbP!$D$2&amp;":"&amp;dbP!$D$2),"&gt;="&amp;BE$6,INDIRECT($F$1&amp;dbP!$D$2&amp;":"&amp;dbP!$D$2),"&lt;="&amp;BE$7,INDIRECT($F$1&amp;dbP!$O$2&amp;":"&amp;dbP!$O$2),$H436,INDIRECT($F$1&amp;dbP!$P$2&amp;":"&amp;dbP!$P$2),IF($I436=$J436,"*",$I436),INDIRECT($F$1&amp;dbP!$Q$2&amp;":"&amp;dbP!$Q$2),IF(OR($I436=$J436,"  "&amp;$I436=$J436),"*",RIGHT($J436,LEN($J436)-4)),INDIRECT($F$1&amp;dbP!$AC$2&amp;":"&amp;dbP!$AC$2),RepP!$J$3)</f>
        <v>0</v>
      </c>
    </row>
    <row r="437" spans="2:57" x14ac:dyDescent="0.3">
      <c r="B437" s="1">
        <f>MAX(B$423:B436)+1</f>
        <v>22</v>
      </c>
      <c r="D437" s="1" t="str">
        <f ca="1">INDIRECT($B$1&amp;Items!AB$2&amp;$B437)</f>
        <v>PL(-)</v>
      </c>
      <c r="F437" s="1" t="str">
        <f ca="1">INDIRECT($B$1&amp;Items!X$2&amp;$B437)</f>
        <v>AA</v>
      </c>
      <c r="H437" s="13" t="str">
        <f ca="1">INDIRECT($B$1&amp;Items!U$2&amp;$B437)</f>
        <v>Себестоимость продаж</v>
      </c>
      <c r="I437" s="13" t="str">
        <f ca="1">IF(INDIRECT($B$1&amp;Items!V$2&amp;$B437)="",H437,INDIRECT($B$1&amp;Items!V$2&amp;$B437))</f>
        <v>Затраты этапа-1 бизнес-процесса</v>
      </c>
      <c r="J437" s="1" t="str">
        <f ca="1">IF(INDIRECT($B$1&amp;Items!W$2&amp;$B437)="",IF(H437&lt;&gt;I437,"  "&amp;I437,I437),"    "&amp;INDIRECT($B$1&amp;Items!W$2&amp;$B437))</f>
        <v xml:space="preserve">    Сырье и материалы-4</v>
      </c>
      <c r="S437" s="1">
        <f ca="1">SUM($U437:INDIRECT(ADDRESS(ROW(),SUMIFS($1:$1,$5:$5,MAX($5:$5)))))</f>
        <v>895590</v>
      </c>
      <c r="V437" s="1">
        <f ca="1">SUMIFS(INDIRECT($F$1&amp;$F437&amp;":"&amp;$F437),INDIRECT($F$1&amp;dbP!$D$2&amp;":"&amp;dbP!$D$2),"&gt;="&amp;V$6,INDIRECT($F$1&amp;dbP!$D$2&amp;":"&amp;dbP!$D$2),"&lt;="&amp;V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W437" s="1">
        <f ca="1">SUMIFS(INDIRECT($F$1&amp;$F437&amp;":"&amp;$F437),INDIRECT($F$1&amp;dbP!$D$2&amp;":"&amp;dbP!$D$2),"&gt;="&amp;W$6,INDIRECT($F$1&amp;dbP!$D$2&amp;":"&amp;dbP!$D$2),"&lt;="&amp;W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X437" s="1">
        <f ca="1">SUMIFS(INDIRECT($F$1&amp;$F437&amp;":"&amp;$F437),INDIRECT($F$1&amp;dbP!$D$2&amp;":"&amp;dbP!$D$2),"&gt;="&amp;X$6,INDIRECT($F$1&amp;dbP!$D$2&amp;":"&amp;dbP!$D$2),"&lt;="&amp;X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Y437" s="1">
        <f ca="1">SUMIFS(INDIRECT($F$1&amp;$F437&amp;":"&amp;$F437),INDIRECT($F$1&amp;dbP!$D$2&amp;":"&amp;dbP!$D$2),"&gt;="&amp;Y$6,INDIRECT($F$1&amp;dbP!$D$2&amp;":"&amp;dbP!$D$2),"&lt;="&amp;Y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Z437" s="1">
        <f ca="1">SUMIFS(INDIRECT($F$1&amp;$F437&amp;":"&amp;$F437),INDIRECT($F$1&amp;dbP!$D$2&amp;":"&amp;dbP!$D$2),"&gt;="&amp;Z$6,INDIRECT($F$1&amp;dbP!$D$2&amp;":"&amp;dbP!$D$2),"&lt;="&amp;Z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298530</v>
      </c>
      <c r="AA437" s="1">
        <f ca="1">SUMIFS(INDIRECT($F$1&amp;$F437&amp;":"&amp;$F437),INDIRECT($F$1&amp;dbP!$D$2&amp;":"&amp;dbP!$D$2),"&gt;="&amp;AA$6,INDIRECT($F$1&amp;dbP!$D$2&amp;":"&amp;dbP!$D$2),"&lt;="&amp;AA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597060</v>
      </c>
      <c r="AB437" s="1">
        <f ca="1">SUMIFS(INDIRECT($F$1&amp;$F437&amp;":"&amp;$F437),INDIRECT($F$1&amp;dbP!$D$2&amp;":"&amp;dbP!$D$2),"&gt;="&amp;AB$6,INDIRECT($F$1&amp;dbP!$D$2&amp;":"&amp;dbP!$D$2),"&lt;="&amp;AB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C437" s="1">
        <f ca="1">SUMIFS(INDIRECT($F$1&amp;$F437&amp;":"&amp;$F437),INDIRECT($F$1&amp;dbP!$D$2&amp;":"&amp;dbP!$D$2),"&gt;="&amp;AC$6,INDIRECT($F$1&amp;dbP!$D$2&amp;":"&amp;dbP!$D$2),"&lt;="&amp;AC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D437" s="1">
        <f ca="1">SUMIFS(INDIRECT($F$1&amp;$F437&amp;":"&amp;$F437),INDIRECT($F$1&amp;dbP!$D$2&amp;":"&amp;dbP!$D$2),"&gt;="&amp;AD$6,INDIRECT($F$1&amp;dbP!$D$2&amp;":"&amp;dbP!$D$2),"&lt;="&amp;AD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E437" s="1">
        <f ca="1">SUMIFS(INDIRECT($F$1&amp;$F437&amp;":"&amp;$F437),INDIRECT($F$1&amp;dbP!$D$2&amp;":"&amp;dbP!$D$2),"&gt;="&amp;AE$6,INDIRECT($F$1&amp;dbP!$D$2&amp;":"&amp;dbP!$D$2),"&lt;="&amp;AE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F437" s="1">
        <f ca="1">SUMIFS(INDIRECT($F$1&amp;$F437&amp;":"&amp;$F437),INDIRECT($F$1&amp;dbP!$D$2&amp;":"&amp;dbP!$D$2),"&gt;="&amp;AF$6,INDIRECT($F$1&amp;dbP!$D$2&amp;":"&amp;dbP!$D$2),"&lt;="&amp;AF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G437" s="1">
        <f ca="1">SUMIFS(INDIRECT($F$1&amp;$F437&amp;":"&amp;$F437),INDIRECT($F$1&amp;dbP!$D$2&amp;":"&amp;dbP!$D$2),"&gt;="&amp;AG$6,INDIRECT($F$1&amp;dbP!$D$2&amp;":"&amp;dbP!$D$2),"&lt;="&amp;AG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H437" s="1">
        <f ca="1">SUMIFS(INDIRECT($F$1&amp;$F437&amp;":"&amp;$F437),INDIRECT($F$1&amp;dbP!$D$2&amp;":"&amp;dbP!$D$2),"&gt;="&amp;AH$6,INDIRECT($F$1&amp;dbP!$D$2&amp;":"&amp;dbP!$D$2),"&lt;="&amp;AH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I437" s="1">
        <f ca="1">SUMIFS(INDIRECT($F$1&amp;$F437&amp;":"&amp;$F437),INDIRECT($F$1&amp;dbP!$D$2&amp;":"&amp;dbP!$D$2),"&gt;="&amp;AI$6,INDIRECT($F$1&amp;dbP!$D$2&amp;":"&amp;dbP!$D$2),"&lt;="&amp;AI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J437" s="1">
        <f ca="1">SUMIFS(INDIRECT($F$1&amp;$F437&amp;":"&amp;$F437),INDIRECT($F$1&amp;dbP!$D$2&amp;":"&amp;dbP!$D$2),"&gt;="&amp;AJ$6,INDIRECT($F$1&amp;dbP!$D$2&amp;":"&amp;dbP!$D$2),"&lt;="&amp;AJ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K437" s="1">
        <f ca="1">SUMIFS(INDIRECT($F$1&amp;$F437&amp;":"&amp;$F437),INDIRECT($F$1&amp;dbP!$D$2&amp;":"&amp;dbP!$D$2),"&gt;="&amp;AK$6,INDIRECT($F$1&amp;dbP!$D$2&amp;":"&amp;dbP!$D$2),"&lt;="&amp;AK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L437" s="1">
        <f ca="1">SUMIFS(INDIRECT($F$1&amp;$F437&amp;":"&amp;$F437),INDIRECT($F$1&amp;dbP!$D$2&amp;":"&amp;dbP!$D$2),"&gt;="&amp;AL$6,INDIRECT($F$1&amp;dbP!$D$2&amp;":"&amp;dbP!$D$2),"&lt;="&amp;AL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M437" s="1">
        <f ca="1">SUMIFS(INDIRECT($F$1&amp;$F437&amp;":"&amp;$F437),INDIRECT($F$1&amp;dbP!$D$2&amp;":"&amp;dbP!$D$2),"&gt;="&amp;AM$6,INDIRECT($F$1&amp;dbP!$D$2&amp;":"&amp;dbP!$D$2),"&lt;="&amp;AM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N437" s="1">
        <f ca="1">SUMIFS(INDIRECT($F$1&amp;$F437&amp;":"&amp;$F437),INDIRECT($F$1&amp;dbP!$D$2&amp;":"&amp;dbP!$D$2),"&gt;="&amp;AN$6,INDIRECT($F$1&amp;dbP!$D$2&amp;":"&amp;dbP!$D$2),"&lt;="&amp;AN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O437" s="1">
        <f ca="1">SUMIFS(INDIRECT($F$1&amp;$F437&amp;":"&amp;$F437),INDIRECT($F$1&amp;dbP!$D$2&amp;":"&amp;dbP!$D$2),"&gt;="&amp;AO$6,INDIRECT($F$1&amp;dbP!$D$2&amp;":"&amp;dbP!$D$2),"&lt;="&amp;AO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P437" s="1">
        <f ca="1">SUMIFS(INDIRECT($F$1&amp;$F437&amp;":"&amp;$F437),INDIRECT($F$1&amp;dbP!$D$2&amp;":"&amp;dbP!$D$2),"&gt;="&amp;AP$6,INDIRECT($F$1&amp;dbP!$D$2&amp;":"&amp;dbP!$D$2),"&lt;="&amp;AP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Q437" s="1">
        <f ca="1">SUMIFS(INDIRECT($F$1&amp;$F437&amp;":"&amp;$F437),INDIRECT($F$1&amp;dbP!$D$2&amp;":"&amp;dbP!$D$2),"&gt;="&amp;AQ$6,INDIRECT($F$1&amp;dbP!$D$2&amp;":"&amp;dbP!$D$2),"&lt;="&amp;AQ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R437" s="1">
        <f ca="1">SUMIFS(INDIRECT($F$1&amp;$F437&amp;":"&amp;$F437),INDIRECT($F$1&amp;dbP!$D$2&amp;":"&amp;dbP!$D$2),"&gt;="&amp;AR$6,INDIRECT($F$1&amp;dbP!$D$2&amp;":"&amp;dbP!$D$2),"&lt;="&amp;AR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S437" s="1">
        <f ca="1">SUMIFS(INDIRECT($F$1&amp;$F437&amp;":"&amp;$F437),INDIRECT($F$1&amp;dbP!$D$2&amp;":"&amp;dbP!$D$2),"&gt;="&amp;AS$6,INDIRECT($F$1&amp;dbP!$D$2&amp;":"&amp;dbP!$D$2),"&lt;="&amp;AS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T437" s="1">
        <f ca="1">SUMIFS(INDIRECT($F$1&amp;$F437&amp;":"&amp;$F437),INDIRECT($F$1&amp;dbP!$D$2&amp;":"&amp;dbP!$D$2),"&gt;="&amp;AT$6,INDIRECT($F$1&amp;dbP!$D$2&amp;":"&amp;dbP!$D$2),"&lt;="&amp;AT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U437" s="1">
        <f ca="1">SUMIFS(INDIRECT($F$1&amp;$F437&amp;":"&amp;$F437),INDIRECT($F$1&amp;dbP!$D$2&amp;":"&amp;dbP!$D$2),"&gt;="&amp;AU$6,INDIRECT($F$1&amp;dbP!$D$2&amp;":"&amp;dbP!$D$2),"&lt;="&amp;AU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V437" s="1">
        <f ca="1">SUMIFS(INDIRECT($F$1&amp;$F437&amp;":"&amp;$F437),INDIRECT($F$1&amp;dbP!$D$2&amp;":"&amp;dbP!$D$2),"&gt;="&amp;AV$6,INDIRECT($F$1&amp;dbP!$D$2&amp;":"&amp;dbP!$D$2),"&lt;="&amp;AV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W437" s="1">
        <f ca="1">SUMIFS(INDIRECT($F$1&amp;$F437&amp;":"&amp;$F437),INDIRECT($F$1&amp;dbP!$D$2&amp;":"&amp;dbP!$D$2),"&gt;="&amp;AW$6,INDIRECT($F$1&amp;dbP!$D$2&amp;":"&amp;dbP!$D$2),"&lt;="&amp;AW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X437" s="1">
        <f ca="1">SUMIFS(INDIRECT($F$1&amp;$F437&amp;":"&amp;$F437),INDIRECT($F$1&amp;dbP!$D$2&amp;":"&amp;dbP!$D$2),"&gt;="&amp;AX$6,INDIRECT($F$1&amp;dbP!$D$2&amp;":"&amp;dbP!$D$2),"&lt;="&amp;AX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Y437" s="1">
        <f ca="1">SUMIFS(INDIRECT($F$1&amp;$F437&amp;":"&amp;$F437),INDIRECT($F$1&amp;dbP!$D$2&amp;":"&amp;dbP!$D$2),"&gt;="&amp;AY$6,INDIRECT($F$1&amp;dbP!$D$2&amp;":"&amp;dbP!$D$2),"&lt;="&amp;AY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AZ437" s="1">
        <f ca="1">SUMIFS(INDIRECT($F$1&amp;$F437&amp;":"&amp;$F437),INDIRECT($F$1&amp;dbP!$D$2&amp;":"&amp;dbP!$D$2),"&gt;="&amp;AZ$6,INDIRECT($F$1&amp;dbP!$D$2&amp;":"&amp;dbP!$D$2),"&lt;="&amp;AZ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A437" s="1">
        <f ca="1">SUMIFS(INDIRECT($F$1&amp;$F437&amp;":"&amp;$F437),INDIRECT($F$1&amp;dbP!$D$2&amp;":"&amp;dbP!$D$2),"&gt;="&amp;BA$6,INDIRECT($F$1&amp;dbP!$D$2&amp;":"&amp;dbP!$D$2),"&lt;="&amp;BA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B437" s="1">
        <f ca="1">SUMIFS(INDIRECT($F$1&amp;$F437&amp;":"&amp;$F437),INDIRECT($F$1&amp;dbP!$D$2&amp;":"&amp;dbP!$D$2),"&gt;="&amp;BB$6,INDIRECT($F$1&amp;dbP!$D$2&amp;":"&amp;dbP!$D$2),"&lt;="&amp;BB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C437" s="1">
        <f ca="1">SUMIFS(INDIRECT($F$1&amp;$F437&amp;":"&amp;$F437),INDIRECT($F$1&amp;dbP!$D$2&amp;":"&amp;dbP!$D$2),"&gt;="&amp;BC$6,INDIRECT($F$1&amp;dbP!$D$2&amp;":"&amp;dbP!$D$2),"&lt;="&amp;BC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D437" s="1">
        <f ca="1">SUMIFS(INDIRECT($F$1&amp;$F437&amp;":"&amp;$F437),INDIRECT($F$1&amp;dbP!$D$2&amp;":"&amp;dbP!$D$2),"&gt;="&amp;BD$6,INDIRECT($F$1&amp;dbP!$D$2&amp;":"&amp;dbP!$D$2),"&lt;="&amp;BD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  <c r="BE437" s="1">
        <f ca="1">SUMIFS(INDIRECT($F$1&amp;$F437&amp;":"&amp;$F437),INDIRECT($F$1&amp;dbP!$D$2&amp;":"&amp;dbP!$D$2),"&gt;="&amp;BE$6,INDIRECT($F$1&amp;dbP!$D$2&amp;":"&amp;dbP!$D$2),"&lt;="&amp;BE$7,INDIRECT($F$1&amp;dbP!$O$2&amp;":"&amp;dbP!$O$2),$H437,INDIRECT($F$1&amp;dbP!$P$2&amp;":"&amp;dbP!$P$2),IF($I437=$J437,"*",$I437),INDIRECT($F$1&amp;dbP!$Q$2&amp;":"&amp;dbP!$Q$2),IF(OR($I437=$J437,"  "&amp;$I437=$J437),"*",RIGHT($J437,LEN($J437)-4)),INDIRECT($F$1&amp;dbP!$AC$2&amp;":"&amp;dbP!$AC$2),RepP!$J$3)</f>
        <v>0</v>
      </c>
    </row>
    <row r="438" spans="2:57" x14ac:dyDescent="0.3">
      <c r="B438" s="1">
        <f>MAX(B$423:B437)+1</f>
        <v>23</v>
      </c>
      <c r="D438" s="1" t="str">
        <f ca="1">INDIRECT($B$1&amp;Items!AB$2&amp;$B438)</f>
        <v>PL(-)</v>
      </c>
      <c r="F438" s="1" t="str">
        <f ca="1">INDIRECT($B$1&amp;Items!X$2&amp;$B438)</f>
        <v>AA</v>
      </c>
      <c r="H438" s="13" t="str">
        <f ca="1">INDIRECT($B$1&amp;Items!U$2&amp;$B438)</f>
        <v>Себестоимость продаж</v>
      </c>
      <c r="I438" s="13" t="str">
        <f ca="1">IF(INDIRECT($B$1&amp;Items!V$2&amp;$B438)="",H438,INDIRECT($B$1&amp;Items!V$2&amp;$B438))</f>
        <v>Затраты этапа-1 бизнес-процесса</v>
      </c>
      <c r="J438" s="1" t="str">
        <f ca="1">IF(INDIRECT($B$1&amp;Items!W$2&amp;$B438)="",IF(H438&lt;&gt;I438,"  "&amp;I438,I438),"    "&amp;INDIRECT($B$1&amp;Items!W$2&amp;$B438))</f>
        <v xml:space="preserve">    Сырье и материалы-5</v>
      </c>
      <c r="S438" s="1">
        <f ca="1">SUM($U438:INDIRECT(ADDRESS(ROW(),SUMIFS($1:$1,$5:$5,MAX($5:$5)))))</f>
        <v>1030410</v>
      </c>
      <c r="V438" s="1">
        <f ca="1">SUMIFS(INDIRECT($F$1&amp;$F438&amp;":"&amp;$F438),INDIRECT($F$1&amp;dbP!$D$2&amp;":"&amp;dbP!$D$2),"&gt;="&amp;V$6,INDIRECT($F$1&amp;dbP!$D$2&amp;":"&amp;dbP!$D$2),"&lt;="&amp;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W438" s="1">
        <f ca="1">SUMIFS(INDIRECT($F$1&amp;$F438&amp;":"&amp;$F438),INDIRECT($F$1&amp;dbP!$D$2&amp;":"&amp;dbP!$D$2),"&gt;="&amp;W$6,INDIRECT($F$1&amp;dbP!$D$2&amp;":"&amp;dbP!$D$2),"&lt;="&amp;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X438" s="1">
        <f ca="1">SUMIFS(INDIRECT($F$1&amp;$F438&amp;":"&amp;$F438),INDIRECT($F$1&amp;dbP!$D$2&amp;":"&amp;dbP!$D$2),"&gt;="&amp;X$6,INDIRECT($F$1&amp;dbP!$D$2&amp;":"&amp;dbP!$D$2),"&lt;="&amp;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Y438" s="1">
        <f ca="1">SUMIFS(INDIRECT($F$1&amp;$F438&amp;":"&amp;$F438),INDIRECT($F$1&amp;dbP!$D$2&amp;":"&amp;dbP!$D$2),"&gt;="&amp;Y$6,INDIRECT($F$1&amp;dbP!$D$2&amp;":"&amp;dbP!$D$2),"&lt;="&amp;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Z438" s="1">
        <f ca="1">SUMIFS(INDIRECT($F$1&amp;$F438&amp;":"&amp;$F438),INDIRECT($F$1&amp;dbP!$D$2&amp;":"&amp;dbP!$D$2),"&gt;="&amp;Z$6,INDIRECT($F$1&amp;dbP!$D$2&amp;":"&amp;dbP!$D$2),"&lt;="&amp;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343470</v>
      </c>
      <c r="AA438" s="1">
        <f ca="1">SUMIFS(INDIRECT($F$1&amp;$F438&amp;":"&amp;$F438),INDIRECT($F$1&amp;dbP!$D$2&amp;":"&amp;dbP!$D$2),"&gt;="&amp;AA$6,INDIRECT($F$1&amp;dbP!$D$2&amp;":"&amp;dbP!$D$2),"&lt;="&amp;A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686940</v>
      </c>
      <c r="AB438" s="1">
        <f ca="1">SUMIFS(INDIRECT($F$1&amp;$F438&amp;":"&amp;$F438),INDIRECT($F$1&amp;dbP!$D$2&amp;":"&amp;dbP!$D$2),"&gt;="&amp;AB$6,INDIRECT($F$1&amp;dbP!$D$2&amp;":"&amp;dbP!$D$2),"&lt;="&amp;A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C438" s="1">
        <f ca="1">SUMIFS(INDIRECT($F$1&amp;$F438&amp;":"&amp;$F438),INDIRECT($F$1&amp;dbP!$D$2&amp;":"&amp;dbP!$D$2),"&gt;="&amp;AC$6,INDIRECT($F$1&amp;dbP!$D$2&amp;":"&amp;dbP!$D$2),"&lt;="&amp;A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D438" s="1">
        <f ca="1">SUMIFS(INDIRECT($F$1&amp;$F438&amp;":"&amp;$F438),INDIRECT($F$1&amp;dbP!$D$2&amp;":"&amp;dbP!$D$2),"&gt;="&amp;AD$6,INDIRECT($F$1&amp;dbP!$D$2&amp;":"&amp;dbP!$D$2),"&lt;="&amp;A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E438" s="1">
        <f ca="1">SUMIFS(INDIRECT($F$1&amp;$F438&amp;":"&amp;$F438),INDIRECT($F$1&amp;dbP!$D$2&amp;":"&amp;dbP!$D$2),"&gt;="&amp;AE$6,INDIRECT($F$1&amp;dbP!$D$2&amp;":"&amp;dbP!$D$2),"&lt;="&amp;A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F438" s="1">
        <f ca="1">SUMIFS(INDIRECT($F$1&amp;$F438&amp;":"&amp;$F438),INDIRECT($F$1&amp;dbP!$D$2&amp;":"&amp;dbP!$D$2),"&gt;="&amp;AF$6,INDIRECT($F$1&amp;dbP!$D$2&amp;":"&amp;dbP!$D$2),"&lt;="&amp;AF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G438" s="1">
        <f ca="1">SUMIFS(INDIRECT($F$1&amp;$F438&amp;":"&amp;$F438),INDIRECT($F$1&amp;dbP!$D$2&amp;":"&amp;dbP!$D$2),"&gt;="&amp;AG$6,INDIRECT($F$1&amp;dbP!$D$2&amp;":"&amp;dbP!$D$2),"&lt;="&amp;AG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H438" s="1">
        <f ca="1">SUMIFS(INDIRECT($F$1&amp;$F438&amp;":"&amp;$F438),INDIRECT($F$1&amp;dbP!$D$2&amp;":"&amp;dbP!$D$2),"&gt;="&amp;AH$6,INDIRECT($F$1&amp;dbP!$D$2&amp;":"&amp;dbP!$D$2),"&lt;="&amp;AH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I438" s="1">
        <f ca="1">SUMIFS(INDIRECT($F$1&amp;$F438&amp;":"&amp;$F438),INDIRECT($F$1&amp;dbP!$D$2&amp;":"&amp;dbP!$D$2),"&gt;="&amp;AI$6,INDIRECT($F$1&amp;dbP!$D$2&amp;":"&amp;dbP!$D$2),"&lt;="&amp;AI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J438" s="1">
        <f ca="1">SUMIFS(INDIRECT($F$1&amp;$F438&amp;":"&amp;$F438),INDIRECT($F$1&amp;dbP!$D$2&amp;":"&amp;dbP!$D$2),"&gt;="&amp;AJ$6,INDIRECT($F$1&amp;dbP!$D$2&amp;":"&amp;dbP!$D$2),"&lt;="&amp;AJ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K438" s="1">
        <f ca="1">SUMIFS(INDIRECT($F$1&amp;$F438&amp;":"&amp;$F438),INDIRECT($F$1&amp;dbP!$D$2&amp;":"&amp;dbP!$D$2),"&gt;="&amp;AK$6,INDIRECT($F$1&amp;dbP!$D$2&amp;":"&amp;dbP!$D$2),"&lt;="&amp;AK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L438" s="1">
        <f ca="1">SUMIFS(INDIRECT($F$1&amp;$F438&amp;":"&amp;$F438),INDIRECT($F$1&amp;dbP!$D$2&amp;":"&amp;dbP!$D$2),"&gt;="&amp;AL$6,INDIRECT($F$1&amp;dbP!$D$2&amp;":"&amp;dbP!$D$2),"&lt;="&amp;AL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M438" s="1">
        <f ca="1">SUMIFS(INDIRECT($F$1&amp;$F438&amp;":"&amp;$F438),INDIRECT($F$1&amp;dbP!$D$2&amp;":"&amp;dbP!$D$2),"&gt;="&amp;AM$6,INDIRECT($F$1&amp;dbP!$D$2&amp;":"&amp;dbP!$D$2),"&lt;="&amp;AM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N438" s="1">
        <f ca="1">SUMIFS(INDIRECT($F$1&amp;$F438&amp;":"&amp;$F438),INDIRECT($F$1&amp;dbP!$D$2&amp;":"&amp;dbP!$D$2),"&gt;="&amp;AN$6,INDIRECT($F$1&amp;dbP!$D$2&amp;":"&amp;dbP!$D$2),"&lt;="&amp;AN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O438" s="1">
        <f ca="1">SUMIFS(INDIRECT($F$1&amp;$F438&amp;":"&amp;$F438),INDIRECT($F$1&amp;dbP!$D$2&amp;":"&amp;dbP!$D$2),"&gt;="&amp;AO$6,INDIRECT($F$1&amp;dbP!$D$2&amp;":"&amp;dbP!$D$2),"&lt;="&amp;AO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P438" s="1">
        <f ca="1">SUMIFS(INDIRECT($F$1&amp;$F438&amp;":"&amp;$F438),INDIRECT($F$1&amp;dbP!$D$2&amp;":"&amp;dbP!$D$2),"&gt;="&amp;AP$6,INDIRECT($F$1&amp;dbP!$D$2&amp;":"&amp;dbP!$D$2),"&lt;="&amp;AP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Q438" s="1">
        <f ca="1">SUMIFS(INDIRECT($F$1&amp;$F438&amp;":"&amp;$F438),INDIRECT($F$1&amp;dbP!$D$2&amp;":"&amp;dbP!$D$2),"&gt;="&amp;AQ$6,INDIRECT($F$1&amp;dbP!$D$2&amp;":"&amp;dbP!$D$2),"&lt;="&amp;AQ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R438" s="1">
        <f ca="1">SUMIFS(INDIRECT($F$1&amp;$F438&amp;":"&amp;$F438),INDIRECT($F$1&amp;dbP!$D$2&amp;":"&amp;dbP!$D$2),"&gt;="&amp;AR$6,INDIRECT($F$1&amp;dbP!$D$2&amp;":"&amp;dbP!$D$2),"&lt;="&amp;AR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S438" s="1">
        <f ca="1">SUMIFS(INDIRECT($F$1&amp;$F438&amp;":"&amp;$F438),INDIRECT($F$1&amp;dbP!$D$2&amp;":"&amp;dbP!$D$2),"&gt;="&amp;AS$6,INDIRECT($F$1&amp;dbP!$D$2&amp;":"&amp;dbP!$D$2),"&lt;="&amp;AS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T438" s="1">
        <f ca="1">SUMIFS(INDIRECT($F$1&amp;$F438&amp;":"&amp;$F438),INDIRECT($F$1&amp;dbP!$D$2&amp;":"&amp;dbP!$D$2),"&gt;="&amp;AT$6,INDIRECT($F$1&amp;dbP!$D$2&amp;":"&amp;dbP!$D$2),"&lt;="&amp;AT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U438" s="1">
        <f ca="1">SUMIFS(INDIRECT($F$1&amp;$F438&amp;":"&amp;$F438),INDIRECT($F$1&amp;dbP!$D$2&amp;":"&amp;dbP!$D$2),"&gt;="&amp;AU$6,INDIRECT($F$1&amp;dbP!$D$2&amp;":"&amp;dbP!$D$2),"&lt;="&amp;AU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V438" s="1">
        <f ca="1">SUMIFS(INDIRECT($F$1&amp;$F438&amp;":"&amp;$F438),INDIRECT($F$1&amp;dbP!$D$2&amp;":"&amp;dbP!$D$2),"&gt;="&amp;AV$6,INDIRECT($F$1&amp;dbP!$D$2&amp;":"&amp;dbP!$D$2),"&lt;="&amp;A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W438" s="1">
        <f ca="1">SUMIFS(INDIRECT($F$1&amp;$F438&amp;":"&amp;$F438),INDIRECT($F$1&amp;dbP!$D$2&amp;":"&amp;dbP!$D$2),"&gt;="&amp;AW$6,INDIRECT($F$1&amp;dbP!$D$2&amp;":"&amp;dbP!$D$2),"&lt;="&amp;A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X438" s="1">
        <f ca="1">SUMIFS(INDIRECT($F$1&amp;$F438&amp;":"&amp;$F438),INDIRECT($F$1&amp;dbP!$D$2&amp;":"&amp;dbP!$D$2),"&gt;="&amp;AX$6,INDIRECT($F$1&amp;dbP!$D$2&amp;":"&amp;dbP!$D$2),"&lt;="&amp;A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Y438" s="1">
        <f ca="1">SUMIFS(INDIRECT($F$1&amp;$F438&amp;":"&amp;$F438),INDIRECT($F$1&amp;dbP!$D$2&amp;":"&amp;dbP!$D$2),"&gt;="&amp;AY$6,INDIRECT($F$1&amp;dbP!$D$2&amp;":"&amp;dbP!$D$2),"&lt;="&amp;A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Z438" s="1">
        <f ca="1">SUMIFS(INDIRECT($F$1&amp;$F438&amp;":"&amp;$F438),INDIRECT($F$1&amp;dbP!$D$2&amp;":"&amp;dbP!$D$2),"&gt;="&amp;AZ$6,INDIRECT($F$1&amp;dbP!$D$2&amp;":"&amp;dbP!$D$2),"&lt;="&amp;A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A438" s="1">
        <f ca="1">SUMIFS(INDIRECT($F$1&amp;$F438&amp;":"&amp;$F438),INDIRECT($F$1&amp;dbP!$D$2&amp;":"&amp;dbP!$D$2),"&gt;="&amp;BA$6,INDIRECT($F$1&amp;dbP!$D$2&amp;":"&amp;dbP!$D$2),"&lt;="&amp;B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B438" s="1">
        <f ca="1">SUMIFS(INDIRECT($F$1&amp;$F438&amp;":"&amp;$F438),INDIRECT($F$1&amp;dbP!$D$2&amp;":"&amp;dbP!$D$2),"&gt;="&amp;BB$6,INDIRECT($F$1&amp;dbP!$D$2&amp;":"&amp;dbP!$D$2),"&lt;="&amp;B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C438" s="1">
        <f ca="1">SUMIFS(INDIRECT($F$1&amp;$F438&amp;":"&amp;$F438),INDIRECT($F$1&amp;dbP!$D$2&amp;":"&amp;dbP!$D$2),"&gt;="&amp;BC$6,INDIRECT($F$1&amp;dbP!$D$2&amp;":"&amp;dbP!$D$2),"&lt;="&amp;B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D438" s="1">
        <f ca="1">SUMIFS(INDIRECT($F$1&amp;$F438&amp;":"&amp;$F438),INDIRECT($F$1&amp;dbP!$D$2&amp;":"&amp;dbP!$D$2),"&gt;="&amp;BD$6,INDIRECT($F$1&amp;dbP!$D$2&amp;":"&amp;dbP!$D$2),"&lt;="&amp;B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E438" s="1">
        <f ca="1">SUMIFS(INDIRECT($F$1&amp;$F438&amp;":"&amp;$F438),INDIRECT($F$1&amp;dbP!$D$2&amp;":"&amp;dbP!$D$2),"&gt;="&amp;BE$6,INDIRECT($F$1&amp;dbP!$D$2&amp;":"&amp;dbP!$D$2),"&lt;="&amp;B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</row>
    <row r="439" spans="2:57" x14ac:dyDescent="0.3">
      <c r="B439" s="1">
        <f>MAX(B$423:B438)+1</f>
        <v>24</v>
      </c>
      <c r="D439" s="1" t="str">
        <f ca="1">INDIRECT($B$1&amp;Items!AB$2&amp;$B439)</f>
        <v>PL(-)</v>
      </c>
      <c r="F439" s="1" t="str">
        <f ca="1">INDIRECT($B$1&amp;Items!X$2&amp;$B439)</f>
        <v>AA</v>
      </c>
      <c r="H439" s="13" t="str">
        <f ca="1">INDIRECT($B$1&amp;Items!U$2&amp;$B439)</f>
        <v>Себестоимость продаж</v>
      </c>
      <c r="I439" s="13" t="str">
        <f ca="1">IF(INDIRECT($B$1&amp;Items!V$2&amp;$B439)="",H439,INDIRECT($B$1&amp;Items!V$2&amp;$B439))</f>
        <v>Затраты этапа-1 бизнес-процесса</v>
      </c>
      <c r="J439" s="1" t="str">
        <f ca="1">IF(INDIRECT($B$1&amp;Items!W$2&amp;$B439)="",IF(H439&lt;&gt;I439,"  "&amp;I439,I439),"    "&amp;INDIRECT($B$1&amp;Items!W$2&amp;$B439))</f>
        <v xml:space="preserve">    Сырье и материалы-6</v>
      </c>
      <c r="S439" s="1">
        <f ca="1">SUM($U439:INDIRECT(ADDRESS(ROW(),SUMIFS($1:$1,$5:$5,MAX($5:$5)))))</f>
        <v>958281.29999999993</v>
      </c>
      <c r="V439" s="1">
        <f ca="1">SUMIFS(INDIRECT($F$1&amp;$F439&amp;":"&amp;$F439),INDIRECT($F$1&amp;dbP!$D$2&amp;":"&amp;dbP!$D$2),"&gt;="&amp;V$6,INDIRECT($F$1&amp;dbP!$D$2&amp;":"&amp;dbP!$D$2),"&lt;="&amp;V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W439" s="1">
        <f ca="1">SUMIFS(INDIRECT($F$1&amp;$F439&amp;":"&amp;$F439),INDIRECT($F$1&amp;dbP!$D$2&amp;":"&amp;dbP!$D$2),"&gt;="&amp;W$6,INDIRECT($F$1&amp;dbP!$D$2&amp;":"&amp;dbP!$D$2),"&lt;="&amp;W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X439" s="1">
        <f ca="1">SUMIFS(INDIRECT($F$1&amp;$F439&amp;":"&amp;$F439),INDIRECT($F$1&amp;dbP!$D$2&amp;":"&amp;dbP!$D$2),"&gt;="&amp;X$6,INDIRECT($F$1&amp;dbP!$D$2&amp;":"&amp;dbP!$D$2),"&lt;="&amp;X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Y439" s="1">
        <f ca="1">SUMIFS(INDIRECT($F$1&amp;$F439&amp;":"&amp;$F439),INDIRECT($F$1&amp;dbP!$D$2&amp;":"&amp;dbP!$D$2),"&gt;="&amp;Y$6,INDIRECT($F$1&amp;dbP!$D$2&amp;":"&amp;dbP!$D$2),"&lt;="&amp;Y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Z439" s="1">
        <f ca="1">SUMIFS(INDIRECT($F$1&amp;$F439&amp;":"&amp;$F439),INDIRECT($F$1&amp;dbP!$D$2&amp;":"&amp;dbP!$D$2),"&gt;="&amp;Z$6,INDIRECT($F$1&amp;dbP!$D$2&amp;":"&amp;dbP!$D$2),"&lt;="&amp;Z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319427.09999999998</v>
      </c>
      <c r="AA439" s="1">
        <f ca="1">SUMIFS(INDIRECT($F$1&amp;$F439&amp;":"&amp;$F439),INDIRECT($F$1&amp;dbP!$D$2&amp;":"&amp;dbP!$D$2),"&gt;="&amp;AA$6,INDIRECT($F$1&amp;dbP!$D$2&amp;":"&amp;dbP!$D$2),"&lt;="&amp;AA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638854.19999999995</v>
      </c>
      <c r="AB439" s="1">
        <f ca="1">SUMIFS(INDIRECT($F$1&amp;$F439&amp;":"&amp;$F439),INDIRECT($F$1&amp;dbP!$D$2&amp;":"&amp;dbP!$D$2),"&gt;="&amp;AB$6,INDIRECT($F$1&amp;dbP!$D$2&amp;":"&amp;dbP!$D$2),"&lt;="&amp;AB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C439" s="1">
        <f ca="1">SUMIFS(INDIRECT($F$1&amp;$F439&amp;":"&amp;$F439),INDIRECT($F$1&amp;dbP!$D$2&amp;":"&amp;dbP!$D$2),"&gt;="&amp;AC$6,INDIRECT($F$1&amp;dbP!$D$2&amp;":"&amp;dbP!$D$2),"&lt;="&amp;AC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D439" s="1">
        <f ca="1">SUMIFS(INDIRECT($F$1&amp;$F439&amp;":"&amp;$F439),INDIRECT($F$1&amp;dbP!$D$2&amp;":"&amp;dbP!$D$2),"&gt;="&amp;AD$6,INDIRECT($F$1&amp;dbP!$D$2&amp;":"&amp;dbP!$D$2),"&lt;="&amp;AD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E439" s="1">
        <f ca="1">SUMIFS(INDIRECT($F$1&amp;$F439&amp;":"&amp;$F439),INDIRECT($F$1&amp;dbP!$D$2&amp;":"&amp;dbP!$D$2),"&gt;="&amp;AE$6,INDIRECT($F$1&amp;dbP!$D$2&amp;":"&amp;dbP!$D$2),"&lt;="&amp;AE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F439" s="1">
        <f ca="1">SUMIFS(INDIRECT($F$1&amp;$F439&amp;":"&amp;$F439),INDIRECT($F$1&amp;dbP!$D$2&amp;":"&amp;dbP!$D$2),"&gt;="&amp;AF$6,INDIRECT($F$1&amp;dbP!$D$2&amp;":"&amp;dbP!$D$2),"&lt;="&amp;AF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G439" s="1">
        <f ca="1">SUMIFS(INDIRECT($F$1&amp;$F439&amp;":"&amp;$F439),INDIRECT($F$1&amp;dbP!$D$2&amp;":"&amp;dbP!$D$2),"&gt;="&amp;AG$6,INDIRECT($F$1&amp;dbP!$D$2&amp;":"&amp;dbP!$D$2),"&lt;="&amp;AG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H439" s="1">
        <f ca="1">SUMIFS(INDIRECT($F$1&amp;$F439&amp;":"&amp;$F439),INDIRECT($F$1&amp;dbP!$D$2&amp;":"&amp;dbP!$D$2),"&gt;="&amp;AH$6,INDIRECT($F$1&amp;dbP!$D$2&amp;":"&amp;dbP!$D$2),"&lt;="&amp;AH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I439" s="1">
        <f ca="1">SUMIFS(INDIRECT($F$1&amp;$F439&amp;":"&amp;$F439),INDIRECT($F$1&amp;dbP!$D$2&amp;":"&amp;dbP!$D$2),"&gt;="&amp;AI$6,INDIRECT($F$1&amp;dbP!$D$2&amp;":"&amp;dbP!$D$2),"&lt;="&amp;AI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J439" s="1">
        <f ca="1">SUMIFS(INDIRECT($F$1&amp;$F439&amp;":"&amp;$F439),INDIRECT($F$1&amp;dbP!$D$2&amp;":"&amp;dbP!$D$2),"&gt;="&amp;AJ$6,INDIRECT($F$1&amp;dbP!$D$2&amp;":"&amp;dbP!$D$2),"&lt;="&amp;AJ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K439" s="1">
        <f ca="1">SUMIFS(INDIRECT($F$1&amp;$F439&amp;":"&amp;$F439),INDIRECT($F$1&amp;dbP!$D$2&amp;":"&amp;dbP!$D$2),"&gt;="&amp;AK$6,INDIRECT($F$1&amp;dbP!$D$2&amp;":"&amp;dbP!$D$2),"&lt;="&amp;AK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L439" s="1">
        <f ca="1">SUMIFS(INDIRECT($F$1&amp;$F439&amp;":"&amp;$F439),INDIRECT($F$1&amp;dbP!$D$2&amp;":"&amp;dbP!$D$2),"&gt;="&amp;AL$6,INDIRECT($F$1&amp;dbP!$D$2&amp;":"&amp;dbP!$D$2),"&lt;="&amp;AL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M439" s="1">
        <f ca="1">SUMIFS(INDIRECT($F$1&amp;$F439&amp;":"&amp;$F439),INDIRECT($F$1&amp;dbP!$D$2&amp;":"&amp;dbP!$D$2),"&gt;="&amp;AM$6,INDIRECT($F$1&amp;dbP!$D$2&amp;":"&amp;dbP!$D$2),"&lt;="&amp;AM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N439" s="1">
        <f ca="1">SUMIFS(INDIRECT($F$1&amp;$F439&amp;":"&amp;$F439),INDIRECT($F$1&amp;dbP!$D$2&amp;":"&amp;dbP!$D$2),"&gt;="&amp;AN$6,INDIRECT($F$1&amp;dbP!$D$2&amp;":"&amp;dbP!$D$2),"&lt;="&amp;AN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O439" s="1">
        <f ca="1">SUMIFS(INDIRECT($F$1&amp;$F439&amp;":"&amp;$F439),INDIRECT($F$1&amp;dbP!$D$2&amp;":"&amp;dbP!$D$2),"&gt;="&amp;AO$6,INDIRECT($F$1&amp;dbP!$D$2&amp;":"&amp;dbP!$D$2),"&lt;="&amp;AO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P439" s="1">
        <f ca="1">SUMIFS(INDIRECT($F$1&amp;$F439&amp;":"&amp;$F439),INDIRECT($F$1&amp;dbP!$D$2&amp;":"&amp;dbP!$D$2),"&gt;="&amp;AP$6,INDIRECT($F$1&amp;dbP!$D$2&amp;":"&amp;dbP!$D$2),"&lt;="&amp;AP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Q439" s="1">
        <f ca="1">SUMIFS(INDIRECT($F$1&amp;$F439&amp;":"&amp;$F439),INDIRECT($F$1&amp;dbP!$D$2&amp;":"&amp;dbP!$D$2),"&gt;="&amp;AQ$6,INDIRECT($F$1&amp;dbP!$D$2&amp;":"&amp;dbP!$D$2),"&lt;="&amp;AQ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R439" s="1">
        <f ca="1">SUMIFS(INDIRECT($F$1&amp;$F439&amp;":"&amp;$F439),INDIRECT($F$1&amp;dbP!$D$2&amp;":"&amp;dbP!$D$2),"&gt;="&amp;AR$6,INDIRECT($F$1&amp;dbP!$D$2&amp;":"&amp;dbP!$D$2),"&lt;="&amp;AR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S439" s="1">
        <f ca="1">SUMIFS(INDIRECT($F$1&amp;$F439&amp;":"&amp;$F439),INDIRECT($F$1&amp;dbP!$D$2&amp;":"&amp;dbP!$D$2),"&gt;="&amp;AS$6,INDIRECT($F$1&amp;dbP!$D$2&amp;":"&amp;dbP!$D$2),"&lt;="&amp;AS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T439" s="1">
        <f ca="1">SUMIFS(INDIRECT($F$1&amp;$F439&amp;":"&amp;$F439),INDIRECT($F$1&amp;dbP!$D$2&amp;":"&amp;dbP!$D$2),"&gt;="&amp;AT$6,INDIRECT($F$1&amp;dbP!$D$2&amp;":"&amp;dbP!$D$2),"&lt;="&amp;AT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U439" s="1">
        <f ca="1">SUMIFS(INDIRECT($F$1&amp;$F439&amp;":"&amp;$F439),INDIRECT($F$1&amp;dbP!$D$2&amp;":"&amp;dbP!$D$2),"&gt;="&amp;AU$6,INDIRECT($F$1&amp;dbP!$D$2&amp;":"&amp;dbP!$D$2),"&lt;="&amp;AU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V439" s="1">
        <f ca="1">SUMIFS(INDIRECT($F$1&amp;$F439&amp;":"&amp;$F439),INDIRECT($F$1&amp;dbP!$D$2&amp;":"&amp;dbP!$D$2),"&gt;="&amp;AV$6,INDIRECT($F$1&amp;dbP!$D$2&amp;":"&amp;dbP!$D$2),"&lt;="&amp;AV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W439" s="1">
        <f ca="1">SUMIFS(INDIRECT($F$1&amp;$F439&amp;":"&amp;$F439),INDIRECT($F$1&amp;dbP!$D$2&amp;":"&amp;dbP!$D$2),"&gt;="&amp;AW$6,INDIRECT($F$1&amp;dbP!$D$2&amp;":"&amp;dbP!$D$2),"&lt;="&amp;AW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X439" s="1">
        <f ca="1">SUMIFS(INDIRECT($F$1&amp;$F439&amp;":"&amp;$F439),INDIRECT($F$1&amp;dbP!$D$2&amp;":"&amp;dbP!$D$2),"&gt;="&amp;AX$6,INDIRECT($F$1&amp;dbP!$D$2&amp;":"&amp;dbP!$D$2),"&lt;="&amp;AX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Y439" s="1">
        <f ca="1">SUMIFS(INDIRECT($F$1&amp;$F439&amp;":"&amp;$F439),INDIRECT($F$1&amp;dbP!$D$2&amp;":"&amp;dbP!$D$2),"&gt;="&amp;AY$6,INDIRECT($F$1&amp;dbP!$D$2&amp;":"&amp;dbP!$D$2),"&lt;="&amp;AY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AZ439" s="1">
        <f ca="1">SUMIFS(INDIRECT($F$1&amp;$F439&amp;":"&amp;$F439),INDIRECT($F$1&amp;dbP!$D$2&amp;":"&amp;dbP!$D$2),"&gt;="&amp;AZ$6,INDIRECT($F$1&amp;dbP!$D$2&amp;":"&amp;dbP!$D$2),"&lt;="&amp;AZ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A439" s="1">
        <f ca="1">SUMIFS(INDIRECT($F$1&amp;$F439&amp;":"&amp;$F439),INDIRECT($F$1&amp;dbP!$D$2&amp;":"&amp;dbP!$D$2),"&gt;="&amp;BA$6,INDIRECT($F$1&amp;dbP!$D$2&amp;":"&amp;dbP!$D$2),"&lt;="&amp;BA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B439" s="1">
        <f ca="1">SUMIFS(INDIRECT($F$1&amp;$F439&amp;":"&amp;$F439),INDIRECT($F$1&amp;dbP!$D$2&amp;":"&amp;dbP!$D$2),"&gt;="&amp;BB$6,INDIRECT($F$1&amp;dbP!$D$2&amp;":"&amp;dbP!$D$2),"&lt;="&amp;BB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C439" s="1">
        <f ca="1">SUMIFS(INDIRECT($F$1&amp;$F439&amp;":"&amp;$F439),INDIRECT($F$1&amp;dbP!$D$2&amp;":"&amp;dbP!$D$2),"&gt;="&amp;BC$6,INDIRECT($F$1&amp;dbP!$D$2&amp;":"&amp;dbP!$D$2),"&lt;="&amp;BC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D439" s="1">
        <f ca="1">SUMIFS(INDIRECT($F$1&amp;$F439&amp;":"&amp;$F439),INDIRECT($F$1&amp;dbP!$D$2&amp;":"&amp;dbP!$D$2),"&gt;="&amp;BD$6,INDIRECT($F$1&amp;dbP!$D$2&amp;":"&amp;dbP!$D$2),"&lt;="&amp;BD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  <c r="BE439" s="1">
        <f ca="1">SUMIFS(INDIRECT($F$1&amp;$F439&amp;":"&amp;$F439),INDIRECT($F$1&amp;dbP!$D$2&amp;":"&amp;dbP!$D$2),"&gt;="&amp;BE$6,INDIRECT($F$1&amp;dbP!$D$2&amp;":"&amp;dbP!$D$2),"&lt;="&amp;BE$7,INDIRECT($F$1&amp;dbP!$O$2&amp;":"&amp;dbP!$O$2),$H439,INDIRECT($F$1&amp;dbP!$P$2&amp;":"&amp;dbP!$P$2),IF($I439=$J439,"*",$I439),INDIRECT($F$1&amp;dbP!$Q$2&amp;":"&amp;dbP!$Q$2),IF(OR($I439=$J439,"  "&amp;$I439=$J439),"*",RIGHT($J439,LEN($J439)-4)),INDIRECT($F$1&amp;dbP!$AC$2&amp;":"&amp;dbP!$AC$2),RepP!$J$3)</f>
        <v>0</v>
      </c>
    </row>
    <row r="440" spans="2:57" x14ac:dyDescent="0.3">
      <c r="B440" s="1">
        <f>MAX(B$423:B439)+1</f>
        <v>25</v>
      </c>
      <c r="D440" s="1" t="str">
        <f ca="1">INDIRECT($B$1&amp;Items!AB$2&amp;$B440)</f>
        <v>PL(-)</v>
      </c>
      <c r="F440" s="1" t="str">
        <f ca="1">INDIRECT($B$1&amp;Items!X$2&amp;$B440)</f>
        <v>AA</v>
      </c>
      <c r="H440" s="13" t="str">
        <f ca="1">INDIRECT($B$1&amp;Items!U$2&amp;$B440)</f>
        <v>Себестоимость продаж</v>
      </c>
      <c r="I440" s="13" t="str">
        <f ca="1">IF(INDIRECT($B$1&amp;Items!V$2&amp;$B440)="",H440,INDIRECT($B$1&amp;Items!V$2&amp;$B440))</f>
        <v>Затраты этапа-1 бизнес-процесса</v>
      </c>
      <c r="J440" s="1" t="str">
        <f ca="1">IF(INDIRECT($B$1&amp;Items!W$2&amp;$B440)="",IF(H440&lt;&gt;I440,"  "&amp;I440,I440),"    "&amp;INDIRECT($B$1&amp;Items!W$2&amp;$B440))</f>
        <v xml:space="preserve">    Сырье и материалы-7</v>
      </c>
      <c r="S440" s="1">
        <f ca="1">SUM($U440:INDIRECT(ADDRESS(ROW(),SUMIFS($1:$1,$5:$5,MAX($5:$5)))))</f>
        <v>1102538.7</v>
      </c>
      <c r="V440" s="1">
        <f ca="1">SUMIFS(INDIRECT($F$1&amp;$F440&amp;":"&amp;$F440),INDIRECT($F$1&amp;dbP!$D$2&amp;":"&amp;dbP!$D$2),"&gt;="&amp;V$6,INDIRECT($F$1&amp;dbP!$D$2&amp;":"&amp;dbP!$D$2),"&lt;="&amp;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W440" s="1">
        <f ca="1">SUMIFS(INDIRECT($F$1&amp;$F440&amp;":"&amp;$F440),INDIRECT($F$1&amp;dbP!$D$2&amp;":"&amp;dbP!$D$2),"&gt;="&amp;W$6,INDIRECT($F$1&amp;dbP!$D$2&amp;":"&amp;dbP!$D$2),"&lt;="&amp;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X440" s="1">
        <f ca="1">SUMIFS(INDIRECT($F$1&amp;$F440&amp;":"&amp;$F440),INDIRECT($F$1&amp;dbP!$D$2&amp;":"&amp;dbP!$D$2),"&gt;="&amp;X$6,INDIRECT($F$1&amp;dbP!$D$2&amp;":"&amp;dbP!$D$2),"&lt;="&amp;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Y440" s="1">
        <f ca="1">SUMIFS(INDIRECT($F$1&amp;$F440&amp;":"&amp;$F440),INDIRECT($F$1&amp;dbP!$D$2&amp;":"&amp;dbP!$D$2),"&gt;="&amp;Y$6,INDIRECT($F$1&amp;dbP!$D$2&amp;":"&amp;dbP!$D$2),"&lt;="&amp;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Z440" s="1">
        <f ca="1">SUMIFS(INDIRECT($F$1&amp;$F440&amp;":"&amp;$F440),INDIRECT($F$1&amp;dbP!$D$2&amp;":"&amp;dbP!$D$2),"&gt;="&amp;Z$6,INDIRECT($F$1&amp;dbP!$D$2&amp;":"&amp;dbP!$D$2),"&lt;="&amp;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367512.89999999997</v>
      </c>
      <c r="AA440" s="1">
        <f ca="1">SUMIFS(INDIRECT($F$1&amp;$F440&amp;":"&amp;$F440),INDIRECT($F$1&amp;dbP!$D$2&amp;":"&amp;dbP!$D$2),"&gt;="&amp;AA$6,INDIRECT($F$1&amp;dbP!$D$2&amp;":"&amp;dbP!$D$2),"&lt;="&amp;A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735025.79999999993</v>
      </c>
      <c r="AB440" s="1">
        <f ca="1">SUMIFS(INDIRECT($F$1&amp;$F440&amp;":"&amp;$F440),INDIRECT($F$1&amp;dbP!$D$2&amp;":"&amp;dbP!$D$2),"&gt;="&amp;AB$6,INDIRECT($F$1&amp;dbP!$D$2&amp;":"&amp;dbP!$D$2),"&lt;="&amp;A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C440" s="1">
        <f ca="1">SUMIFS(INDIRECT($F$1&amp;$F440&amp;":"&amp;$F440),INDIRECT($F$1&amp;dbP!$D$2&amp;":"&amp;dbP!$D$2),"&gt;="&amp;AC$6,INDIRECT($F$1&amp;dbP!$D$2&amp;":"&amp;dbP!$D$2),"&lt;="&amp;A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D440" s="1">
        <f ca="1">SUMIFS(INDIRECT($F$1&amp;$F440&amp;":"&amp;$F440),INDIRECT($F$1&amp;dbP!$D$2&amp;":"&amp;dbP!$D$2),"&gt;="&amp;AD$6,INDIRECT($F$1&amp;dbP!$D$2&amp;":"&amp;dbP!$D$2),"&lt;="&amp;A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E440" s="1">
        <f ca="1">SUMIFS(INDIRECT($F$1&amp;$F440&amp;":"&amp;$F440),INDIRECT($F$1&amp;dbP!$D$2&amp;":"&amp;dbP!$D$2),"&gt;="&amp;AE$6,INDIRECT($F$1&amp;dbP!$D$2&amp;":"&amp;dbP!$D$2),"&lt;="&amp;A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F440" s="1">
        <f ca="1">SUMIFS(INDIRECT($F$1&amp;$F440&amp;":"&amp;$F440),INDIRECT($F$1&amp;dbP!$D$2&amp;":"&amp;dbP!$D$2),"&gt;="&amp;AF$6,INDIRECT($F$1&amp;dbP!$D$2&amp;":"&amp;dbP!$D$2),"&lt;="&amp;AF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G440" s="1">
        <f ca="1">SUMIFS(INDIRECT($F$1&amp;$F440&amp;":"&amp;$F440),INDIRECT($F$1&amp;dbP!$D$2&amp;":"&amp;dbP!$D$2),"&gt;="&amp;AG$6,INDIRECT($F$1&amp;dbP!$D$2&amp;":"&amp;dbP!$D$2),"&lt;="&amp;AG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H440" s="1">
        <f ca="1">SUMIFS(INDIRECT($F$1&amp;$F440&amp;":"&amp;$F440),INDIRECT($F$1&amp;dbP!$D$2&amp;":"&amp;dbP!$D$2),"&gt;="&amp;AH$6,INDIRECT($F$1&amp;dbP!$D$2&amp;":"&amp;dbP!$D$2),"&lt;="&amp;AH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I440" s="1">
        <f ca="1">SUMIFS(INDIRECT($F$1&amp;$F440&amp;":"&amp;$F440),INDIRECT($F$1&amp;dbP!$D$2&amp;":"&amp;dbP!$D$2),"&gt;="&amp;AI$6,INDIRECT($F$1&amp;dbP!$D$2&amp;":"&amp;dbP!$D$2),"&lt;="&amp;AI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J440" s="1">
        <f ca="1">SUMIFS(INDIRECT($F$1&amp;$F440&amp;":"&amp;$F440),INDIRECT($F$1&amp;dbP!$D$2&amp;":"&amp;dbP!$D$2),"&gt;="&amp;AJ$6,INDIRECT($F$1&amp;dbP!$D$2&amp;":"&amp;dbP!$D$2),"&lt;="&amp;AJ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K440" s="1">
        <f ca="1">SUMIFS(INDIRECT($F$1&amp;$F440&amp;":"&amp;$F440),INDIRECT($F$1&amp;dbP!$D$2&amp;":"&amp;dbP!$D$2),"&gt;="&amp;AK$6,INDIRECT($F$1&amp;dbP!$D$2&amp;":"&amp;dbP!$D$2),"&lt;="&amp;AK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L440" s="1">
        <f ca="1">SUMIFS(INDIRECT($F$1&amp;$F440&amp;":"&amp;$F440),INDIRECT($F$1&amp;dbP!$D$2&amp;":"&amp;dbP!$D$2),"&gt;="&amp;AL$6,INDIRECT($F$1&amp;dbP!$D$2&amp;":"&amp;dbP!$D$2),"&lt;="&amp;AL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M440" s="1">
        <f ca="1">SUMIFS(INDIRECT($F$1&amp;$F440&amp;":"&amp;$F440),INDIRECT($F$1&amp;dbP!$D$2&amp;":"&amp;dbP!$D$2),"&gt;="&amp;AM$6,INDIRECT($F$1&amp;dbP!$D$2&amp;":"&amp;dbP!$D$2),"&lt;="&amp;AM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N440" s="1">
        <f ca="1">SUMIFS(INDIRECT($F$1&amp;$F440&amp;":"&amp;$F440),INDIRECT($F$1&amp;dbP!$D$2&amp;":"&amp;dbP!$D$2),"&gt;="&amp;AN$6,INDIRECT($F$1&amp;dbP!$D$2&amp;":"&amp;dbP!$D$2),"&lt;="&amp;AN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O440" s="1">
        <f ca="1">SUMIFS(INDIRECT($F$1&amp;$F440&amp;":"&amp;$F440),INDIRECT($F$1&amp;dbP!$D$2&amp;":"&amp;dbP!$D$2),"&gt;="&amp;AO$6,INDIRECT($F$1&amp;dbP!$D$2&amp;":"&amp;dbP!$D$2),"&lt;="&amp;AO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P440" s="1">
        <f ca="1">SUMIFS(INDIRECT($F$1&amp;$F440&amp;":"&amp;$F440),INDIRECT($F$1&amp;dbP!$D$2&amp;":"&amp;dbP!$D$2),"&gt;="&amp;AP$6,INDIRECT($F$1&amp;dbP!$D$2&amp;":"&amp;dbP!$D$2),"&lt;="&amp;AP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Q440" s="1">
        <f ca="1">SUMIFS(INDIRECT($F$1&amp;$F440&amp;":"&amp;$F440),INDIRECT($F$1&amp;dbP!$D$2&amp;":"&amp;dbP!$D$2),"&gt;="&amp;AQ$6,INDIRECT($F$1&amp;dbP!$D$2&amp;":"&amp;dbP!$D$2),"&lt;="&amp;AQ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R440" s="1">
        <f ca="1">SUMIFS(INDIRECT($F$1&amp;$F440&amp;":"&amp;$F440),INDIRECT($F$1&amp;dbP!$D$2&amp;":"&amp;dbP!$D$2),"&gt;="&amp;AR$6,INDIRECT($F$1&amp;dbP!$D$2&amp;":"&amp;dbP!$D$2),"&lt;="&amp;AR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S440" s="1">
        <f ca="1">SUMIFS(INDIRECT($F$1&amp;$F440&amp;":"&amp;$F440),INDIRECT($F$1&amp;dbP!$D$2&amp;":"&amp;dbP!$D$2),"&gt;="&amp;AS$6,INDIRECT($F$1&amp;dbP!$D$2&amp;":"&amp;dbP!$D$2),"&lt;="&amp;AS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T440" s="1">
        <f ca="1">SUMIFS(INDIRECT($F$1&amp;$F440&amp;":"&amp;$F440),INDIRECT($F$1&amp;dbP!$D$2&amp;":"&amp;dbP!$D$2),"&gt;="&amp;AT$6,INDIRECT($F$1&amp;dbP!$D$2&amp;":"&amp;dbP!$D$2),"&lt;="&amp;AT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U440" s="1">
        <f ca="1">SUMIFS(INDIRECT($F$1&amp;$F440&amp;":"&amp;$F440),INDIRECT($F$1&amp;dbP!$D$2&amp;":"&amp;dbP!$D$2),"&gt;="&amp;AU$6,INDIRECT($F$1&amp;dbP!$D$2&amp;":"&amp;dbP!$D$2),"&lt;="&amp;AU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V440" s="1">
        <f ca="1">SUMIFS(INDIRECT($F$1&amp;$F440&amp;":"&amp;$F440),INDIRECT($F$1&amp;dbP!$D$2&amp;":"&amp;dbP!$D$2),"&gt;="&amp;AV$6,INDIRECT($F$1&amp;dbP!$D$2&amp;":"&amp;dbP!$D$2),"&lt;="&amp;A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W440" s="1">
        <f ca="1">SUMIFS(INDIRECT($F$1&amp;$F440&amp;":"&amp;$F440),INDIRECT($F$1&amp;dbP!$D$2&amp;":"&amp;dbP!$D$2),"&gt;="&amp;AW$6,INDIRECT($F$1&amp;dbP!$D$2&amp;":"&amp;dbP!$D$2),"&lt;="&amp;A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X440" s="1">
        <f ca="1">SUMIFS(INDIRECT($F$1&amp;$F440&amp;":"&amp;$F440),INDIRECT($F$1&amp;dbP!$D$2&amp;":"&amp;dbP!$D$2),"&gt;="&amp;AX$6,INDIRECT($F$1&amp;dbP!$D$2&amp;":"&amp;dbP!$D$2),"&lt;="&amp;A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Y440" s="1">
        <f ca="1">SUMIFS(INDIRECT($F$1&amp;$F440&amp;":"&amp;$F440),INDIRECT($F$1&amp;dbP!$D$2&amp;":"&amp;dbP!$D$2),"&gt;="&amp;AY$6,INDIRECT($F$1&amp;dbP!$D$2&amp;":"&amp;dbP!$D$2),"&lt;="&amp;A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Z440" s="1">
        <f ca="1">SUMIFS(INDIRECT($F$1&amp;$F440&amp;":"&amp;$F440),INDIRECT($F$1&amp;dbP!$D$2&amp;":"&amp;dbP!$D$2),"&gt;="&amp;AZ$6,INDIRECT($F$1&amp;dbP!$D$2&amp;":"&amp;dbP!$D$2),"&lt;="&amp;A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A440" s="1">
        <f ca="1">SUMIFS(INDIRECT($F$1&amp;$F440&amp;":"&amp;$F440),INDIRECT($F$1&amp;dbP!$D$2&amp;":"&amp;dbP!$D$2),"&gt;="&amp;BA$6,INDIRECT($F$1&amp;dbP!$D$2&amp;":"&amp;dbP!$D$2),"&lt;="&amp;B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B440" s="1">
        <f ca="1">SUMIFS(INDIRECT($F$1&amp;$F440&amp;":"&amp;$F440),INDIRECT($F$1&amp;dbP!$D$2&amp;":"&amp;dbP!$D$2),"&gt;="&amp;BB$6,INDIRECT($F$1&amp;dbP!$D$2&amp;":"&amp;dbP!$D$2),"&lt;="&amp;B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C440" s="1">
        <f ca="1">SUMIFS(INDIRECT($F$1&amp;$F440&amp;":"&amp;$F440),INDIRECT($F$1&amp;dbP!$D$2&amp;":"&amp;dbP!$D$2),"&gt;="&amp;BC$6,INDIRECT($F$1&amp;dbP!$D$2&amp;":"&amp;dbP!$D$2),"&lt;="&amp;B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D440" s="1">
        <f ca="1">SUMIFS(INDIRECT($F$1&amp;$F440&amp;":"&amp;$F440),INDIRECT($F$1&amp;dbP!$D$2&amp;":"&amp;dbP!$D$2),"&gt;="&amp;BD$6,INDIRECT($F$1&amp;dbP!$D$2&amp;":"&amp;dbP!$D$2),"&lt;="&amp;B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E440" s="1">
        <f ca="1">SUMIFS(INDIRECT($F$1&amp;$F440&amp;":"&amp;$F440),INDIRECT($F$1&amp;dbP!$D$2&amp;":"&amp;dbP!$D$2),"&gt;="&amp;BE$6,INDIRECT($F$1&amp;dbP!$D$2&amp;":"&amp;dbP!$D$2),"&lt;="&amp;B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</row>
    <row r="441" spans="2:57" x14ac:dyDescent="0.3">
      <c r="B441" s="1">
        <f>MAX(B$423:B440)+1</f>
        <v>26</v>
      </c>
      <c r="D441" s="1" t="str">
        <f ca="1">INDIRECT($B$1&amp;Items!AB$2&amp;$B441)</f>
        <v>PL(-)</v>
      </c>
      <c r="F441" s="1" t="str">
        <f ca="1">INDIRECT($B$1&amp;Items!X$2&amp;$B441)</f>
        <v>AA</v>
      </c>
      <c r="H441" s="13" t="str">
        <f ca="1">INDIRECT($B$1&amp;Items!U$2&amp;$B441)</f>
        <v>Себестоимость продаж</v>
      </c>
      <c r="I441" s="13" t="str">
        <f ca="1">IF(INDIRECT($B$1&amp;Items!V$2&amp;$B441)="",H441,INDIRECT($B$1&amp;Items!V$2&amp;$B441))</f>
        <v>Затраты этапа-1 бизнес-процесса</v>
      </c>
      <c r="J441" s="1" t="str">
        <f ca="1">IF(INDIRECT($B$1&amp;Items!W$2&amp;$B441)="",IF(H441&lt;&gt;I441,"  "&amp;I441,I441),"    "&amp;INDIRECT($B$1&amp;Items!W$2&amp;$B441))</f>
        <v xml:space="preserve">    Сырье и материалы-8</v>
      </c>
      <c r="S441" s="1">
        <f ca="1">SUM($U441:INDIRECT(ADDRESS(ROW(),SUMIFS($1:$1,$5:$5,MAX($5:$5)))))</f>
        <v>1025360.9909999999</v>
      </c>
      <c r="V441" s="1">
        <f ca="1">SUMIFS(INDIRECT($F$1&amp;$F441&amp;":"&amp;$F441),INDIRECT($F$1&amp;dbP!$D$2&amp;":"&amp;dbP!$D$2),"&gt;="&amp;V$6,INDIRECT($F$1&amp;dbP!$D$2&amp;":"&amp;dbP!$D$2),"&lt;="&amp;V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W441" s="1">
        <f ca="1">SUMIFS(INDIRECT($F$1&amp;$F441&amp;":"&amp;$F441),INDIRECT($F$1&amp;dbP!$D$2&amp;":"&amp;dbP!$D$2),"&gt;="&amp;W$6,INDIRECT($F$1&amp;dbP!$D$2&amp;":"&amp;dbP!$D$2),"&lt;="&amp;W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X441" s="1">
        <f ca="1">SUMIFS(INDIRECT($F$1&amp;$F441&amp;":"&amp;$F441),INDIRECT($F$1&amp;dbP!$D$2&amp;":"&amp;dbP!$D$2),"&gt;="&amp;X$6,INDIRECT($F$1&amp;dbP!$D$2&amp;":"&amp;dbP!$D$2),"&lt;="&amp;X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Y441" s="1">
        <f ca="1">SUMIFS(INDIRECT($F$1&amp;$F441&amp;":"&amp;$F441),INDIRECT($F$1&amp;dbP!$D$2&amp;":"&amp;dbP!$D$2),"&gt;="&amp;Y$6,INDIRECT($F$1&amp;dbP!$D$2&amp;":"&amp;dbP!$D$2),"&lt;="&amp;Y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Z441" s="1">
        <f ca="1">SUMIFS(INDIRECT($F$1&amp;$F441&amp;":"&amp;$F441),INDIRECT($F$1&amp;dbP!$D$2&amp;":"&amp;dbP!$D$2),"&gt;="&amp;Z$6,INDIRECT($F$1&amp;dbP!$D$2&amp;":"&amp;dbP!$D$2),"&lt;="&amp;Z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341786.99699999997</v>
      </c>
      <c r="AA441" s="1">
        <f ca="1">SUMIFS(INDIRECT($F$1&amp;$F441&amp;":"&amp;$F441),INDIRECT($F$1&amp;dbP!$D$2&amp;":"&amp;dbP!$D$2),"&gt;="&amp;AA$6,INDIRECT($F$1&amp;dbP!$D$2&amp;":"&amp;dbP!$D$2),"&lt;="&amp;AA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683573.99399999995</v>
      </c>
      <c r="AB441" s="1">
        <f ca="1">SUMIFS(INDIRECT($F$1&amp;$F441&amp;":"&amp;$F441),INDIRECT($F$1&amp;dbP!$D$2&amp;":"&amp;dbP!$D$2),"&gt;="&amp;AB$6,INDIRECT($F$1&amp;dbP!$D$2&amp;":"&amp;dbP!$D$2),"&lt;="&amp;AB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C441" s="1">
        <f ca="1">SUMIFS(INDIRECT($F$1&amp;$F441&amp;":"&amp;$F441),INDIRECT($F$1&amp;dbP!$D$2&amp;":"&amp;dbP!$D$2),"&gt;="&amp;AC$6,INDIRECT($F$1&amp;dbP!$D$2&amp;":"&amp;dbP!$D$2),"&lt;="&amp;AC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D441" s="1">
        <f ca="1">SUMIFS(INDIRECT($F$1&amp;$F441&amp;":"&amp;$F441),INDIRECT($F$1&amp;dbP!$D$2&amp;":"&amp;dbP!$D$2),"&gt;="&amp;AD$6,INDIRECT($F$1&amp;dbP!$D$2&amp;":"&amp;dbP!$D$2),"&lt;="&amp;AD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E441" s="1">
        <f ca="1">SUMIFS(INDIRECT($F$1&amp;$F441&amp;":"&amp;$F441),INDIRECT($F$1&amp;dbP!$D$2&amp;":"&amp;dbP!$D$2),"&gt;="&amp;AE$6,INDIRECT($F$1&amp;dbP!$D$2&amp;":"&amp;dbP!$D$2),"&lt;="&amp;AE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F441" s="1">
        <f ca="1">SUMIFS(INDIRECT($F$1&amp;$F441&amp;":"&amp;$F441),INDIRECT($F$1&amp;dbP!$D$2&amp;":"&amp;dbP!$D$2),"&gt;="&amp;AF$6,INDIRECT($F$1&amp;dbP!$D$2&amp;":"&amp;dbP!$D$2),"&lt;="&amp;AF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G441" s="1">
        <f ca="1">SUMIFS(INDIRECT($F$1&amp;$F441&amp;":"&amp;$F441),INDIRECT($F$1&amp;dbP!$D$2&amp;":"&amp;dbP!$D$2),"&gt;="&amp;AG$6,INDIRECT($F$1&amp;dbP!$D$2&amp;":"&amp;dbP!$D$2),"&lt;="&amp;AG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H441" s="1">
        <f ca="1">SUMIFS(INDIRECT($F$1&amp;$F441&amp;":"&amp;$F441),INDIRECT($F$1&amp;dbP!$D$2&amp;":"&amp;dbP!$D$2),"&gt;="&amp;AH$6,INDIRECT($F$1&amp;dbP!$D$2&amp;":"&amp;dbP!$D$2),"&lt;="&amp;AH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I441" s="1">
        <f ca="1">SUMIFS(INDIRECT($F$1&amp;$F441&amp;":"&amp;$F441),INDIRECT($F$1&amp;dbP!$D$2&amp;":"&amp;dbP!$D$2),"&gt;="&amp;AI$6,INDIRECT($F$1&amp;dbP!$D$2&amp;":"&amp;dbP!$D$2),"&lt;="&amp;AI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J441" s="1">
        <f ca="1">SUMIFS(INDIRECT($F$1&amp;$F441&amp;":"&amp;$F441),INDIRECT($F$1&amp;dbP!$D$2&amp;":"&amp;dbP!$D$2),"&gt;="&amp;AJ$6,INDIRECT($F$1&amp;dbP!$D$2&amp;":"&amp;dbP!$D$2),"&lt;="&amp;AJ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K441" s="1">
        <f ca="1">SUMIFS(INDIRECT($F$1&amp;$F441&amp;":"&amp;$F441),INDIRECT($F$1&amp;dbP!$D$2&amp;":"&amp;dbP!$D$2),"&gt;="&amp;AK$6,INDIRECT($F$1&amp;dbP!$D$2&amp;":"&amp;dbP!$D$2),"&lt;="&amp;AK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L441" s="1">
        <f ca="1">SUMIFS(INDIRECT($F$1&amp;$F441&amp;":"&amp;$F441),INDIRECT($F$1&amp;dbP!$D$2&amp;":"&amp;dbP!$D$2),"&gt;="&amp;AL$6,INDIRECT($F$1&amp;dbP!$D$2&amp;":"&amp;dbP!$D$2),"&lt;="&amp;AL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M441" s="1">
        <f ca="1">SUMIFS(INDIRECT($F$1&amp;$F441&amp;":"&amp;$F441),INDIRECT($F$1&amp;dbP!$D$2&amp;":"&amp;dbP!$D$2),"&gt;="&amp;AM$6,INDIRECT($F$1&amp;dbP!$D$2&amp;":"&amp;dbP!$D$2),"&lt;="&amp;AM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N441" s="1">
        <f ca="1">SUMIFS(INDIRECT($F$1&amp;$F441&amp;":"&amp;$F441),INDIRECT($F$1&amp;dbP!$D$2&amp;":"&amp;dbP!$D$2),"&gt;="&amp;AN$6,INDIRECT($F$1&amp;dbP!$D$2&amp;":"&amp;dbP!$D$2),"&lt;="&amp;AN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O441" s="1">
        <f ca="1">SUMIFS(INDIRECT($F$1&amp;$F441&amp;":"&amp;$F441),INDIRECT($F$1&amp;dbP!$D$2&amp;":"&amp;dbP!$D$2),"&gt;="&amp;AO$6,INDIRECT($F$1&amp;dbP!$D$2&amp;":"&amp;dbP!$D$2),"&lt;="&amp;AO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P441" s="1">
        <f ca="1">SUMIFS(INDIRECT($F$1&amp;$F441&amp;":"&amp;$F441),INDIRECT($F$1&amp;dbP!$D$2&amp;":"&amp;dbP!$D$2),"&gt;="&amp;AP$6,INDIRECT($F$1&amp;dbP!$D$2&amp;":"&amp;dbP!$D$2),"&lt;="&amp;AP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Q441" s="1">
        <f ca="1">SUMIFS(INDIRECT($F$1&amp;$F441&amp;":"&amp;$F441),INDIRECT($F$1&amp;dbP!$D$2&amp;":"&amp;dbP!$D$2),"&gt;="&amp;AQ$6,INDIRECT($F$1&amp;dbP!$D$2&amp;":"&amp;dbP!$D$2),"&lt;="&amp;AQ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R441" s="1">
        <f ca="1">SUMIFS(INDIRECT($F$1&amp;$F441&amp;":"&amp;$F441),INDIRECT($F$1&amp;dbP!$D$2&amp;":"&amp;dbP!$D$2),"&gt;="&amp;AR$6,INDIRECT($F$1&amp;dbP!$D$2&amp;":"&amp;dbP!$D$2),"&lt;="&amp;AR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S441" s="1">
        <f ca="1">SUMIFS(INDIRECT($F$1&amp;$F441&amp;":"&amp;$F441),INDIRECT($F$1&amp;dbP!$D$2&amp;":"&amp;dbP!$D$2),"&gt;="&amp;AS$6,INDIRECT($F$1&amp;dbP!$D$2&amp;":"&amp;dbP!$D$2),"&lt;="&amp;AS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T441" s="1">
        <f ca="1">SUMIFS(INDIRECT($F$1&amp;$F441&amp;":"&amp;$F441),INDIRECT($F$1&amp;dbP!$D$2&amp;":"&amp;dbP!$D$2),"&gt;="&amp;AT$6,INDIRECT($F$1&amp;dbP!$D$2&amp;":"&amp;dbP!$D$2),"&lt;="&amp;AT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U441" s="1">
        <f ca="1">SUMIFS(INDIRECT($F$1&amp;$F441&amp;":"&amp;$F441),INDIRECT($F$1&amp;dbP!$D$2&amp;":"&amp;dbP!$D$2),"&gt;="&amp;AU$6,INDIRECT($F$1&amp;dbP!$D$2&amp;":"&amp;dbP!$D$2),"&lt;="&amp;AU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V441" s="1">
        <f ca="1">SUMIFS(INDIRECT($F$1&amp;$F441&amp;":"&amp;$F441),INDIRECT($F$1&amp;dbP!$D$2&amp;":"&amp;dbP!$D$2),"&gt;="&amp;AV$6,INDIRECT($F$1&amp;dbP!$D$2&amp;":"&amp;dbP!$D$2),"&lt;="&amp;AV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W441" s="1">
        <f ca="1">SUMIFS(INDIRECT($F$1&amp;$F441&amp;":"&amp;$F441),INDIRECT($F$1&amp;dbP!$D$2&amp;":"&amp;dbP!$D$2),"&gt;="&amp;AW$6,INDIRECT($F$1&amp;dbP!$D$2&amp;":"&amp;dbP!$D$2),"&lt;="&amp;AW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X441" s="1">
        <f ca="1">SUMIFS(INDIRECT($F$1&amp;$F441&amp;":"&amp;$F441),INDIRECT($F$1&amp;dbP!$D$2&amp;":"&amp;dbP!$D$2),"&gt;="&amp;AX$6,INDIRECT($F$1&amp;dbP!$D$2&amp;":"&amp;dbP!$D$2),"&lt;="&amp;AX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Y441" s="1">
        <f ca="1">SUMIFS(INDIRECT($F$1&amp;$F441&amp;":"&amp;$F441),INDIRECT($F$1&amp;dbP!$D$2&amp;":"&amp;dbP!$D$2),"&gt;="&amp;AY$6,INDIRECT($F$1&amp;dbP!$D$2&amp;":"&amp;dbP!$D$2),"&lt;="&amp;AY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AZ441" s="1">
        <f ca="1">SUMIFS(INDIRECT($F$1&amp;$F441&amp;":"&amp;$F441),INDIRECT($F$1&amp;dbP!$D$2&amp;":"&amp;dbP!$D$2),"&gt;="&amp;AZ$6,INDIRECT($F$1&amp;dbP!$D$2&amp;":"&amp;dbP!$D$2),"&lt;="&amp;AZ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A441" s="1">
        <f ca="1">SUMIFS(INDIRECT($F$1&amp;$F441&amp;":"&amp;$F441),INDIRECT($F$1&amp;dbP!$D$2&amp;":"&amp;dbP!$D$2),"&gt;="&amp;BA$6,INDIRECT($F$1&amp;dbP!$D$2&amp;":"&amp;dbP!$D$2),"&lt;="&amp;BA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B441" s="1">
        <f ca="1">SUMIFS(INDIRECT($F$1&amp;$F441&amp;":"&amp;$F441),INDIRECT($F$1&amp;dbP!$D$2&amp;":"&amp;dbP!$D$2),"&gt;="&amp;BB$6,INDIRECT($F$1&amp;dbP!$D$2&amp;":"&amp;dbP!$D$2),"&lt;="&amp;BB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C441" s="1">
        <f ca="1">SUMIFS(INDIRECT($F$1&amp;$F441&amp;":"&amp;$F441),INDIRECT($F$1&amp;dbP!$D$2&amp;":"&amp;dbP!$D$2),"&gt;="&amp;BC$6,INDIRECT($F$1&amp;dbP!$D$2&amp;":"&amp;dbP!$D$2),"&lt;="&amp;BC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D441" s="1">
        <f ca="1">SUMIFS(INDIRECT($F$1&amp;$F441&amp;":"&amp;$F441),INDIRECT($F$1&amp;dbP!$D$2&amp;":"&amp;dbP!$D$2),"&gt;="&amp;BD$6,INDIRECT($F$1&amp;dbP!$D$2&amp;":"&amp;dbP!$D$2),"&lt;="&amp;BD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  <c r="BE441" s="1">
        <f ca="1">SUMIFS(INDIRECT($F$1&amp;$F441&amp;":"&amp;$F441),INDIRECT($F$1&amp;dbP!$D$2&amp;":"&amp;dbP!$D$2),"&gt;="&amp;BE$6,INDIRECT($F$1&amp;dbP!$D$2&amp;":"&amp;dbP!$D$2),"&lt;="&amp;BE$7,INDIRECT($F$1&amp;dbP!$O$2&amp;":"&amp;dbP!$O$2),$H441,INDIRECT($F$1&amp;dbP!$P$2&amp;":"&amp;dbP!$P$2),IF($I441=$J441,"*",$I441),INDIRECT($F$1&amp;dbP!$Q$2&amp;":"&amp;dbP!$Q$2),IF(OR($I441=$J441,"  "&amp;$I441=$J441),"*",RIGHT($J441,LEN($J441)-4)),INDIRECT($F$1&amp;dbP!$AC$2&amp;":"&amp;dbP!$AC$2),RepP!$J$3)</f>
        <v>0</v>
      </c>
    </row>
    <row r="442" spans="2:57" x14ac:dyDescent="0.3">
      <c r="B442" s="1">
        <f>MAX(B$423:B441)+1</f>
        <v>27</v>
      </c>
      <c r="D442" s="1" t="str">
        <f ca="1">INDIRECT($B$1&amp;Items!AB$2&amp;$B442)</f>
        <v>PL(-)</v>
      </c>
      <c r="F442" s="1" t="str">
        <f ca="1">INDIRECT($B$1&amp;Items!X$2&amp;$B442)</f>
        <v>AA</v>
      </c>
      <c r="H442" s="13" t="str">
        <f ca="1">INDIRECT($B$1&amp;Items!U$2&amp;$B442)</f>
        <v>Себестоимость продаж</v>
      </c>
      <c r="I442" s="13" t="str">
        <f ca="1">IF(INDIRECT($B$1&amp;Items!V$2&amp;$B442)="",H442,INDIRECT($B$1&amp;Items!V$2&amp;$B442))</f>
        <v>Затраты этапа-1 бизнес-процесса</v>
      </c>
      <c r="J442" s="1" t="str">
        <f ca="1">IF(INDIRECT($B$1&amp;Items!W$2&amp;$B442)="",IF(H442&lt;&gt;I442,"  "&amp;I442,I442),"    "&amp;INDIRECT($B$1&amp;Items!W$2&amp;$B442))</f>
        <v xml:space="preserve">    Сырье и материалы-9</v>
      </c>
      <c r="S442" s="1">
        <f ca="1">SUM($U442:INDIRECT(ADDRESS(ROW(),SUMIFS($1:$1,$5:$5,MAX($5:$5)))))</f>
        <v>1179716.409</v>
      </c>
      <c r="V442" s="1">
        <f ca="1">SUMIFS(INDIRECT($F$1&amp;$F442&amp;":"&amp;$F442),INDIRECT($F$1&amp;dbP!$D$2&amp;":"&amp;dbP!$D$2),"&gt;="&amp;V$6,INDIRECT($F$1&amp;dbP!$D$2&amp;":"&amp;dbP!$D$2),"&lt;="&amp;V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W442" s="1">
        <f ca="1">SUMIFS(INDIRECT($F$1&amp;$F442&amp;":"&amp;$F442),INDIRECT($F$1&amp;dbP!$D$2&amp;":"&amp;dbP!$D$2),"&gt;="&amp;W$6,INDIRECT($F$1&amp;dbP!$D$2&amp;":"&amp;dbP!$D$2),"&lt;="&amp;W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X442" s="1">
        <f ca="1">SUMIFS(INDIRECT($F$1&amp;$F442&amp;":"&amp;$F442),INDIRECT($F$1&amp;dbP!$D$2&amp;":"&amp;dbP!$D$2),"&gt;="&amp;X$6,INDIRECT($F$1&amp;dbP!$D$2&amp;":"&amp;dbP!$D$2),"&lt;="&amp;X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Y442" s="1">
        <f ca="1">SUMIFS(INDIRECT($F$1&amp;$F442&amp;":"&amp;$F442),INDIRECT($F$1&amp;dbP!$D$2&amp;":"&amp;dbP!$D$2),"&gt;="&amp;Y$6,INDIRECT($F$1&amp;dbP!$D$2&amp;":"&amp;dbP!$D$2),"&lt;="&amp;Y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Z442" s="1">
        <f ca="1">SUMIFS(INDIRECT($F$1&amp;$F442&amp;":"&amp;$F442),INDIRECT($F$1&amp;dbP!$D$2&amp;":"&amp;dbP!$D$2),"&gt;="&amp;Z$6,INDIRECT($F$1&amp;dbP!$D$2&amp;":"&amp;dbP!$D$2),"&lt;="&amp;Z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393238.80300000001</v>
      </c>
      <c r="AA442" s="1">
        <f ca="1">SUMIFS(INDIRECT($F$1&amp;$F442&amp;":"&amp;$F442),INDIRECT($F$1&amp;dbP!$D$2&amp;":"&amp;dbP!$D$2),"&gt;="&amp;AA$6,INDIRECT($F$1&amp;dbP!$D$2&amp;":"&amp;dbP!$D$2),"&lt;="&amp;AA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786477.60600000003</v>
      </c>
      <c r="AB442" s="1">
        <f ca="1">SUMIFS(INDIRECT($F$1&amp;$F442&amp;":"&amp;$F442),INDIRECT($F$1&amp;dbP!$D$2&amp;":"&amp;dbP!$D$2),"&gt;="&amp;AB$6,INDIRECT($F$1&amp;dbP!$D$2&amp;":"&amp;dbP!$D$2),"&lt;="&amp;AB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C442" s="1">
        <f ca="1">SUMIFS(INDIRECT($F$1&amp;$F442&amp;":"&amp;$F442),INDIRECT($F$1&amp;dbP!$D$2&amp;":"&amp;dbP!$D$2),"&gt;="&amp;AC$6,INDIRECT($F$1&amp;dbP!$D$2&amp;":"&amp;dbP!$D$2),"&lt;="&amp;AC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D442" s="1">
        <f ca="1">SUMIFS(INDIRECT($F$1&amp;$F442&amp;":"&amp;$F442),INDIRECT($F$1&amp;dbP!$D$2&amp;":"&amp;dbP!$D$2),"&gt;="&amp;AD$6,INDIRECT($F$1&amp;dbP!$D$2&amp;":"&amp;dbP!$D$2),"&lt;="&amp;AD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E442" s="1">
        <f ca="1">SUMIFS(INDIRECT($F$1&amp;$F442&amp;":"&amp;$F442),INDIRECT($F$1&amp;dbP!$D$2&amp;":"&amp;dbP!$D$2),"&gt;="&amp;AE$6,INDIRECT($F$1&amp;dbP!$D$2&amp;":"&amp;dbP!$D$2),"&lt;="&amp;AE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F442" s="1">
        <f ca="1">SUMIFS(INDIRECT($F$1&amp;$F442&amp;":"&amp;$F442),INDIRECT($F$1&amp;dbP!$D$2&amp;":"&amp;dbP!$D$2),"&gt;="&amp;AF$6,INDIRECT($F$1&amp;dbP!$D$2&amp;":"&amp;dbP!$D$2),"&lt;="&amp;AF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G442" s="1">
        <f ca="1">SUMIFS(INDIRECT($F$1&amp;$F442&amp;":"&amp;$F442),INDIRECT($F$1&amp;dbP!$D$2&amp;":"&amp;dbP!$D$2),"&gt;="&amp;AG$6,INDIRECT($F$1&amp;dbP!$D$2&amp;":"&amp;dbP!$D$2),"&lt;="&amp;AG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H442" s="1">
        <f ca="1">SUMIFS(INDIRECT($F$1&amp;$F442&amp;":"&amp;$F442),INDIRECT($F$1&amp;dbP!$D$2&amp;":"&amp;dbP!$D$2),"&gt;="&amp;AH$6,INDIRECT($F$1&amp;dbP!$D$2&amp;":"&amp;dbP!$D$2),"&lt;="&amp;AH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I442" s="1">
        <f ca="1">SUMIFS(INDIRECT($F$1&amp;$F442&amp;":"&amp;$F442),INDIRECT($F$1&amp;dbP!$D$2&amp;":"&amp;dbP!$D$2),"&gt;="&amp;AI$6,INDIRECT($F$1&amp;dbP!$D$2&amp;":"&amp;dbP!$D$2),"&lt;="&amp;AI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J442" s="1">
        <f ca="1">SUMIFS(INDIRECT($F$1&amp;$F442&amp;":"&amp;$F442),INDIRECT($F$1&amp;dbP!$D$2&amp;":"&amp;dbP!$D$2),"&gt;="&amp;AJ$6,INDIRECT($F$1&amp;dbP!$D$2&amp;":"&amp;dbP!$D$2),"&lt;="&amp;AJ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K442" s="1">
        <f ca="1">SUMIFS(INDIRECT($F$1&amp;$F442&amp;":"&amp;$F442),INDIRECT($F$1&amp;dbP!$D$2&amp;":"&amp;dbP!$D$2),"&gt;="&amp;AK$6,INDIRECT($F$1&amp;dbP!$D$2&amp;":"&amp;dbP!$D$2),"&lt;="&amp;AK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L442" s="1">
        <f ca="1">SUMIFS(INDIRECT($F$1&amp;$F442&amp;":"&amp;$F442),INDIRECT($F$1&amp;dbP!$D$2&amp;":"&amp;dbP!$D$2),"&gt;="&amp;AL$6,INDIRECT($F$1&amp;dbP!$D$2&amp;":"&amp;dbP!$D$2),"&lt;="&amp;AL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M442" s="1">
        <f ca="1">SUMIFS(INDIRECT($F$1&amp;$F442&amp;":"&amp;$F442),INDIRECT($F$1&amp;dbP!$D$2&amp;":"&amp;dbP!$D$2),"&gt;="&amp;AM$6,INDIRECT($F$1&amp;dbP!$D$2&amp;":"&amp;dbP!$D$2),"&lt;="&amp;AM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N442" s="1">
        <f ca="1">SUMIFS(INDIRECT($F$1&amp;$F442&amp;":"&amp;$F442),INDIRECT($F$1&amp;dbP!$D$2&amp;":"&amp;dbP!$D$2),"&gt;="&amp;AN$6,INDIRECT($F$1&amp;dbP!$D$2&amp;":"&amp;dbP!$D$2),"&lt;="&amp;AN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O442" s="1">
        <f ca="1">SUMIFS(INDIRECT($F$1&amp;$F442&amp;":"&amp;$F442),INDIRECT($F$1&amp;dbP!$D$2&amp;":"&amp;dbP!$D$2),"&gt;="&amp;AO$6,INDIRECT($F$1&amp;dbP!$D$2&amp;":"&amp;dbP!$D$2),"&lt;="&amp;AO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P442" s="1">
        <f ca="1">SUMIFS(INDIRECT($F$1&amp;$F442&amp;":"&amp;$F442),INDIRECT($F$1&amp;dbP!$D$2&amp;":"&amp;dbP!$D$2),"&gt;="&amp;AP$6,INDIRECT($F$1&amp;dbP!$D$2&amp;":"&amp;dbP!$D$2),"&lt;="&amp;AP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Q442" s="1">
        <f ca="1">SUMIFS(INDIRECT($F$1&amp;$F442&amp;":"&amp;$F442),INDIRECT($F$1&amp;dbP!$D$2&amp;":"&amp;dbP!$D$2),"&gt;="&amp;AQ$6,INDIRECT($F$1&amp;dbP!$D$2&amp;":"&amp;dbP!$D$2),"&lt;="&amp;AQ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R442" s="1">
        <f ca="1">SUMIFS(INDIRECT($F$1&amp;$F442&amp;":"&amp;$F442),INDIRECT($F$1&amp;dbP!$D$2&amp;":"&amp;dbP!$D$2),"&gt;="&amp;AR$6,INDIRECT($F$1&amp;dbP!$D$2&amp;":"&amp;dbP!$D$2),"&lt;="&amp;AR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S442" s="1">
        <f ca="1">SUMIFS(INDIRECT($F$1&amp;$F442&amp;":"&amp;$F442),INDIRECT($F$1&amp;dbP!$D$2&amp;":"&amp;dbP!$D$2),"&gt;="&amp;AS$6,INDIRECT($F$1&amp;dbP!$D$2&amp;":"&amp;dbP!$D$2),"&lt;="&amp;AS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T442" s="1">
        <f ca="1">SUMIFS(INDIRECT($F$1&amp;$F442&amp;":"&amp;$F442),INDIRECT($F$1&amp;dbP!$D$2&amp;":"&amp;dbP!$D$2),"&gt;="&amp;AT$6,INDIRECT($F$1&amp;dbP!$D$2&amp;":"&amp;dbP!$D$2),"&lt;="&amp;AT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U442" s="1">
        <f ca="1">SUMIFS(INDIRECT($F$1&amp;$F442&amp;":"&amp;$F442),INDIRECT($F$1&amp;dbP!$D$2&amp;":"&amp;dbP!$D$2),"&gt;="&amp;AU$6,INDIRECT($F$1&amp;dbP!$D$2&amp;":"&amp;dbP!$D$2),"&lt;="&amp;AU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V442" s="1">
        <f ca="1">SUMIFS(INDIRECT($F$1&amp;$F442&amp;":"&amp;$F442),INDIRECT($F$1&amp;dbP!$D$2&amp;":"&amp;dbP!$D$2),"&gt;="&amp;AV$6,INDIRECT($F$1&amp;dbP!$D$2&amp;":"&amp;dbP!$D$2),"&lt;="&amp;AV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W442" s="1">
        <f ca="1">SUMIFS(INDIRECT($F$1&amp;$F442&amp;":"&amp;$F442),INDIRECT($F$1&amp;dbP!$D$2&amp;":"&amp;dbP!$D$2),"&gt;="&amp;AW$6,INDIRECT($F$1&amp;dbP!$D$2&amp;":"&amp;dbP!$D$2),"&lt;="&amp;AW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X442" s="1">
        <f ca="1">SUMIFS(INDIRECT($F$1&amp;$F442&amp;":"&amp;$F442),INDIRECT($F$1&amp;dbP!$D$2&amp;":"&amp;dbP!$D$2),"&gt;="&amp;AX$6,INDIRECT($F$1&amp;dbP!$D$2&amp;":"&amp;dbP!$D$2),"&lt;="&amp;AX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Y442" s="1">
        <f ca="1">SUMIFS(INDIRECT($F$1&amp;$F442&amp;":"&amp;$F442),INDIRECT($F$1&amp;dbP!$D$2&amp;":"&amp;dbP!$D$2),"&gt;="&amp;AY$6,INDIRECT($F$1&amp;dbP!$D$2&amp;":"&amp;dbP!$D$2),"&lt;="&amp;AY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AZ442" s="1">
        <f ca="1">SUMIFS(INDIRECT($F$1&amp;$F442&amp;":"&amp;$F442),INDIRECT($F$1&amp;dbP!$D$2&amp;":"&amp;dbP!$D$2),"&gt;="&amp;AZ$6,INDIRECT($F$1&amp;dbP!$D$2&amp;":"&amp;dbP!$D$2),"&lt;="&amp;AZ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A442" s="1">
        <f ca="1">SUMIFS(INDIRECT($F$1&amp;$F442&amp;":"&amp;$F442),INDIRECT($F$1&amp;dbP!$D$2&amp;":"&amp;dbP!$D$2),"&gt;="&amp;BA$6,INDIRECT($F$1&amp;dbP!$D$2&amp;":"&amp;dbP!$D$2),"&lt;="&amp;BA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B442" s="1">
        <f ca="1">SUMIFS(INDIRECT($F$1&amp;$F442&amp;":"&amp;$F442),INDIRECT($F$1&amp;dbP!$D$2&amp;":"&amp;dbP!$D$2),"&gt;="&amp;BB$6,INDIRECT($F$1&amp;dbP!$D$2&amp;":"&amp;dbP!$D$2),"&lt;="&amp;BB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C442" s="1">
        <f ca="1">SUMIFS(INDIRECT($F$1&amp;$F442&amp;":"&amp;$F442),INDIRECT($F$1&amp;dbP!$D$2&amp;":"&amp;dbP!$D$2),"&gt;="&amp;BC$6,INDIRECT($F$1&amp;dbP!$D$2&amp;":"&amp;dbP!$D$2),"&lt;="&amp;BC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D442" s="1">
        <f ca="1">SUMIFS(INDIRECT($F$1&amp;$F442&amp;":"&amp;$F442),INDIRECT($F$1&amp;dbP!$D$2&amp;":"&amp;dbP!$D$2),"&gt;="&amp;BD$6,INDIRECT($F$1&amp;dbP!$D$2&amp;":"&amp;dbP!$D$2),"&lt;="&amp;BD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  <c r="BE442" s="1">
        <f ca="1">SUMIFS(INDIRECT($F$1&amp;$F442&amp;":"&amp;$F442),INDIRECT($F$1&amp;dbP!$D$2&amp;":"&amp;dbP!$D$2),"&gt;="&amp;BE$6,INDIRECT($F$1&amp;dbP!$D$2&amp;":"&amp;dbP!$D$2),"&lt;="&amp;BE$7,INDIRECT($F$1&amp;dbP!$O$2&amp;":"&amp;dbP!$O$2),$H442,INDIRECT($F$1&amp;dbP!$P$2&amp;":"&amp;dbP!$P$2),IF($I442=$J442,"*",$I442),INDIRECT($F$1&amp;dbP!$Q$2&amp;":"&amp;dbP!$Q$2),IF(OR($I442=$J442,"  "&amp;$I442=$J442),"*",RIGHT($J442,LEN($J442)-4)),INDIRECT($F$1&amp;dbP!$AC$2&amp;":"&amp;dbP!$AC$2),RepP!$J$3)</f>
        <v>0</v>
      </c>
    </row>
    <row r="443" spans="2:57" x14ac:dyDescent="0.3">
      <c r="B443" s="1">
        <f>MAX(B$423:B442)+1</f>
        <v>28</v>
      </c>
      <c r="D443" s="1" t="str">
        <f ca="1">INDIRECT($B$1&amp;Items!AB$2&amp;$B443)</f>
        <v>PL(-)</v>
      </c>
      <c r="F443" s="1" t="str">
        <f ca="1">INDIRECT($B$1&amp;Items!X$2&amp;$B443)</f>
        <v>AA</v>
      </c>
      <c r="H443" s="13" t="str">
        <f ca="1">INDIRECT($B$1&amp;Items!U$2&amp;$B443)</f>
        <v>Себестоимость продаж</v>
      </c>
      <c r="I443" s="13" t="str">
        <f ca="1">IF(INDIRECT($B$1&amp;Items!V$2&amp;$B443)="",H443,INDIRECT($B$1&amp;Items!V$2&amp;$B443))</f>
        <v>Затраты этапа-1 бизнес-процесса</v>
      </c>
      <c r="J443" s="1" t="str">
        <f ca="1">IF(INDIRECT($B$1&amp;Items!W$2&amp;$B443)="",IF(H443&lt;&gt;I443,"  "&amp;I443,I443),"    "&amp;INDIRECT($B$1&amp;Items!W$2&amp;$B443))</f>
        <v xml:space="preserve">    Сырье и материалы-10</v>
      </c>
      <c r="S443" s="1">
        <f ca="1">SUM($U443:INDIRECT(ADDRESS(ROW(),SUMIFS($1:$1,$5:$5,MAX($5:$5)))))</f>
        <v>1097136.26037</v>
      </c>
      <c r="V443" s="1">
        <f ca="1">SUMIFS(INDIRECT($F$1&amp;$F443&amp;":"&amp;$F443),INDIRECT($F$1&amp;dbP!$D$2&amp;":"&amp;dbP!$D$2),"&gt;="&amp;V$6,INDIRECT($F$1&amp;dbP!$D$2&amp;":"&amp;dbP!$D$2),"&lt;="&amp;V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W443" s="1">
        <f ca="1">SUMIFS(INDIRECT($F$1&amp;$F443&amp;":"&amp;$F443),INDIRECT($F$1&amp;dbP!$D$2&amp;":"&amp;dbP!$D$2),"&gt;="&amp;W$6,INDIRECT($F$1&amp;dbP!$D$2&amp;":"&amp;dbP!$D$2),"&lt;="&amp;W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X443" s="1">
        <f ca="1">SUMIFS(INDIRECT($F$1&amp;$F443&amp;":"&amp;$F443),INDIRECT($F$1&amp;dbP!$D$2&amp;":"&amp;dbP!$D$2),"&gt;="&amp;X$6,INDIRECT($F$1&amp;dbP!$D$2&amp;":"&amp;dbP!$D$2),"&lt;="&amp;X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Y443" s="1">
        <f ca="1">SUMIFS(INDIRECT($F$1&amp;$F443&amp;":"&amp;$F443),INDIRECT($F$1&amp;dbP!$D$2&amp;":"&amp;dbP!$D$2),"&gt;="&amp;Y$6,INDIRECT($F$1&amp;dbP!$D$2&amp;":"&amp;dbP!$D$2),"&lt;="&amp;Y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Z443" s="1">
        <f ca="1">SUMIFS(INDIRECT($F$1&amp;$F443&amp;":"&amp;$F443),INDIRECT($F$1&amp;dbP!$D$2&amp;":"&amp;dbP!$D$2),"&gt;="&amp;Z$6,INDIRECT($F$1&amp;dbP!$D$2&amp;":"&amp;dbP!$D$2),"&lt;="&amp;Z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365712.08679000003</v>
      </c>
      <c r="AA443" s="1">
        <f ca="1">SUMIFS(INDIRECT($F$1&amp;$F443&amp;":"&amp;$F443),INDIRECT($F$1&amp;dbP!$D$2&amp;":"&amp;dbP!$D$2),"&gt;="&amp;AA$6,INDIRECT($F$1&amp;dbP!$D$2&amp;":"&amp;dbP!$D$2),"&lt;="&amp;AA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731424.17358000006</v>
      </c>
      <c r="AB443" s="1">
        <f ca="1">SUMIFS(INDIRECT($F$1&amp;$F443&amp;":"&amp;$F443),INDIRECT($F$1&amp;dbP!$D$2&amp;":"&amp;dbP!$D$2),"&gt;="&amp;AB$6,INDIRECT($F$1&amp;dbP!$D$2&amp;":"&amp;dbP!$D$2),"&lt;="&amp;AB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C443" s="1">
        <f ca="1">SUMIFS(INDIRECT($F$1&amp;$F443&amp;":"&amp;$F443),INDIRECT($F$1&amp;dbP!$D$2&amp;":"&amp;dbP!$D$2),"&gt;="&amp;AC$6,INDIRECT($F$1&amp;dbP!$D$2&amp;":"&amp;dbP!$D$2),"&lt;="&amp;AC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D443" s="1">
        <f ca="1">SUMIFS(INDIRECT($F$1&amp;$F443&amp;":"&amp;$F443),INDIRECT($F$1&amp;dbP!$D$2&amp;":"&amp;dbP!$D$2),"&gt;="&amp;AD$6,INDIRECT($F$1&amp;dbP!$D$2&amp;":"&amp;dbP!$D$2),"&lt;="&amp;AD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E443" s="1">
        <f ca="1">SUMIFS(INDIRECT($F$1&amp;$F443&amp;":"&amp;$F443),INDIRECT($F$1&amp;dbP!$D$2&amp;":"&amp;dbP!$D$2),"&gt;="&amp;AE$6,INDIRECT($F$1&amp;dbP!$D$2&amp;":"&amp;dbP!$D$2),"&lt;="&amp;AE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F443" s="1">
        <f ca="1">SUMIFS(INDIRECT($F$1&amp;$F443&amp;":"&amp;$F443),INDIRECT($F$1&amp;dbP!$D$2&amp;":"&amp;dbP!$D$2),"&gt;="&amp;AF$6,INDIRECT($F$1&amp;dbP!$D$2&amp;":"&amp;dbP!$D$2),"&lt;="&amp;AF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G443" s="1">
        <f ca="1">SUMIFS(INDIRECT($F$1&amp;$F443&amp;":"&amp;$F443),INDIRECT($F$1&amp;dbP!$D$2&amp;":"&amp;dbP!$D$2),"&gt;="&amp;AG$6,INDIRECT($F$1&amp;dbP!$D$2&amp;":"&amp;dbP!$D$2),"&lt;="&amp;AG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H443" s="1">
        <f ca="1">SUMIFS(INDIRECT($F$1&amp;$F443&amp;":"&amp;$F443),INDIRECT($F$1&amp;dbP!$D$2&amp;":"&amp;dbP!$D$2),"&gt;="&amp;AH$6,INDIRECT($F$1&amp;dbP!$D$2&amp;":"&amp;dbP!$D$2),"&lt;="&amp;AH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I443" s="1">
        <f ca="1">SUMIFS(INDIRECT($F$1&amp;$F443&amp;":"&amp;$F443),INDIRECT($F$1&amp;dbP!$D$2&amp;":"&amp;dbP!$D$2),"&gt;="&amp;AI$6,INDIRECT($F$1&amp;dbP!$D$2&amp;":"&amp;dbP!$D$2),"&lt;="&amp;AI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J443" s="1">
        <f ca="1">SUMIFS(INDIRECT($F$1&amp;$F443&amp;":"&amp;$F443),INDIRECT($F$1&amp;dbP!$D$2&amp;":"&amp;dbP!$D$2),"&gt;="&amp;AJ$6,INDIRECT($F$1&amp;dbP!$D$2&amp;":"&amp;dbP!$D$2),"&lt;="&amp;AJ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K443" s="1">
        <f ca="1">SUMIFS(INDIRECT($F$1&amp;$F443&amp;":"&amp;$F443),INDIRECT($F$1&amp;dbP!$D$2&amp;":"&amp;dbP!$D$2),"&gt;="&amp;AK$6,INDIRECT($F$1&amp;dbP!$D$2&amp;":"&amp;dbP!$D$2),"&lt;="&amp;AK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L443" s="1">
        <f ca="1">SUMIFS(INDIRECT($F$1&amp;$F443&amp;":"&amp;$F443),INDIRECT($F$1&amp;dbP!$D$2&amp;":"&amp;dbP!$D$2),"&gt;="&amp;AL$6,INDIRECT($F$1&amp;dbP!$D$2&amp;":"&amp;dbP!$D$2),"&lt;="&amp;AL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M443" s="1">
        <f ca="1">SUMIFS(INDIRECT($F$1&amp;$F443&amp;":"&amp;$F443),INDIRECT($F$1&amp;dbP!$D$2&amp;":"&amp;dbP!$D$2),"&gt;="&amp;AM$6,INDIRECT($F$1&amp;dbP!$D$2&amp;":"&amp;dbP!$D$2),"&lt;="&amp;AM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N443" s="1">
        <f ca="1">SUMIFS(INDIRECT($F$1&amp;$F443&amp;":"&amp;$F443),INDIRECT($F$1&amp;dbP!$D$2&amp;":"&amp;dbP!$D$2),"&gt;="&amp;AN$6,INDIRECT($F$1&amp;dbP!$D$2&amp;":"&amp;dbP!$D$2),"&lt;="&amp;AN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O443" s="1">
        <f ca="1">SUMIFS(INDIRECT($F$1&amp;$F443&amp;":"&amp;$F443),INDIRECT($F$1&amp;dbP!$D$2&amp;":"&amp;dbP!$D$2),"&gt;="&amp;AO$6,INDIRECT($F$1&amp;dbP!$D$2&amp;":"&amp;dbP!$D$2),"&lt;="&amp;AO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P443" s="1">
        <f ca="1">SUMIFS(INDIRECT($F$1&amp;$F443&amp;":"&amp;$F443),INDIRECT($F$1&amp;dbP!$D$2&amp;":"&amp;dbP!$D$2),"&gt;="&amp;AP$6,INDIRECT($F$1&amp;dbP!$D$2&amp;":"&amp;dbP!$D$2),"&lt;="&amp;AP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Q443" s="1">
        <f ca="1">SUMIFS(INDIRECT($F$1&amp;$F443&amp;":"&amp;$F443),INDIRECT($F$1&amp;dbP!$D$2&amp;":"&amp;dbP!$D$2),"&gt;="&amp;AQ$6,INDIRECT($F$1&amp;dbP!$D$2&amp;":"&amp;dbP!$D$2),"&lt;="&amp;AQ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R443" s="1">
        <f ca="1">SUMIFS(INDIRECT($F$1&amp;$F443&amp;":"&amp;$F443),INDIRECT($F$1&amp;dbP!$D$2&amp;":"&amp;dbP!$D$2),"&gt;="&amp;AR$6,INDIRECT($F$1&amp;dbP!$D$2&amp;":"&amp;dbP!$D$2),"&lt;="&amp;AR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S443" s="1">
        <f ca="1">SUMIFS(INDIRECT($F$1&amp;$F443&amp;":"&amp;$F443),INDIRECT($F$1&amp;dbP!$D$2&amp;":"&amp;dbP!$D$2),"&gt;="&amp;AS$6,INDIRECT($F$1&amp;dbP!$D$2&amp;":"&amp;dbP!$D$2),"&lt;="&amp;AS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T443" s="1">
        <f ca="1">SUMIFS(INDIRECT($F$1&amp;$F443&amp;":"&amp;$F443),INDIRECT($F$1&amp;dbP!$D$2&amp;":"&amp;dbP!$D$2),"&gt;="&amp;AT$6,INDIRECT($F$1&amp;dbP!$D$2&amp;":"&amp;dbP!$D$2),"&lt;="&amp;AT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U443" s="1">
        <f ca="1">SUMIFS(INDIRECT($F$1&amp;$F443&amp;":"&amp;$F443),INDIRECT($F$1&amp;dbP!$D$2&amp;":"&amp;dbP!$D$2),"&gt;="&amp;AU$6,INDIRECT($F$1&amp;dbP!$D$2&amp;":"&amp;dbP!$D$2),"&lt;="&amp;AU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V443" s="1">
        <f ca="1">SUMIFS(INDIRECT($F$1&amp;$F443&amp;":"&amp;$F443),INDIRECT($F$1&amp;dbP!$D$2&amp;":"&amp;dbP!$D$2),"&gt;="&amp;AV$6,INDIRECT($F$1&amp;dbP!$D$2&amp;":"&amp;dbP!$D$2),"&lt;="&amp;AV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W443" s="1">
        <f ca="1">SUMIFS(INDIRECT($F$1&amp;$F443&amp;":"&amp;$F443),INDIRECT($F$1&amp;dbP!$D$2&amp;":"&amp;dbP!$D$2),"&gt;="&amp;AW$6,INDIRECT($F$1&amp;dbP!$D$2&amp;":"&amp;dbP!$D$2),"&lt;="&amp;AW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X443" s="1">
        <f ca="1">SUMIFS(INDIRECT($F$1&amp;$F443&amp;":"&amp;$F443),INDIRECT($F$1&amp;dbP!$D$2&amp;":"&amp;dbP!$D$2),"&gt;="&amp;AX$6,INDIRECT($F$1&amp;dbP!$D$2&amp;":"&amp;dbP!$D$2),"&lt;="&amp;AX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Y443" s="1">
        <f ca="1">SUMIFS(INDIRECT($F$1&amp;$F443&amp;":"&amp;$F443),INDIRECT($F$1&amp;dbP!$D$2&amp;":"&amp;dbP!$D$2),"&gt;="&amp;AY$6,INDIRECT($F$1&amp;dbP!$D$2&amp;":"&amp;dbP!$D$2),"&lt;="&amp;AY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AZ443" s="1">
        <f ca="1">SUMIFS(INDIRECT($F$1&amp;$F443&amp;":"&amp;$F443),INDIRECT($F$1&amp;dbP!$D$2&amp;":"&amp;dbP!$D$2),"&gt;="&amp;AZ$6,INDIRECT($F$1&amp;dbP!$D$2&amp;":"&amp;dbP!$D$2),"&lt;="&amp;AZ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A443" s="1">
        <f ca="1">SUMIFS(INDIRECT($F$1&amp;$F443&amp;":"&amp;$F443),INDIRECT($F$1&amp;dbP!$D$2&amp;":"&amp;dbP!$D$2),"&gt;="&amp;BA$6,INDIRECT($F$1&amp;dbP!$D$2&amp;":"&amp;dbP!$D$2),"&lt;="&amp;BA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B443" s="1">
        <f ca="1">SUMIFS(INDIRECT($F$1&amp;$F443&amp;":"&amp;$F443),INDIRECT($F$1&amp;dbP!$D$2&amp;":"&amp;dbP!$D$2),"&gt;="&amp;BB$6,INDIRECT($F$1&amp;dbP!$D$2&amp;":"&amp;dbP!$D$2),"&lt;="&amp;BB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C443" s="1">
        <f ca="1">SUMIFS(INDIRECT($F$1&amp;$F443&amp;":"&amp;$F443),INDIRECT($F$1&amp;dbP!$D$2&amp;":"&amp;dbP!$D$2),"&gt;="&amp;BC$6,INDIRECT($F$1&amp;dbP!$D$2&amp;":"&amp;dbP!$D$2),"&lt;="&amp;BC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D443" s="1">
        <f ca="1">SUMIFS(INDIRECT($F$1&amp;$F443&amp;":"&amp;$F443),INDIRECT($F$1&amp;dbP!$D$2&amp;":"&amp;dbP!$D$2),"&gt;="&amp;BD$6,INDIRECT($F$1&amp;dbP!$D$2&amp;":"&amp;dbP!$D$2),"&lt;="&amp;BD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  <c r="BE443" s="1">
        <f ca="1">SUMIFS(INDIRECT($F$1&amp;$F443&amp;":"&amp;$F443),INDIRECT($F$1&amp;dbP!$D$2&amp;":"&amp;dbP!$D$2),"&gt;="&amp;BE$6,INDIRECT($F$1&amp;dbP!$D$2&amp;":"&amp;dbP!$D$2),"&lt;="&amp;BE$7,INDIRECT($F$1&amp;dbP!$O$2&amp;":"&amp;dbP!$O$2),$H443,INDIRECT($F$1&amp;dbP!$P$2&amp;":"&amp;dbP!$P$2),IF($I443=$J443,"*",$I443),INDIRECT($F$1&amp;dbP!$Q$2&amp;":"&amp;dbP!$Q$2),IF(OR($I443=$J443,"  "&amp;$I443=$J443),"*",RIGHT($J443,LEN($J443)-4)),INDIRECT($F$1&amp;dbP!$AC$2&amp;":"&amp;dbP!$AC$2),RepP!$J$3)</f>
        <v>0</v>
      </c>
    </row>
    <row r="444" spans="2:57" x14ac:dyDescent="0.3">
      <c r="B444" s="1">
        <f>MAX(B$423:B443)+1</f>
        <v>29</v>
      </c>
      <c r="D444" s="1" t="str">
        <f ca="1">INDIRECT($B$1&amp;Items!AB$2&amp;$B444)</f>
        <v>PL(-)</v>
      </c>
      <c r="F444" s="1" t="str">
        <f ca="1">INDIRECT($B$1&amp;Items!X$2&amp;$B444)</f>
        <v>AA</v>
      </c>
      <c r="H444" s="13" t="str">
        <f ca="1">INDIRECT($B$1&amp;Items!U$2&amp;$B444)</f>
        <v>Себестоимость продаж</v>
      </c>
      <c r="I444" s="13" t="str">
        <f ca="1">IF(INDIRECT($B$1&amp;Items!V$2&amp;$B444)="",H444,INDIRECT($B$1&amp;Items!V$2&amp;$B444))</f>
        <v>Затраты этапа-1 бизнес-процесса</v>
      </c>
      <c r="J444" s="1" t="str">
        <f ca="1">IF(INDIRECT($B$1&amp;Items!W$2&amp;$B444)="",IF(H444&lt;&gt;I444,"  "&amp;I444,I444),"    "&amp;INDIRECT($B$1&amp;Items!W$2&amp;$B444))</f>
        <v xml:space="preserve">    Сырье и материалы-11</v>
      </c>
      <c r="S444" s="1">
        <f ca="1">SUM($U444:INDIRECT(ADDRESS(ROW(),SUMIFS($1:$1,$5:$5,MAX($5:$5)))))</f>
        <v>1262296.5576300002</v>
      </c>
      <c r="V444" s="1">
        <f ca="1">SUMIFS(INDIRECT($F$1&amp;$F444&amp;":"&amp;$F444),INDIRECT($F$1&amp;dbP!$D$2&amp;":"&amp;dbP!$D$2),"&gt;="&amp;V$6,INDIRECT($F$1&amp;dbP!$D$2&amp;":"&amp;dbP!$D$2),"&lt;="&amp;V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W444" s="1">
        <f ca="1">SUMIFS(INDIRECT($F$1&amp;$F444&amp;":"&amp;$F444),INDIRECT($F$1&amp;dbP!$D$2&amp;":"&amp;dbP!$D$2),"&gt;="&amp;W$6,INDIRECT($F$1&amp;dbP!$D$2&amp;":"&amp;dbP!$D$2),"&lt;="&amp;W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X444" s="1">
        <f ca="1">SUMIFS(INDIRECT($F$1&amp;$F444&amp;":"&amp;$F444),INDIRECT($F$1&amp;dbP!$D$2&amp;":"&amp;dbP!$D$2),"&gt;="&amp;X$6,INDIRECT($F$1&amp;dbP!$D$2&amp;":"&amp;dbP!$D$2),"&lt;="&amp;X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Y444" s="1">
        <f ca="1">SUMIFS(INDIRECT($F$1&amp;$F444&amp;":"&amp;$F444),INDIRECT($F$1&amp;dbP!$D$2&amp;":"&amp;dbP!$D$2),"&gt;="&amp;Y$6,INDIRECT($F$1&amp;dbP!$D$2&amp;":"&amp;dbP!$D$2),"&lt;="&amp;Y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Z444" s="1">
        <f ca="1">SUMIFS(INDIRECT($F$1&amp;$F444&amp;":"&amp;$F444),INDIRECT($F$1&amp;dbP!$D$2&amp;":"&amp;dbP!$D$2),"&gt;="&amp;Z$6,INDIRECT($F$1&amp;dbP!$D$2&amp;":"&amp;dbP!$D$2),"&lt;="&amp;Z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420765.51921000006</v>
      </c>
      <c r="AA444" s="1">
        <f ca="1">SUMIFS(INDIRECT($F$1&amp;$F444&amp;":"&amp;$F444),INDIRECT($F$1&amp;dbP!$D$2&amp;":"&amp;dbP!$D$2),"&gt;="&amp;AA$6,INDIRECT($F$1&amp;dbP!$D$2&amp;":"&amp;dbP!$D$2),"&lt;="&amp;AA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841531.03842000011</v>
      </c>
      <c r="AB444" s="1">
        <f ca="1">SUMIFS(INDIRECT($F$1&amp;$F444&amp;":"&amp;$F444),INDIRECT($F$1&amp;dbP!$D$2&amp;":"&amp;dbP!$D$2),"&gt;="&amp;AB$6,INDIRECT($F$1&amp;dbP!$D$2&amp;":"&amp;dbP!$D$2),"&lt;="&amp;AB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C444" s="1">
        <f ca="1">SUMIFS(INDIRECT($F$1&amp;$F444&amp;":"&amp;$F444),INDIRECT($F$1&amp;dbP!$D$2&amp;":"&amp;dbP!$D$2),"&gt;="&amp;AC$6,INDIRECT($F$1&amp;dbP!$D$2&amp;":"&amp;dbP!$D$2),"&lt;="&amp;AC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D444" s="1">
        <f ca="1">SUMIFS(INDIRECT($F$1&amp;$F444&amp;":"&amp;$F444),INDIRECT($F$1&amp;dbP!$D$2&amp;":"&amp;dbP!$D$2),"&gt;="&amp;AD$6,INDIRECT($F$1&amp;dbP!$D$2&amp;":"&amp;dbP!$D$2),"&lt;="&amp;AD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E444" s="1">
        <f ca="1">SUMIFS(INDIRECT($F$1&amp;$F444&amp;":"&amp;$F444),INDIRECT($F$1&amp;dbP!$D$2&amp;":"&amp;dbP!$D$2),"&gt;="&amp;AE$6,INDIRECT($F$1&amp;dbP!$D$2&amp;":"&amp;dbP!$D$2),"&lt;="&amp;AE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F444" s="1">
        <f ca="1">SUMIFS(INDIRECT($F$1&amp;$F444&amp;":"&amp;$F444),INDIRECT($F$1&amp;dbP!$D$2&amp;":"&amp;dbP!$D$2),"&gt;="&amp;AF$6,INDIRECT($F$1&amp;dbP!$D$2&amp;":"&amp;dbP!$D$2),"&lt;="&amp;AF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G444" s="1">
        <f ca="1">SUMIFS(INDIRECT($F$1&amp;$F444&amp;":"&amp;$F444),INDIRECT($F$1&amp;dbP!$D$2&amp;":"&amp;dbP!$D$2),"&gt;="&amp;AG$6,INDIRECT($F$1&amp;dbP!$D$2&amp;":"&amp;dbP!$D$2),"&lt;="&amp;AG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H444" s="1">
        <f ca="1">SUMIFS(INDIRECT($F$1&amp;$F444&amp;":"&amp;$F444),INDIRECT($F$1&amp;dbP!$D$2&amp;":"&amp;dbP!$D$2),"&gt;="&amp;AH$6,INDIRECT($F$1&amp;dbP!$D$2&amp;":"&amp;dbP!$D$2),"&lt;="&amp;AH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I444" s="1">
        <f ca="1">SUMIFS(INDIRECT($F$1&amp;$F444&amp;":"&amp;$F444),INDIRECT($F$1&amp;dbP!$D$2&amp;":"&amp;dbP!$D$2),"&gt;="&amp;AI$6,INDIRECT($F$1&amp;dbP!$D$2&amp;":"&amp;dbP!$D$2),"&lt;="&amp;AI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J444" s="1">
        <f ca="1">SUMIFS(INDIRECT($F$1&amp;$F444&amp;":"&amp;$F444),INDIRECT($F$1&amp;dbP!$D$2&amp;":"&amp;dbP!$D$2),"&gt;="&amp;AJ$6,INDIRECT($F$1&amp;dbP!$D$2&amp;":"&amp;dbP!$D$2),"&lt;="&amp;AJ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K444" s="1">
        <f ca="1">SUMIFS(INDIRECT($F$1&amp;$F444&amp;":"&amp;$F444),INDIRECT($F$1&amp;dbP!$D$2&amp;":"&amp;dbP!$D$2),"&gt;="&amp;AK$6,INDIRECT($F$1&amp;dbP!$D$2&amp;":"&amp;dbP!$D$2),"&lt;="&amp;AK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L444" s="1">
        <f ca="1">SUMIFS(INDIRECT($F$1&amp;$F444&amp;":"&amp;$F444),INDIRECT($F$1&amp;dbP!$D$2&amp;":"&amp;dbP!$D$2),"&gt;="&amp;AL$6,INDIRECT($F$1&amp;dbP!$D$2&amp;":"&amp;dbP!$D$2),"&lt;="&amp;AL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M444" s="1">
        <f ca="1">SUMIFS(INDIRECT($F$1&amp;$F444&amp;":"&amp;$F444),INDIRECT($F$1&amp;dbP!$D$2&amp;":"&amp;dbP!$D$2),"&gt;="&amp;AM$6,INDIRECT($F$1&amp;dbP!$D$2&amp;":"&amp;dbP!$D$2),"&lt;="&amp;AM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N444" s="1">
        <f ca="1">SUMIFS(INDIRECT($F$1&amp;$F444&amp;":"&amp;$F444),INDIRECT($F$1&amp;dbP!$D$2&amp;":"&amp;dbP!$D$2),"&gt;="&amp;AN$6,INDIRECT($F$1&amp;dbP!$D$2&amp;":"&amp;dbP!$D$2),"&lt;="&amp;AN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O444" s="1">
        <f ca="1">SUMIFS(INDIRECT($F$1&amp;$F444&amp;":"&amp;$F444),INDIRECT($F$1&amp;dbP!$D$2&amp;":"&amp;dbP!$D$2),"&gt;="&amp;AO$6,INDIRECT($F$1&amp;dbP!$D$2&amp;":"&amp;dbP!$D$2),"&lt;="&amp;AO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P444" s="1">
        <f ca="1">SUMIFS(INDIRECT($F$1&amp;$F444&amp;":"&amp;$F444),INDIRECT($F$1&amp;dbP!$D$2&amp;":"&amp;dbP!$D$2),"&gt;="&amp;AP$6,INDIRECT($F$1&amp;dbP!$D$2&amp;":"&amp;dbP!$D$2),"&lt;="&amp;AP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Q444" s="1">
        <f ca="1">SUMIFS(INDIRECT($F$1&amp;$F444&amp;":"&amp;$F444),INDIRECT($F$1&amp;dbP!$D$2&amp;":"&amp;dbP!$D$2),"&gt;="&amp;AQ$6,INDIRECT($F$1&amp;dbP!$D$2&amp;":"&amp;dbP!$D$2),"&lt;="&amp;AQ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R444" s="1">
        <f ca="1">SUMIFS(INDIRECT($F$1&amp;$F444&amp;":"&amp;$F444),INDIRECT($F$1&amp;dbP!$D$2&amp;":"&amp;dbP!$D$2),"&gt;="&amp;AR$6,INDIRECT($F$1&amp;dbP!$D$2&amp;":"&amp;dbP!$D$2),"&lt;="&amp;AR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S444" s="1">
        <f ca="1">SUMIFS(INDIRECT($F$1&amp;$F444&amp;":"&amp;$F444),INDIRECT($F$1&amp;dbP!$D$2&amp;":"&amp;dbP!$D$2),"&gt;="&amp;AS$6,INDIRECT($F$1&amp;dbP!$D$2&amp;":"&amp;dbP!$D$2),"&lt;="&amp;AS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T444" s="1">
        <f ca="1">SUMIFS(INDIRECT($F$1&amp;$F444&amp;":"&amp;$F444),INDIRECT($F$1&amp;dbP!$D$2&amp;":"&amp;dbP!$D$2),"&gt;="&amp;AT$6,INDIRECT($F$1&amp;dbP!$D$2&amp;":"&amp;dbP!$D$2),"&lt;="&amp;AT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U444" s="1">
        <f ca="1">SUMIFS(INDIRECT($F$1&amp;$F444&amp;":"&amp;$F444),INDIRECT($F$1&amp;dbP!$D$2&amp;":"&amp;dbP!$D$2),"&gt;="&amp;AU$6,INDIRECT($F$1&amp;dbP!$D$2&amp;":"&amp;dbP!$D$2),"&lt;="&amp;AU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V444" s="1">
        <f ca="1">SUMIFS(INDIRECT($F$1&amp;$F444&amp;":"&amp;$F444),INDIRECT($F$1&amp;dbP!$D$2&amp;":"&amp;dbP!$D$2),"&gt;="&amp;AV$6,INDIRECT($F$1&amp;dbP!$D$2&amp;":"&amp;dbP!$D$2),"&lt;="&amp;AV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W444" s="1">
        <f ca="1">SUMIFS(INDIRECT($F$1&amp;$F444&amp;":"&amp;$F444),INDIRECT($F$1&amp;dbP!$D$2&amp;":"&amp;dbP!$D$2),"&gt;="&amp;AW$6,INDIRECT($F$1&amp;dbP!$D$2&amp;":"&amp;dbP!$D$2),"&lt;="&amp;AW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X444" s="1">
        <f ca="1">SUMIFS(INDIRECT($F$1&amp;$F444&amp;":"&amp;$F444),INDIRECT($F$1&amp;dbP!$D$2&amp;":"&amp;dbP!$D$2),"&gt;="&amp;AX$6,INDIRECT($F$1&amp;dbP!$D$2&amp;":"&amp;dbP!$D$2),"&lt;="&amp;AX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Y444" s="1">
        <f ca="1">SUMIFS(INDIRECT($F$1&amp;$F444&amp;":"&amp;$F444),INDIRECT($F$1&amp;dbP!$D$2&amp;":"&amp;dbP!$D$2),"&gt;="&amp;AY$6,INDIRECT($F$1&amp;dbP!$D$2&amp;":"&amp;dbP!$D$2),"&lt;="&amp;AY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AZ444" s="1">
        <f ca="1">SUMIFS(INDIRECT($F$1&amp;$F444&amp;":"&amp;$F444),INDIRECT($F$1&amp;dbP!$D$2&amp;":"&amp;dbP!$D$2),"&gt;="&amp;AZ$6,INDIRECT($F$1&amp;dbP!$D$2&amp;":"&amp;dbP!$D$2),"&lt;="&amp;AZ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A444" s="1">
        <f ca="1">SUMIFS(INDIRECT($F$1&amp;$F444&amp;":"&amp;$F444),INDIRECT($F$1&amp;dbP!$D$2&amp;":"&amp;dbP!$D$2),"&gt;="&amp;BA$6,INDIRECT($F$1&amp;dbP!$D$2&amp;":"&amp;dbP!$D$2),"&lt;="&amp;BA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B444" s="1">
        <f ca="1">SUMIFS(INDIRECT($F$1&amp;$F444&amp;":"&amp;$F444),INDIRECT($F$1&amp;dbP!$D$2&amp;":"&amp;dbP!$D$2),"&gt;="&amp;BB$6,INDIRECT($F$1&amp;dbP!$D$2&amp;":"&amp;dbP!$D$2),"&lt;="&amp;BB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C444" s="1">
        <f ca="1">SUMIFS(INDIRECT($F$1&amp;$F444&amp;":"&amp;$F444),INDIRECT($F$1&amp;dbP!$D$2&amp;":"&amp;dbP!$D$2),"&gt;="&amp;BC$6,INDIRECT($F$1&amp;dbP!$D$2&amp;":"&amp;dbP!$D$2),"&lt;="&amp;BC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D444" s="1">
        <f ca="1">SUMIFS(INDIRECT($F$1&amp;$F444&amp;":"&amp;$F444),INDIRECT($F$1&amp;dbP!$D$2&amp;":"&amp;dbP!$D$2),"&gt;="&amp;BD$6,INDIRECT($F$1&amp;dbP!$D$2&amp;":"&amp;dbP!$D$2),"&lt;="&amp;BD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  <c r="BE444" s="1">
        <f ca="1">SUMIFS(INDIRECT($F$1&amp;$F444&amp;":"&amp;$F444),INDIRECT($F$1&amp;dbP!$D$2&amp;":"&amp;dbP!$D$2),"&gt;="&amp;BE$6,INDIRECT($F$1&amp;dbP!$D$2&amp;":"&amp;dbP!$D$2),"&lt;="&amp;BE$7,INDIRECT($F$1&amp;dbP!$O$2&amp;":"&amp;dbP!$O$2),$H444,INDIRECT($F$1&amp;dbP!$P$2&amp;":"&amp;dbP!$P$2),IF($I444=$J444,"*",$I444),INDIRECT($F$1&amp;dbP!$Q$2&amp;":"&amp;dbP!$Q$2),IF(OR($I444=$J444,"  "&amp;$I444=$J444),"*",RIGHT($J444,LEN($J444)-4)),INDIRECT($F$1&amp;dbP!$AC$2&amp;":"&amp;dbP!$AC$2),RepP!$J$3)</f>
        <v>0</v>
      </c>
    </row>
    <row r="445" spans="2:57" x14ac:dyDescent="0.3">
      <c r="B445" s="1">
        <f>MAX(B$423:B444)+1</f>
        <v>30</v>
      </c>
      <c r="D445" s="1">
        <f ca="1">INDIRECT($B$1&amp;Items!AB$2&amp;$B445)</f>
        <v>0</v>
      </c>
      <c r="F445" s="1" t="str">
        <f ca="1">INDIRECT($B$1&amp;Items!X$2&amp;$B445)</f>
        <v>AA</v>
      </c>
      <c r="H445" s="13" t="str">
        <f ca="1">INDIRECT($B$1&amp;Items!U$2&amp;$B445)</f>
        <v>Себестоимость продаж</v>
      </c>
      <c r="I445" s="13" t="str">
        <f ca="1">IF(INDIRECT($B$1&amp;Items!V$2&amp;$B445)="",H445,INDIRECT($B$1&amp;Items!V$2&amp;$B445))</f>
        <v>Затраты этапа-2 бизнес-процесса</v>
      </c>
      <c r="J445" s="1" t="str">
        <f ca="1">IF(INDIRECT($B$1&amp;Items!W$2&amp;$B445)="",IF(H445&lt;&gt;I445,"  "&amp;I445,I445),"    "&amp;INDIRECT($B$1&amp;Items!W$2&amp;$B445))</f>
        <v xml:space="preserve">  Затраты этапа-2 бизнес-процесса</v>
      </c>
      <c r="S445" s="1">
        <f ca="1">SUM($U445:INDIRECT(ADDRESS(ROW(),SUMIFS($1:$1,$5:$5,MAX($5:$5)))))</f>
        <v>9571433.8742999993</v>
      </c>
      <c r="V445" s="1">
        <f ca="1">SUMIFS(INDIRECT($F$1&amp;$F445&amp;":"&amp;$F445),INDIRECT($F$1&amp;dbP!$D$2&amp;":"&amp;dbP!$D$2),"&gt;="&amp;V$6,INDIRECT($F$1&amp;dbP!$D$2&amp;":"&amp;dbP!$D$2),"&lt;="&amp;V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W445" s="1">
        <f ca="1">SUMIFS(INDIRECT($F$1&amp;$F445&amp;":"&amp;$F445),INDIRECT($F$1&amp;dbP!$D$2&amp;":"&amp;dbP!$D$2),"&gt;="&amp;W$6,INDIRECT($F$1&amp;dbP!$D$2&amp;":"&amp;dbP!$D$2),"&lt;="&amp;W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X445" s="1">
        <f ca="1">SUMIFS(INDIRECT($F$1&amp;$F445&amp;":"&amp;$F445),INDIRECT($F$1&amp;dbP!$D$2&amp;":"&amp;dbP!$D$2),"&gt;="&amp;X$6,INDIRECT($F$1&amp;dbP!$D$2&amp;":"&amp;dbP!$D$2),"&lt;="&amp;X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Y445" s="1">
        <f ca="1">SUMIFS(INDIRECT($F$1&amp;$F445&amp;":"&amp;$F445),INDIRECT($F$1&amp;dbP!$D$2&amp;":"&amp;dbP!$D$2),"&gt;="&amp;Y$6,INDIRECT($F$1&amp;dbP!$D$2&amp;":"&amp;dbP!$D$2),"&lt;="&amp;Y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Z445" s="1">
        <f ca="1">SUMIFS(INDIRECT($F$1&amp;$F445&amp;":"&amp;$F445),INDIRECT($F$1&amp;dbP!$D$2&amp;":"&amp;dbP!$D$2),"&gt;="&amp;Z$6,INDIRECT($F$1&amp;dbP!$D$2&amp;":"&amp;dbP!$D$2),"&lt;="&amp;Z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3190477.9580999999</v>
      </c>
      <c r="AA445" s="1">
        <f ca="1">SUMIFS(INDIRECT($F$1&amp;$F445&amp;":"&amp;$F445),INDIRECT($F$1&amp;dbP!$D$2&amp;":"&amp;dbP!$D$2),"&gt;="&amp;AA$6,INDIRECT($F$1&amp;dbP!$D$2&amp;":"&amp;dbP!$D$2),"&lt;="&amp;AA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6380955.9161999999</v>
      </c>
      <c r="AB445" s="1">
        <f ca="1">SUMIFS(INDIRECT($F$1&amp;$F445&amp;":"&amp;$F445),INDIRECT($F$1&amp;dbP!$D$2&amp;":"&amp;dbP!$D$2),"&gt;="&amp;AB$6,INDIRECT($F$1&amp;dbP!$D$2&amp;":"&amp;dbP!$D$2),"&lt;="&amp;AB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C445" s="1">
        <f ca="1">SUMIFS(INDIRECT($F$1&amp;$F445&amp;":"&amp;$F445),INDIRECT($F$1&amp;dbP!$D$2&amp;":"&amp;dbP!$D$2),"&gt;="&amp;AC$6,INDIRECT($F$1&amp;dbP!$D$2&amp;":"&amp;dbP!$D$2),"&lt;="&amp;AC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D445" s="1">
        <f ca="1">SUMIFS(INDIRECT($F$1&amp;$F445&amp;":"&amp;$F445),INDIRECT($F$1&amp;dbP!$D$2&amp;":"&amp;dbP!$D$2),"&gt;="&amp;AD$6,INDIRECT($F$1&amp;dbP!$D$2&amp;":"&amp;dbP!$D$2),"&lt;="&amp;AD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E445" s="1">
        <f ca="1">SUMIFS(INDIRECT($F$1&amp;$F445&amp;":"&amp;$F445),INDIRECT($F$1&amp;dbP!$D$2&amp;":"&amp;dbP!$D$2),"&gt;="&amp;AE$6,INDIRECT($F$1&amp;dbP!$D$2&amp;":"&amp;dbP!$D$2),"&lt;="&amp;AE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F445" s="1">
        <f ca="1">SUMIFS(INDIRECT($F$1&amp;$F445&amp;":"&amp;$F445),INDIRECT($F$1&amp;dbP!$D$2&amp;":"&amp;dbP!$D$2),"&gt;="&amp;AF$6,INDIRECT($F$1&amp;dbP!$D$2&amp;":"&amp;dbP!$D$2),"&lt;="&amp;AF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G445" s="1">
        <f ca="1">SUMIFS(INDIRECT($F$1&amp;$F445&amp;":"&amp;$F445),INDIRECT($F$1&amp;dbP!$D$2&amp;":"&amp;dbP!$D$2),"&gt;="&amp;AG$6,INDIRECT($F$1&amp;dbP!$D$2&amp;":"&amp;dbP!$D$2),"&lt;="&amp;AG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H445" s="1">
        <f ca="1">SUMIFS(INDIRECT($F$1&amp;$F445&amp;":"&amp;$F445),INDIRECT($F$1&amp;dbP!$D$2&amp;":"&amp;dbP!$D$2),"&gt;="&amp;AH$6,INDIRECT($F$1&amp;dbP!$D$2&amp;":"&amp;dbP!$D$2),"&lt;="&amp;AH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I445" s="1">
        <f ca="1">SUMIFS(INDIRECT($F$1&amp;$F445&amp;":"&amp;$F445),INDIRECT($F$1&amp;dbP!$D$2&amp;":"&amp;dbP!$D$2),"&gt;="&amp;AI$6,INDIRECT($F$1&amp;dbP!$D$2&amp;":"&amp;dbP!$D$2),"&lt;="&amp;AI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J445" s="1">
        <f ca="1">SUMIFS(INDIRECT($F$1&amp;$F445&amp;":"&amp;$F445),INDIRECT($F$1&amp;dbP!$D$2&amp;":"&amp;dbP!$D$2),"&gt;="&amp;AJ$6,INDIRECT($F$1&amp;dbP!$D$2&amp;":"&amp;dbP!$D$2),"&lt;="&amp;AJ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K445" s="1">
        <f ca="1">SUMIFS(INDIRECT($F$1&amp;$F445&amp;":"&amp;$F445),INDIRECT($F$1&amp;dbP!$D$2&amp;":"&amp;dbP!$D$2),"&gt;="&amp;AK$6,INDIRECT($F$1&amp;dbP!$D$2&amp;":"&amp;dbP!$D$2),"&lt;="&amp;AK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L445" s="1">
        <f ca="1">SUMIFS(INDIRECT($F$1&amp;$F445&amp;":"&amp;$F445),INDIRECT($F$1&amp;dbP!$D$2&amp;":"&amp;dbP!$D$2),"&gt;="&amp;AL$6,INDIRECT($F$1&amp;dbP!$D$2&amp;":"&amp;dbP!$D$2),"&lt;="&amp;AL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M445" s="1">
        <f ca="1">SUMIFS(INDIRECT($F$1&amp;$F445&amp;":"&amp;$F445),INDIRECT($F$1&amp;dbP!$D$2&amp;":"&amp;dbP!$D$2),"&gt;="&amp;AM$6,INDIRECT($F$1&amp;dbP!$D$2&amp;":"&amp;dbP!$D$2),"&lt;="&amp;AM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N445" s="1">
        <f ca="1">SUMIFS(INDIRECT($F$1&amp;$F445&amp;":"&amp;$F445),INDIRECT($F$1&amp;dbP!$D$2&amp;":"&amp;dbP!$D$2),"&gt;="&amp;AN$6,INDIRECT($F$1&amp;dbP!$D$2&amp;":"&amp;dbP!$D$2),"&lt;="&amp;AN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O445" s="1">
        <f ca="1">SUMIFS(INDIRECT($F$1&amp;$F445&amp;":"&amp;$F445),INDIRECT($F$1&amp;dbP!$D$2&amp;":"&amp;dbP!$D$2),"&gt;="&amp;AO$6,INDIRECT($F$1&amp;dbP!$D$2&amp;":"&amp;dbP!$D$2),"&lt;="&amp;AO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P445" s="1">
        <f ca="1">SUMIFS(INDIRECT($F$1&amp;$F445&amp;":"&amp;$F445),INDIRECT($F$1&amp;dbP!$D$2&amp;":"&amp;dbP!$D$2),"&gt;="&amp;AP$6,INDIRECT($F$1&amp;dbP!$D$2&amp;":"&amp;dbP!$D$2),"&lt;="&amp;AP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Q445" s="1">
        <f ca="1">SUMIFS(INDIRECT($F$1&amp;$F445&amp;":"&amp;$F445),INDIRECT($F$1&amp;dbP!$D$2&amp;":"&amp;dbP!$D$2),"&gt;="&amp;AQ$6,INDIRECT($F$1&amp;dbP!$D$2&amp;":"&amp;dbP!$D$2),"&lt;="&amp;AQ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R445" s="1">
        <f ca="1">SUMIFS(INDIRECT($F$1&amp;$F445&amp;":"&amp;$F445),INDIRECT($F$1&amp;dbP!$D$2&amp;":"&amp;dbP!$D$2),"&gt;="&amp;AR$6,INDIRECT($F$1&amp;dbP!$D$2&amp;":"&amp;dbP!$D$2),"&lt;="&amp;AR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S445" s="1">
        <f ca="1">SUMIFS(INDIRECT($F$1&amp;$F445&amp;":"&amp;$F445),INDIRECT($F$1&amp;dbP!$D$2&amp;":"&amp;dbP!$D$2),"&gt;="&amp;AS$6,INDIRECT($F$1&amp;dbP!$D$2&amp;":"&amp;dbP!$D$2),"&lt;="&amp;AS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T445" s="1">
        <f ca="1">SUMIFS(INDIRECT($F$1&amp;$F445&amp;":"&amp;$F445),INDIRECT($F$1&amp;dbP!$D$2&amp;":"&amp;dbP!$D$2),"&gt;="&amp;AT$6,INDIRECT($F$1&amp;dbP!$D$2&amp;":"&amp;dbP!$D$2),"&lt;="&amp;AT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U445" s="1">
        <f ca="1">SUMIFS(INDIRECT($F$1&amp;$F445&amp;":"&amp;$F445),INDIRECT($F$1&amp;dbP!$D$2&amp;":"&amp;dbP!$D$2),"&gt;="&amp;AU$6,INDIRECT($F$1&amp;dbP!$D$2&amp;":"&amp;dbP!$D$2),"&lt;="&amp;AU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V445" s="1">
        <f ca="1">SUMIFS(INDIRECT($F$1&amp;$F445&amp;":"&amp;$F445),INDIRECT($F$1&amp;dbP!$D$2&amp;":"&amp;dbP!$D$2),"&gt;="&amp;AV$6,INDIRECT($F$1&amp;dbP!$D$2&amp;":"&amp;dbP!$D$2),"&lt;="&amp;AV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W445" s="1">
        <f ca="1">SUMIFS(INDIRECT($F$1&amp;$F445&amp;":"&amp;$F445),INDIRECT($F$1&amp;dbP!$D$2&amp;":"&amp;dbP!$D$2),"&gt;="&amp;AW$6,INDIRECT($F$1&amp;dbP!$D$2&amp;":"&amp;dbP!$D$2),"&lt;="&amp;AW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X445" s="1">
        <f ca="1">SUMIFS(INDIRECT($F$1&amp;$F445&amp;":"&amp;$F445),INDIRECT($F$1&amp;dbP!$D$2&amp;":"&amp;dbP!$D$2),"&gt;="&amp;AX$6,INDIRECT($F$1&amp;dbP!$D$2&amp;":"&amp;dbP!$D$2),"&lt;="&amp;AX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Y445" s="1">
        <f ca="1">SUMIFS(INDIRECT($F$1&amp;$F445&amp;":"&amp;$F445),INDIRECT($F$1&amp;dbP!$D$2&amp;":"&amp;dbP!$D$2),"&gt;="&amp;AY$6,INDIRECT($F$1&amp;dbP!$D$2&amp;":"&amp;dbP!$D$2),"&lt;="&amp;AY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AZ445" s="1">
        <f ca="1">SUMIFS(INDIRECT($F$1&amp;$F445&amp;":"&amp;$F445),INDIRECT($F$1&amp;dbP!$D$2&amp;":"&amp;dbP!$D$2),"&gt;="&amp;AZ$6,INDIRECT($F$1&amp;dbP!$D$2&amp;":"&amp;dbP!$D$2),"&lt;="&amp;AZ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A445" s="1">
        <f ca="1">SUMIFS(INDIRECT($F$1&amp;$F445&amp;":"&amp;$F445),INDIRECT($F$1&amp;dbP!$D$2&amp;":"&amp;dbP!$D$2),"&gt;="&amp;BA$6,INDIRECT($F$1&amp;dbP!$D$2&amp;":"&amp;dbP!$D$2),"&lt;="&amp;BA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B445" s="1">
        <f ca="1">SUMIFS(INDIRECT($F$1&amp;$F445&amp;":"&amp;$F445),INDIRECT($F$1&amp;dbP!$D$2&amp;":"&amp;dbP!$D$2),"&gt;="&amp;BB$6,INDIRECT($F$1&amp;dbP!$D$2&amp;":"&amp;dbP!$D$2),"&lt;="&amp;BB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C445" s="1">
        <f ca="1">SUMIFS(INDIRECT($F$1&amp;$F445&amp;":"&amp;$F445),INDIRECT($F$1&amp;dbP!$D$2&amp;":"&amp;dbP!$D$2),"&gt;="&amp;BC$6,INDIRECT($F$1&amp;dbP!$D$2&amp;":"&amp;dbP!$D$2),"&lt;="&amp;BC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D445" s="1">
        <f ca="1">SUMIFS(INDIRECT($F$1&amp;$F445&amp;":"&amp;$F445),INDIRECT($F$1&amp;dbP!$D$2&amp;":"&amp;dbP!$D$2),"&gt;="&amp;BD$6,INDIRECT($F$1&amp;dbP!$D$2&amp;":"&amp;dbP!$D$2),"&lt;="&amp;BD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  <c r="BE445" s="1">
        <f ca="1">SUMIFS(INDIRECT($F$1&amp;$F445&amp;":"&amp;$F445),INDIRECT($F$1&amp;dbP!$D$2&amp;":"&amp;dbP!$D$2),"&gt;="&amp;BE$6,INDIRECT($F$1&amp;dbP!$D$2&amp;":"&amp;dbP!$D$2),"&lt;="&amp;BE$7,INDIRECT($F$1&amp;dbP!$O$2&amp;":"&amp;dbP!$O$2),$H445,INDIRECT($F$1&amp;dbP!$P$2&amp;":"&amp;dbP!$P$2),IF($I445=$J445,"*",$I445),INDIRECT($F$1&amp;dbP!$Q$2&amp;":"&amp;dbP!$Q$2),IF(OR($I445=$J445,"  "&amp;$I445=$J445),"*",RIGHT($J445,LEN($J445)-4)),INDIRECT($F$1&amp;dbP!$AC$2&amp;":"&amp;dbP!$AC$2),RepP!$J$3)</f>
        <v>0</v>
      </c>
    </row>
    <row r="446" spans="2:57" x14ac:dyDescent="0.3">
      <c r="B446" s="1">
        <f>MAX(B$423:B445)+1</f>
        <v>31</v>
      </c>
      <c r="D446" s="1" t="str">
        <f ca="1">INDIRECT($B$1&amp;Items!AB$2&amp;$B446)</f>
        <v>PL(-)</v>
      </c>
      <c r="F446" s="1" t="str">
        <f ca="1">INDIRECT($B$1&amp;Items!X$2&amp;$B446)</f>
        <v>AA</v>
      </c>
      <c r="H446" s="13" t="str">
        <f ca="1">INDIRECT($B$1&amp;Items!U$2&amp;$B446)</f>
        <v>Себестоимость продаж</v>
      </c>
      <c r="I446" s="13" t="str">
        <f ca="1">IF(INDIRECT($B$1&amp;Items!V$2&amp;$B446)="",H446,INDIRECT($B$1&amp;Items!V$2&amp;$B446))</f>
        <v>Затраты этапа-2 бизнес-процесса</v>
      </c>
      <c r="J446" s="1" t="str">
        <f ca="1">IF(INDIRECT($B$1&amp;Items!W$2&amp;$B446)="",IF(H446&lt;&gt;I446,"  "&amp;I446,I446),"    "&amp;INDIRECT($B$1&amp;Items!W$2&amp;$B446))</f>
        <v xml:space="preserve">    Производственные затраты-1</v>
      </c>
      <c r="S446" s="1">
        <f ca="1">SUM($U446:INDIRECT(ADDRESS(ROW(),SUMIFS($1:$1,$5:$5,MAX($5:$5)))))</f>
        <v>810000</v>
      </c>
      <c r="V446" s="1">
        <f ca="1">SUMIFS(INDIRECT($F$1&amp;$F446&amp;":"&amp;$F446),INDIRECT($F$1&amp;dbP!$D$2&amp;":"&amp;dbP!$D$2),"&gt;="&amp;V$6,INDIRECT($F$1&amp;dbP!$D$2&amp;":"&amp;dbP!$D$2),"&lt;="&amp;V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W446" s="1">
        <f ca="1">SUMIFS(INDIRECT($F$1&amp;$F446&amp;":"&amp;$F446),INDIRECT($F$1&amp;dbP!$D$2&amp;":"&amp;dbP!$D$2),"&gt;="&amp;W$6,INDIRECT($F$1&amp;dbP!$D$2&amp;":"&amp;dbP!$D$2),"&lt;="&amp;W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X446" s="1">
        <f ca="1">SUMIFS(INDIRECT($F$1&amp;$F446&amp;":"&amp;$F446),INDIRECT($F$1&amp;dbP!$D$2&amp;":"&amp;dbP!$D$2),"&gt;="&amp;X$6,INDIRECT($F$1&amp;dbP!$D$2&amp;":"&amp;dbP!$D$2),"&lt;="&amp;X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Y446" s="1">
        <f ca="1">SUMIFS(INDIRECT($F$1&amp;$F446&amp;":"&amp;$F446),INDIRECT($F$1&amp;dbP!$D$2&amp;":"&amp;dbP!$D$2),"&gt;="&amp;Y$6,INDIRECT($F$1&amp;dbP!$D$2&amp;":"&amp;dbP!$D$2),"&lt;="&amp;Y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Z446" s="1">
        <f ca="1">SUMIFS(INDIRECT($F$1&amp;$F446&amp;":"&amp;$F446),INDIRECT($F$1&amp;dbP!$D$2&amp;":"&amp;dbP!$D$2),"&gt;="&amp;Z$6,INDIRECT($F$1&amp;dbP!$D$2&amp;":"&amp;dbP!$D$2),"&lt;="&amp;Z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270000</v>
      </c>
      <c r="AA446" s="1">
        <f ca="1">SUMIFS(INDIRECT($F$1&amp;$F446&amp;":"&amp;$F446),INDIRECT($F$1&amp;dbP!$D$2&amp;":"&amp;dbP!$D$2),"&gt;="&amp;AA$6,INDIRECT($F$1&amp;dbP!$D$2&amp;":"&amp;dbP!$D$2),"&lt;="&amp;AA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540000</v>
      </c>
      <c r="AB446" s="1">
        <f ca="1">SUMIFS(INDIRECT($F$1&amp;$F446&amp;":"&amp;$F446),INDIRECT($F$1&amp;dbP!$D$2&amp;":"&amp;dbP!$D$2),"&gt;="&amp;AB$6,INDIRECT($F$1&amp;dbP!$D$2&amp;":"&amp;dbP!$D$2),"&lt;="&amp;AB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C446" s="1">
        <f ca="1">SUMIFS(INDIRECT($F$1&amp;$F446&amp;":"&amp;$F446),INDIRECT($F$1&amp;dbP!$D$2&amp;":"&amp;dbP!$D$2),"&gt;="&amp;AC$6,INDIRECT($F$1&amp;dbP!$D$2&amp;":"&amp;dbP!$D$2),"&lt;="&amp;AC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D446" s="1">
        <f ca="1">SUMIFS(INDIRECT($F$1&amp;$F446&amp;":"&amp;$F446),INDIRECT($F$1&amp;dbP!$D$2&amp;":"&amp;dbP!$D$2),"&gt;="&amp;AD$6,INDIRECT($F$1&amp;dbP!$D$2&amp;":"&amp;dbP!$D$2),"&lt;="&amp;AD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E446" s="1">
        <f ca="1">SUMIFS(INDIRECT($F$1&amp;$F446&amp;":"&amp;$F446),INDIRECT($F$1&amp;dbP!$D$2&amp;":"&amp;dbP!$D$2),"&gt;="&amp;AE$6,INDIRECT($F$1&amp;dbP!$D$2&amp;":"&amp;dbP!$D$2),"&lt;="&amp;AE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F446" s="1">
        <f ca="1">SUMIFS(INDIRECT($F$1&amp;$F446&amp;":"&amp;$F446),INDIRECT($F$1&amp;dbP!$D$2&amp;":"&amp;dbP!$D$2),"&gt;="&amp;AF$6,INDIRECT($F$1&amp;dbP!$D$2&amp;":"&amp;dbP!$D$2),"&lt;="&amp;AF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G446" s="1">
        <f ca="1">SUMIFS(INDIRECT($F$1&amp;$F446&amp;":"&amp;$F446),INDIRECT($F$1&amp;dbP!$D$2&amp;":"&amp;dbP!$D$2),"&gt;="&amp;AG$6,INDIRECT($F$1&amp;dbP!$D$2&amp;":"&amp;dbP!$D$2),"&lt;="&amp;AG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H446" s="1">
        <f ca="1">SUMIFS(INDIRECT($F$1&amp;$F446&amp;":"&amp;$F446),INDIRECT($F$1&amp;dbP!$D$2&amp;":"&amp;dbP!$D$2),"&gt;="&amp;AH$6,INDIRECT($F$1&amp;dbP!$D$2&amp;":"&amp;dbP!$D$2),"&lt;="&amp;AH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I446" s="1">
        <f ca="1">SUMIFS(INDIRECT($F$1&amp;$F446&amp;":"&amp;$F446),INDIRECT($F$1&amp;dbP!$D$2&amp;":"&amp;dbP!$D$2),"&gt;="&amp;AI$6,INDIRECT($F$1&amp;dbP!$D$2&amp;":"&amp;dbP!$D$2),"&lt;="&amp;AI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J446" s="1">
        <f ca="1">SUMIFS(INDIRECT($F$1&amp;$F446&amp;":"&amp;$F446),INDIRECT($F$1&amp;dbP!$D$2&amp;":"&amp;dbP!$D$2),"&gt;="&amp;AJ$6,INDIRECT($F$1&amp;dbP!$D$2&amp;":"&amp;dbP!$D$2),"&lt;="&amp;AJ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K446" s="1">
        <f ca="1">SUMIFS(INDIRECT($F$1&amp;$F446&amp;":"&amp;$F446),INDIRECT($F$1&amp;dbP!$D$2&amp;":"&amp;dbP!$D$2),"&gt;="&amp;AK$6,INDIRECT($F$1&amp;dbP!$D$2&amp;":"&amp;dbP!$D$2),"&lt;="&amp;AK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L446" s="1">
        <f ca="1">SUMIFS(INDIRECT($F$1&amp;$F446&amp;":"&amp;$F446),INDIRECT($F$1&amp;dbP!$D$2&amp;":"&amp;dbP!$D$2),"&gt;="&amp;AL$6,INDIRECT($F$1&amp;dbP!$D$2&amp;":"&amp;dbP!$D$2),"&lt;="&amp;AL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M446" s="1">
        <f ca="1">SUMIFS(INDIRECT($F$1&amp;$F446&amp;":"&amp;$F446),INDIRECT($F$1&amp;dbP!$D$2&amp;":"&amp;dbP!$D$2),"&gt;="&amp;AM$6,INDIRECT($F$1&amp;dbP!$D$2&amp;":"&amp;dbP!$D$2),"&lt;="&amp;AM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N446" s="1">
        <f ca="1">SUMIFS(INDIRECT($F$1&amp;$F446&amp;":"&amp;$F446),INDIRECT($F$1&amp;dbP!$D$2&amp;":"&amp;dbP!$D$2),"&gt;="&amp;AN$6,INDIRECT($F$1&amp;dbP!$D$2&amp;":"&amp;dbP!$D$2),"&lt;="&amp;AN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O446" s="1">
        <f ca="1">SUMIFS(INDIRECT($F$1&amp;$F446&amp;":"&amp;$F446),INDIRECT($F$1&amp;dbP!$D$2&amp;":"&amp;dbP!$D$2),"&gt;="&amp;AO$6,INDIRECT($F$1&amp;dbP!$D$2&amp;":"&amp;dbP!$D$2),"&lt;="&amp;AO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P446" s="1">
        <f ca="1">SUMIFS(INDIRECT($F$1&amp;$F446&amp;":"&amp;$F446),INDIRECT($F$1&amp;dbP!$D$2&amp;":"&amp;dbP!$D$2),"&gt;="&amp;AP$6,INDIRECT($F$1&amp;dbP!$D$2&amp;":"&amp;dbP!$D$2),"&lt;="&amp;AP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Q446" s="1">
        <f ca="1">SUMIFS(INDIRECT($F$1&amp;$F446&amp;":"&amp;$F446),INDIRECT($F$1&amp;dbP!$D$2&amp;":"&amp;dbP!$D$2),"&gt;="&amp;AQ$6,INDIRECT($F$1&amp;dbP!$D$2&amp;":"&amp;dbP!$D$2),"&lt;="&amp;AQ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R446" s="1">
        <f ca="1">SUMIFS(INDIRECT($F$1&amp;$F446&amp;":"&amp;$F446),INDIRECT($F$1&amp;dbP!$D$2&amp;":"&amp;dbP!$D$2),"&gt;="&amp;AR$6,INDIRECT($F$1&amp;dbP!$D$2&amp;":"&amp;dbP!$D$2),"&lt;="&amp;AR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S446" s="1">
        <f ca="1">SUMIFS(INDIRECT($F$1&amp;$F446&amp;":"&amp;$F446),INDIRECT($F$1&amp;dbP!$D$2&amp;":"&amp;dbP!$D$2),"&gt;="&amp;AS$6,INDIRECT($F$1&amp;dbP!$D$2&amp;":"&amp;dbP!$D$2),"&lt;="&amp;AS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T446" s="1">
        <f ca="1">SUMIFS(INDIRECT($F$1&amp;$F446&amp;":"&amp;$F446),INDIRECT($F$1&amp;dbP!$D$2&amp;":"&amp;dbP!$D$2),"&gt;="&amp;AT$6,INDIRECT($F$1&amp;dbP!$D$2&amp;":"&amp;dbP!$D$2),"&lt;="&amp;AT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U446" s="1">
        <f ca="1">SUMIFS(INDIRECT($F$1&amp;$F446&amp;":"&amp;$F446),INDIRECT($F$1&amp;dbP!$D$2&amp;":"&amp;dbP!$D$2),"&gt;="&amp;AU$6,INDIRECT($F$1&amp;dbP!$D$2&amp;":"&amp;dbP!$D$2),"&lt;="&amp;AU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V446" s="1">
        <f ca="1">SUMIFS(INDIRECT($F$1&amp;$F446&amp;":"&amp;$F446),INDIRECT($F$1&amp;dbP!$D$2&amp;":"&amp;dbP!$D$2),"&gt;="&amp;AV$6,INDIRECT($F$1&amp;dbP!$D$2&amp;":"&amp;dbP!$D$2),"&lt;="&amp;AV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W446" s="1">
        <f ca="1">SUMIFS(INDIRECT($F$1&amp;$F446&amp;":"&amp;$F446),INDIRECT($F$1&amp;dbP!$D$2&amp;":"&amp;dbP!$D$2),"&gt;="&amp;AW$6,INDIRECT($F$1&amp;dbP!$D$2&amp;":"&amp;dbP!$D$2),"&lt;="&amp;AW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X446" s="1">
        <f ca="1">SUMIFS(INDIRECT($F$1&amp;$F446&amp;":"&amp;$F446),INDIRECT($F$1&amp;dbP!$D$2&amp;":"&amp;dbP!$D$2),"&gt;="&amp;AX$6,INDIRECT($F$1&amp;dbP!$D$2&amp;":"&amp;dbP!$D$2),"&lt;="&amp;AX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Y446" s="1">
        <f ca="1">SUMIFS(INDIRECT($F$1&amp;$F446&amp;":"&amp;$F446),INDIRECT($F$1&amp;dbP!$D$2&amp;":"&amp;dbP!$D$2),"&gt;="&amp;AY$6,INDIRECT($F$1&amp;dbP!$D$2&amp;":"&amp;dbP!$D$2),"&lt;="&amp;AY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AZ446" s="1">
        <f ca="1">SUMIFS(INDIRECT($F$1&amp;$F446&amp;":"&amp;$F446),INDIRECT($F$1&amp;dbP!$D$2&amp;":"&amp;dbP!$D$2),"&gt;="&amp;AZ$6,INDIRECT($F$1&amp;dbP!$D$2&amp;":"&amp;dbP!$D$2),"&lt;="&amp;AZ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A446" s="1">
        <f ca="1">SUMIFS(INDIRECT($F$1&amp;$F446&amp;":"&amp;$F446),INDIRECT($F$1&amp;dbP!$D$2&amp;":"&amp;dbP!$D$2),"&gt;="&amp;BA$6,INDIRECT($F$1&amp;dbP!$D$2&amp;":"&amp;dbP!$D$2),"&lt;="&amp;BA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B446" s="1">
        <f ca="1">SUMIFS(INDIRECT($F$1&amp;$F446&amp;":"&amp;$F446),INDIRECT($F$1&amp;dbP!$D$2&amp;":"&amp;dbP!$D$2),"&gt;="&amp;BB$6,INDIRECT($F$1&amp;dbP!$D$2&amp;":"&amp;dbP!$D$2),"&lt;="&amp;BB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C446" s="1">
        <f ca="1">SUMIFS(INDIRECT($F$1&amp;$F446&amp;":"&amp;$F446),INDIRECT($F$1&amp;dbP!$D$2&amp;":"&amp;dbP!$D$2),"&gt;="&amp;BC$6,INDIRECT($F$1&amp;dbP!$D$2&amp;":"&amp;dbP!$D$2),"&lt;="&amp;BC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D446" s="1">
        <f ca="1">SUMIFS(INDIRECT($F$1&amp;$F446&amp;":"&amp;$F446),INDIRECT($F$1&amp;dbP!$D$2&amp;":"&amp;dbP!$D$2),"&gt;="&amp;BD$6,INDIRECT($F$1&amp;dbP!$D$2&amp;":"&amp;dbP!$D$2),"&lt;="&amp;BD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  <c r="BE446" s="1">
        <f ca="1">SUMIFS(INDIRECT($F$1&amp;$F446&amp;":"&amp;$F446),INDIRECT($F$1&amp;dbP!$D$2&amp;":"&amp;dbP!$D$2),"&gt;="&amp;BE$6,INDIRECT($F$1&amp;dbP!$D$2&amp;":"&amp;dbP!$D$2),"&lt;="&amp;BE$7,INDIRECT($F$1&amp;dbP!$O$2&amp;":"&amp;dbP!$O$2),$H446,INDIRECT($F$1&amp;dbP!$P$2&amp;":"&amp;dbP!$P$2),IF($I446=$J446,"*",$I446),INDIRECT($F$1&amp;dbP!$Q$2&amp;":"&amp;dbP!$Q$2),IF(OR($I446=$J446,"  "&amp;$I446=$J446),"*",RIGHT($J446,LEN($J446)-4)),INDIRECT($F$1&amp;dbP!$AC$2&amp;":"&amp;dbP!$AC$2),RepP!$J$3)</f>
        <v>0</v>
      </c>
    </row>
    <row r="447" spans="2:57" x14ac:dyDescent="0.3">
      <c r="B447" s="1">
        <f>MAX(B$423:B446)+1</f>
        <v>32</v>
      </c>
      <c r="D447" s="1" t="str">
        <f ca="1">INDIRECT($B$1&amp;Items!AB$2&amp;$B447)</f>
        <v>PL(-)</v>
      </c>
      <c r="F447" s="1" t="str">
        <f ca="1">INDIRECT($B$1&amp;Items!X$2&amp;$B447)</f>
        <v>AA</v>
      </c>
      <c r="H447" s="13" t="str">
        <f ca="1">INDIRECT($B$1&amp;Items!U$2&amp;$B447)</f>
        <v>Себестоимость продаж</v>
      </c>
      <c r="I447" s="13" t="str">
        <f ca="1">IF(INDIRECT($B$1&amp;Items!V$2&amp;$B447)="",H447,INDIRECT($B$1&amp;Items!V$2&amp;$B447))</f>
        <v>Затраты этапа-2 бизнес-процесса</v>
      </c>
      <c r="J447" s="1" t="str">
        <f ca="1">IF(INDIRECT($B$1&amp;Items!W$2&amp;$B447)="",IF(H447&lt;&gt;I447,"  "&amp;I447,I447),"    "&amp;INDIRECT($B$1&amp;Items!W$2&amp;$B447))</f>
        <v xml:space="preserve">    Производственные затраты-2</v>
      </c>
      <c r="S447" s="1">
        <f ca="1">SUM($U447:INDIRECT(ADDRESS(ROW(),SUMIFS($1:$1,$5:$5,MAX($5:$5)))))</f>
        <v>792000</v>
      </c>
      <c r="V447" s="1">
        <f ca="1">SUMIFS(INDIRECT($F$1&amp;$F447&amp;":"&amp;$F447),INDIRECT($F$1&amp;dbP!$D$2&amp;":"&amp;dbP!$D$2),"&gt;="&amp;V$6,INDIRECT($F$1&amp;dbP!$D$2&amp;":"&amp;dbP!$D$2),"&lt;="&amp;V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W447" s="1">
        <f ca="1">SUMIFS(INDIRECT($F$1&amp;$F447&amp;":"&amp;$F447),INDIRECT($F$1&amp;dbP!$D$2&amp;":"&amp;dbP!$D$2),"&gt;="&amp;W$6,INDIRECT($F$1&amp;dbP!$D$2&amp;":"&amp;dbP!$D$2),"&lt;="&amp;W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X447" s="1">
        <f ca="1">SUMIFS(INDIRECT($F$1&amp;$F447&amp;":"&amp;$F447),INDIRECT($F$1&amp;dbP!$D$2&amp;":"&amp;dbP!$D$2),"&gt;="&amp;X$6,INDIRECT($F$1&amp;dbP!$D$2&amp;":"&amp;dbP!$D$2),"&lt;="&amp;X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Y447" s="1">
        <f ca="1">SUMIFS(INDIRECT($F$1&amp;$F447&amp;":"&amp;$F447),INDIRECT($F$1&amp;dbP!$D$2&amp;":"&amp;dbP!$D$2),"&gt;="&amp;Y$6,INDIRECT($F$1&amp;dbP!$D$2&amp;":"&amp;dbP!$D$2),"&lt;="&amp;Y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Z447" s="1">
        <f ca="1">SUMIFS(INDIRECT($F$1&amp;$F447&amp;":"&amp;$F447),INDIRECT($F$1&amp;dbP!$D$2&amp;":"&amp;dbP!$D$2),"&gt;="&amp;Z$6,INDIRECT($F$1&amp;dbP!$D$2&amp;":"&amp;dbP!$D$2),"&lt;="&amp;Z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264000</v>
      </c>
      <c r="AA447" s="1">
        <f ca="1">SUMIFS(INDIRECT($F$1&amp;$F447&amp;":"&amp;$F447),INDIRECT($F$1&amp;dbP!$D$2&amp;":"&amp;dbP!$D$2),"&gt;="&amp;AA$6,INDIRECT($F$1&amp;dbP!$D$2&amp;":"&amp;dbP!$D$2),"&lt;="&amp;AA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528000</v>
      </c>
      <c r="AB447" s="1">
        <f ca="1">SUMIFS(INDIRECT($F$1&amp;$F447&amp;":"&amp;$F447),INDIRECT($F$1&amp;dbP!$D$2&amp;":"&amp;dbP!$D$2),"&gt;="&amp;AB$6,INDIRECT($F$1&amp;dbP!$D$2&amp;":"&amp;dbP!$D$2),"&lt;="&amp;AB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C447" s="1">
        <f ca="1">SUMIFS(INDIRECT($F$1&amp;$F447&amp;":"&amp;$F447),INDIRECT($F$1&amp;dbP!$D$2&amp;":"&amp;dbP!$D$2),"&gt;="&amp;AC$6,INDIRECT($F$1&amp;dbP!$D$2&amp;":"&amp;dbP!$D$2),"&lt;="&amp;AC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D447" s="1">
        <f ca="1">SUMIFS(INDIRECT($F$1&amp;$F447&amp;":"&amp;$F447),INDIRECT($F$1&amp;dbP!$D$2&amp;":"&amp;dbP!$D$2),"&gt;="&amp;AD$6,INDIRECT($F$1&amp;dbP!$D$2&amp;":"&amp;dbP!$D$2),"&lt;="&amp;AD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E447" s="1">
        <f ca="1">SUMIFS(INDIRECT($F$1&amp;$F447&amp;":"&amp;$F447),INDIRECT($F$1&amp;dbP!$D$2&amp;":"&amp;dbP!$D$2),"&gt;="&amp;AE$6,INDIRECT($F$1&amp;dbP!$D$2&amp;":"&amp;dbP!$D$2),"&lt;="&amp;AE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F447" s="1">
        <f ca="1">SUMIFS(INDIRECT($F$1&amp;$F447&amp;":"&amp;$F447),INDIRECT($F$1&amp;dbP!$D$2&amp;":"&amp;dbP!$D$2),"&gt;="&amp;AF$6,INDIRECT($F$1&amp;dbP!$D$2&amp;":"&amp;dbP!$D$2),"&lt;="&amp;AF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G447" s="1">
        <f ca="1">SUMIFS(INDIRECT($F$1&amp;$F447&amp;":"&amp;$F447),INDIRECT($F$1&amp;dbP!$D$2&amp;":"&amp;dbP!$D$2),"&gt;="&amp;AG$6,INDIRECT($F$1&amp;dbP!$D$2&amp;":"&amp;dbP!$D$2),"&lt;="&amp;AG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H447" s="1">
        <f ca="1">SUMIFS(INDIRECT($F$1&amp;$F447&amp;":"&amp;$F447),INDIRECT($F$1&amp;dbP!$D$2&amp;":"&amp;dbP!$D$2),"&gt;="&amp;AH$6,INDIRECT($F$1&amp;dbP!$D$2&amp;":"&amp;dbP!$D$2),"&lt;="&amp;AH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I447" s="1">
        <f ca="1">SUMIFS(INDIRECT($F$1&amp;$F447&amp;":"&amp;$F447),INDIRECT($F$1&amp;dbP!$D$2&amp;":"&amp;dbP!$D$2),"&gt;="&amp;AI$6,INDIRECT($F$1&amp;dbP!$D$2&amp;":"&amp;dbP!$D$2),"&lt;="&amp;AI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J447" s="1">
        <f ca="1">SUMIFS(INDIRECT($F$1&amp;$F447&amp;":"&amp;$F447),INDIRECT($F$1&amp;dbP!$D$2&amp;":"&amp;dbP!$D$2),"&gt;="&amp;AJ$6,INDIRECT($F$1&amp;dbP!$D$2&amp;":"&amp;dbP!$D$2),"&lt;="&amp;AJ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K447" s="1">
        <f ca="1">SUMIFS(INDIRECT($F$1&amp;$F447&amp;":"&amp;$F447),INDIRECT($F$1&amp;dbP!$D$2&amp;":"&amp;dbP!$D$2),"&gt;="&amp;AK$6,INDIRECT($F$1&amp;dbP!$D$2&amp;":"&amp;dbP!$D$2),"&lt;="&amp;AK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L447" s="1">
        <f ca="1">SUMIFS(INDIRECT($F$1&amp;$F447&amp;":"&amp;$F447),INDIRECT($F$1&amp;dbP!$D$2&amp;":"&amp;dbP!$D$2),"&gt;="&amp;AL$6,INDIRECT($F$1&amp;dbP!$D$2&amp;":"&amp;dbP!$D$2),"&lt;="&amp;AL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M447" s="1">
        <f ca="1">SUMIFS(INDIRECT($F$1&amp;$F447&amp;":"&amp;$F447),INDIRECT($F$1&amp;dbP!$D$2&amp;":"&amp;dbP!$D$2),"&gt;="&amp;AM$6,INDIRECT($F$1&amp;dbP!$D$2&amp;":"&amp;dbP!$D$2),"&lt;="&amp;AM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N447" s="1">
        <f ca="1">SUMIFS(INDIRECT($F$1&amp;$F447&amp;":"&amp;$F447),INDIRECT($F$1&amp;dbP!$D$2&amp;":"&amp;dbP!$D$2),"&gt;="&amp;AN$6,INDIRECT($F$1&amp;dbP!$D$2&amp;":"&amp;dbP!$D$2),"&lt;="&amp;AN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O447" s="1">
        <f ca="1">SUMIFS(INDIRECT($F$1&amp;$F447&amp;":"&amp;$F447),INDIRECT($F$1&amp;dbP!$D$2&amp;":"&amp;dbP!$D$2),"&gt;="&amp;AO$6,INDIRECT($F$1&amp;dbP!$D$2&amp;":"&amp;dbP!$D$2),"&lt;="&amp;AO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P447" s="1">
        <f ca="1">SUMIFS(INDIRECT($F$1&amp;$F447&amp;":"&amp;$F447),INDIRECT($F$1&amp;dbP!$D$2&amp;":"&amp;dbP!$D$2),"&gt;="&amp;AP$6,INDIRECT($F$1&amp;dbP!$D$2&amp;":"&amp;dbP!$D$2),"&lt;="&amp;AP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Q447" s="1">
        <f ca="1">SUMIFS(INDIRECT($F$1&amp;$F447&amp;":"&amp;$F447),INDIRECT($F$1&amp;dbP!$D$2&amp;":"&amp;dbP!$D$2),"&gt;="&amp;AQ$6,INDIRECT($F$1&amp;dbP!$D$2&amp;":"&amp;dbP!$D$2),"&lt;="&amp;AQ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R447" s="1">
        <f ca="1">SUMIFS(INDIRECT($F$1&amp;$F447&amp;":"&amp;$F447),INDIRECT($F$1&amp;dbP!$D$2&amp;":"&amp;dbP!$D$2),"&gt;="&amp;AR$6,INDIRECT($F$1&amp;dbP!$D$2&amp;":"&amp;dbP!$D$2),"&lt;="&amp;AR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S447" s="1">
        <f ca="1">SUMIFS(INDIRECT($F$1&amp;$F447&amp;":"&amp;$F447),INDIRECT($F$1&amp;dbP!$D$2&amp;":"&amp;dbP!$D$2),"&gt;="&amp;AS$6,INDIRECT($F$1&amp;dbP!$D$2&amp;":"&amp;dbP!$D$2),"&lt;="&amp;AS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T447" s="1">
        <f ca="1">SUMIFS(INDIRECT($F$1&amp;$F447&amp;":"&amp;$F447),INDIRECT($F$1&amp;dbP!$D$2&amp;":"&amp;dbP!$D$2),"&gt;="&amp;AT$6,INDIRECT($F$1&amp;dbP!$D$2&amp;":"&amp;dbP!$D$2),"&lt;="&amp;AT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U447" s="1">
        <f ca="1">SUMIFS(INDIRECT($F$1&amp;$F447&amp;":"&amp;$F447),INDIRECT($F$1&amp;dbP!$D$2&amp;":"&amp;dbP!$D$2),"&gt;="&amp;AU$6,INDIRECT($F$1&amp;dbP!$D$2&amp;":"&amp;dbP!$D$2),"&lt;="&amp;AU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V447" s="1">
        <f ca="1">SUMIFS(INDIRECT($F$1&amp;$F447&amp;":"&amp;$F447),INDIRECT($F$1&amp;dbP!$D$2&amp;":"&amp;dbP!$D$2),"&gt;="&amp;AV$6,INDIRECT($F$1&amp;dbP!$D$2&amp;":"&amp;dbP!$D$2),"&lt;="&amp;AV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W447" s="1">
        <f ca="1">SUMIFS(INDIRECT($F$1&amp;$F447&amp;":"&amp;$F447),INDIRECT($F$1&amp;dbP!$D$2&amp;":"&amp;dbP!$D$2),"&gt;="&amp;AW$6,INDIRECT($F$1&amp;dbP!$D$2&amp;":"&amp;dbP!$D$2),"&lt;="&amp;AW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X447" s="1">
        <f ca="1">SUMIFS(INDIRECT($F$1&amp;$F447&amp;":"&amp;$F447),INDIRECT($F$1&amp;dbP!$D$2&amp;":"&amp;dbP!$D$2),"&gt;="&amp;AX$6,INDIRECT($F$1&amp;dbP!$D$2&amp;":"&amp;dbP!$D$2),"&lt;="&amp;AX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Y447" s="1">
        <f ca="1">SUMIFS(INDIRECT($F$1&amp;$F447&amp;":"&amp;$F447),INDIRECT($F$1&amp;dbP!$D$2&amp;":"&amp;dbP!$D$2),"&gt;="&amp;AY$6,INDIRECT($F$1&amp;dbP!$D$2&amp;":"&amp;dbP!$D$2),"&lt;="&amp;AY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AZ447" s="1">
        <f ca="1">SUMIFS(INDIRECT($F$1&amp;$F447&amp;":"&amp;$F447),INDIRECT($F$1&amp;dbP!$D$2&amp;":"&amp;dbP!$D$2),"&gt;="&amp;AZ$6,INDIRECT($F$1&amp;dbP!$D$2&amp;":"&amp;dbP!$D$2),"&lt;="&amp;AZ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A447" s="1">
        <f ca="1">SUMIFS(INDIRECT($F$1&amp;$F447&amp;":"&amp;$F447),INDIRECT($F$1&amp;dbP!$D$2&amp;":"&amp;dbP!$D$2),"&gt;="&amp;BA$6,INDIRECT($F$1&amp;dbP!$D$2&amp;":"&amp;dbP!$D$2),"&lt;="&amp;BA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B447" s="1">
        <f ca="1">SUMIFS(INDIRECT($F$1&amp;$F447&amp;":"&amp;$F447),INDIRECT($F$1&amp;dbP!$D$2&amp;":"&amp;dbP!$D$2),"&gt;="&amp;BB$6,INDIRECT($F$1&amp;dbP!$D$2&amp;":"&amp;dbP!$D$2),"&lt;="&amp;BB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C447" s="1">
        <f ca="1">SUMIFS(INDIRECT($F$1&amp;$F447&amp;":"&amp;$F447),INDIRECT($F$1&amp;dbP!$D$2&amp;":"&amp;dbP!$D$2),"&gt;="&amp;BC$6,INDIRECT($F$1&amp;dbP!$D$2&amp;":"&amp;dbP!$D$2),"&lt;="&amp;BC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D447" s="1">
        <f ca="1">SUMIFS(INDIRECT($F$1&amp;$F447&amp;":"&amp;$F447),INDIRECT($F$1&amp;dbP!$D$2&amp;":"&amp;dbP!$D$2),"&gt;="&amp;BD$6,INDIRECT($F$1&amp;dbP!$D$2&amp;":"&amp;dbP!$D$2),"&lt;="&amp;BD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  <c r="BE447" s="1">
        <f ca="1">SUMIFS(INDIRECT($F$1&amp;$F447&amp;":"&amp;$F447),INDIRECT($F$1&amp;dbP!$D$2&amp;":"&amp;dbP!$D$2),"&gt;="&amp;BE$6,INDIRECT($F$1&amp;dbP!$D$2&amp;":"&amp;dbP!$D$2),"&lt;="&amp;BE$7,INDIRECT($F$1&amp;dbP!$O$2&amp;":"&amp;dbP!$O$2),$H447,INDIRECT($F$1&amp;dbP!$P$2&amp;":"&amp;dbP!$P$2),IF($I447=$J447,"*",$I447),INDIRECT($F$1&amp;dbP!$Q$2&amp;":"&amp;dbP!$Q$2),IF(OR($I447=$J447,"  "&amp;$I447=$J447),"*",RIGHT($J447,LEN($J447)-4)),INDIRECT($F$1&amp;dbP!$AC$2&amp;":"&amp;dbP!$AC$2),RepP!$J$3)</f>
        <v>0</v>
      </c>
    </row>
    <row r="448" spans="2:57" x14ac:dyDescent="0.3">
      <c r="B448" s="1">
        <f>MAX(B$423:B447)+1</f>
        <v>33</v>
      </c>
      <c r="D448" s="1" t="str">
        <f ca="1">INDIRECT($B$1&amp;Items!AB$2&amp;$B448)</f>
        <v>PL(-)</v>
      </c>
      <c r="F448" s="1" t="str">
        <f ca="1">INDIRECT($B$1&amp;Items!X$2&amp;$B448)</f>
        <v>AA</v>
      </c>
      <c r="H448" s="13" t="str">
        <f ca="1">INDIRECT($B$1&amp;Items!U$2&amp;$B448)</f>
        <v>Себестоимость продаж</v>
      </c>
      <c r="I448" s="13" t="str">
        <f ca="1">IF(INDIRECT($B$1&amp;Items!V$2&amp;$B448)="",H448,INDIRECT($B$1&amp;Items!V$2&amp;$B448))</f>
        <v>Затраты этапа-2 бизнес-процесса</v>
      </c>
      <c r="J448" s="1" t="str">
        <f ca="1">IF(INDIRECT($B$1&amp;Items!W$2&amp;$B448)="",IF(H448&lt;&gt;I448,"  "&amp;I448,I448),"    "&amp;INDIRECT($B$1&amp;Items!W$2&amp;$B448))</f>
        <v xml:space="preserve">    Производственные затраты-3</v>
      </c>
      <c r="S448" s="1">
        <f ca="1">SUM($U448:INDIRECT(ADDRESS(ROW(),SUMIFS($1:$1,$5:$5,MAX($5:$5)))))</f>
        <v>751140</v>
      </c>
      <c r="V448" s="1">
        <f ca="1">SUMIFS(INDIRECT($F$1&amp;$F448&amp;":"&amp;$F448),INDIRECT($F$1&amp;dbP!$D$2&amp;":"&amp;dbP!$D$2),"&gt;="&amp;V$6,INDIRECT($F$1&amp;dbP!$D$2&amp;":"&amp;dbP!$D$2),"&lt;="&amp;V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W448" s="1">
        <f ca="1">SUMIFS(INDIRECT($F$1&amp;$F448&amp;":"&amp;$F448),INDIRECT($F$1&amp;dbP!$D$2&amp;":"&amp;dbP!$D$2),"&gt;="&amp;W$6,INDIRECT($F$1&amp;dbP!$D$2&amp;":"&amp;dbP!$D$2),"&lt;="&amp;W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X448" s="1">
        <f ca="1">SUMIFS(INDIRECT($F$1&amp;$F448&amp;":"&amp;$F448),INDIRECT($F$1&amp;dbP!$D$2&amp;":"&amp;dbP!$D$2),"&gt;="&amp;X$6,INDIRECT($F$1&amp;dbP!$D$2&amp;":"&amp;dbP!$D$2),"&lt;="&amp;X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Y448" s="1">
        <f ca="1">SUMIFS(INDIRECT($F$1&amp;$F448&amp;":"&amp;$F448),INDIRECT($F$1&amp;dbP!$D$2&amp;":"&amp;dbP!$D$2),"&gt;="&amp;Y$6,INDIRECT($F$1&amp;dbP!$D$2&amp;":"&amp;dbP!$D$2),"&lt;="&amp;Y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Z448" s="1">
        <f ca="1">SUMIFS(INDIRECT($F$1&amp;$F448&amp;":"&amp;$F448),INDIRECT($F$1&amp;dbP!$D$2&amp;":"&amp;dbP!$D$2),"&gt;="&amp;Z$6,INDIRECT($F$1&amp;dbP!$D$2&amp;":"&amp;dbP!$D$2),"&lt;="&amp;Z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250380</v>
      </c>
      <c r="AA448" s="1">
        <f ca="1">SUMIFS(INDIRECT($F$1&amp;$F448&amp;":"&amp;$F448),INDIRECT($F$1&amp;dbP!$D$2&amp;":"&amp;dbP!$D$2),"&gt;="&amp;AA$6,INDIRECT($F$1&amp;dbP!$D$2&amp;":"&amp;dbP!$D$2),"&lt;="&amp;AA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500760</v>
      </c>
      <c r="AB448" s="1">
        <f ca="1">SUMIFS(INDIRECT($F$1&amp;$F448&amp;":"&amp;$F448),INDIRECT($F$1&amp;dbP!$D$2&amp;":"&amp;dbP!$D$2),"&gt;="&amp;AB$6,INDIRECT($F$1&amp;dbP!$D$2&amp;":"&amp;dbP!$D$2),"&lt;="&amp;AB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C448" s="1">
        <f ca="1">SUMIFS(INDIRECT($F$1&amp;$F448&amp;":"&amp;$F448),INDIRECT($F$1&amp;dbP!$D$2&amp;":"&amp;dbP!$D$2),"&gt;="&amp;AC$6,INDIRECT($F$1&amp;dbP!$D$2&amp;":"&amp;dbP!$D$2),"&lt;="&amp;AC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D448" s="1">
        <f ca="1">SUMIFS(INDIRECT($F$1&amp;$F448&amp;":"&amp;$F448),INDIRECT($F$1&amp;dbP!$D$2&amp;":"&amp;dbP!$D$2),"&gt;="&amp;AD$6,INDIRECT($F$1&amp;dbP!$D$2&amp;":"&amp;dbP!$D$2),"&lt;="&amp;AD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E448" s="1">
        <f ca="1">SUMIFS(INDIRECT($F$1&amp;$F448&amp;":"&amp;$F448),INDIRECT($F$1&amp;dbP!$D$2&amp;":"&amp;dbP!$D$2),"&gt;="&amp;AE$6,INDIRECT($F$1&amp;dbP!$D$2&amp;":"&amp;dbP!$D$2),"&lt;="&amp;AE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F448" s="1">
        <f ca="1">SUMIFS(INDIRECT($F$1&amp;$F448&amp;":"&amp;$F448),INDIRECT($F$1&amp;dbP!$D$2&amp;":"&amp;dbP!$D$2),"&gt;="&amp;AF$6,INDIRECT($F$1&amp;dbP!$D$2&amp;":"&amp;dbP!$D$2),"&lt;="&amp;AF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G448" s="1">
        <f ca="1">SUMIFS(INDIRECT($F$1&amp;$F448&amp;":"&amp;$F448),INDIRECT($F$1&amp;dbP!$D$2&amp;":"&amp;dbP!$D$2),"&gt;="&amp;AG$6,INDIRECT($F$1&amp;dbP!$D$2&amp;":"&amp;dbP!$D$2),"&lt;="&amp;AG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H448" s="1">
        <f ca="1">SUMIFS(INDIRECT($F$1&amp;$F448&amp;":"&amp;$F448),INDIRECT($F$1&amp;dbP!$D$2&amp;":"&amp;dbP!$D$2),"&gt;="&amp;AH$6,INDIRECT($F$1&amp;dbP!$D$2&amp;":"&amp;dbP!$D$2),"&lt;="&amp;AH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I448" s="1">
        <f ca="1">SUMIFS(INDIRECT($F$1&amp;$F448&amp;":"&amp;$F448),INDIRECT($F$1&amp;dbP!$D$2&amp;":"&amp;dbP!$D$2),"&gt;="&amp;AI$6,INDIRECT($F$1&amp;dbP!$D$2&amp;":"&amp;dbP!$D$2),"&lt;="&amp;AI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J448" s="1">
        <f ca="1">SUMIFS(INDIRECT($F$1&amp;$F448&amp;":"&amp;$F448),INDIRECT($F$1&amp;dbP!$D$2&amp;":"&amp;dbP!$D$2),"&gt;="&amp;AJ$6,INDIRECT($F$1&amp;dbP!$D$2&amp;":"&amp;dbP!$D$2),"&lt;="&amp;AJ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K448" s="1">
        <f ca="1">SUMIFS(INDIRECT($F$1&amp;$F448&amp;":"&amp;$F448),INDIRECT($F$1&amp;dbP!$D$2&amp;":"&amp;dbP!$D$2),"&gt;="&amp;AK$6,INDIRECT($F$1&amp;dbP!$D$2&amp;":"&amp;dbP!$D$2),"&lt;="&amp;AK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L448" s="1">
        <f ca="1">SUMIFS(INDIRECT($F$1&amp;$F448&amp;":"&amp;$F448),INDIRECT($F$1&amp;dbP!$D$2&amp;":"&amp;dbP!$D$2),"&gt;="&amp;AL$6,INDIRECT($F$1&amp;dbP!$D$2&amp;":"&amp;dbP!$D$2),"&lt;="&amp;AL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M448" s="1">
        <f ca="1">SUMIFS(INDIRECT($F$1&amp;$F448&amp;":"&amp;$F448),INDIRECT($F$1&amp;dbP!$D$2&amp;":"&amp;dbP!$D$2),"&gt;="&amp;AM$6,INDIRECT($F$1&amp;dbP!$D$2&amp;":"&amp;dbP!$D$2),"&lt;="&amp;AM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N448" s="1">
        <f ca="1">SUMIFS(INDIRECT($F$1&amp;$F448&amp;":"&amp;$F448),INDIRECT($F$1&amp;dbP!$D$2&amp;":"&amp;dbP!$D$2),"&gt;="&amp;AN$6,INDIRECT($F$1&amp;dbP!$D$2&amp;":"&amp;dbP!$D$2),"&lt;="&amp;AN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O448" s="1">
        <f ca="1">SUMIFS(INDIRECT($F$1&amp;$F448&amp;":"&amp;$F448),INDIRECT($F$1&amp;dbP!$D$2&amp;":"&amp;dbP!$D$2),"&gt;="&amp;AO$6,INDIRECT($F$1&amp;dbP!$D$2&amp;":"&amp;dbP!$D$2),"&lt;="&amp;AO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P448" s="1">
        <f ca="1">SUMIFS(INDIRECT($F$1&amp;$F448&amp;":"&amp;$F448),INDIRECT($F$1&amp;dbP!$D$2&amp;":"&amp;dbP!$D$2),"&gt;="&amp;AP$6,INDIRECT($F$1&amp;dbP!$D$2&amp;":"&amp;dbP!$D$2),"&lt;="&amp;AP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Q448" s="1">
        <f ca="1">SUMIFS(INDIRECT($F$1&amp;$F448&amp;":"&amp;$F448),INDIRECT($F$1&amp;dbP!$D$2&amp;":"&amp;dbP!$D$2),"&gt;="&amp;AQ$6,INDIRECT($F$1&amp;dbP!$D$2&amp;":"&amp;dbP!$D$2),"&lt;="&amp;AQ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R448" s="1">
        <f ca="1">SUMIFS(INDIRECT($F$1&amp;$F448&amp;":"&amp;$F448),INDIRECT($F$1&amp;dbP!$D$2&amp;":"&amp;dbP!$D$2),"&gt;="&amp;AR$6,INDIRECT($F$1&amp;dbP!$D$2&amp;":"&amp;dbP!$D$2),"&lt;="&amp;AR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S448" s="1">
        <f ca="1">SUMIFS(INDIRECT($F$1&amp;$F448&amp;":"&amp;$F448),INDIRECT($F$1&amp;dbP!$D$2&amp;":"&amp;dbP!$D$2),"&gt;="&amp;AS$6,INDIRECT($F$1&amp;dbP!$D$2&amp;":"&amp;dbP!$D$2),"&lt;="&amp;AS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T448" s="1">
        <f ca="1">SUMIFS(INDIRECT($F$1&amp;$F448&amp;":"&amp;$F448),INDIRECT($F$1&amp;dbP!$D$2&amp;":"&amp;dbP!$D$2),"&gt;="&amp;AT$6,INDIRECT($F$1&amp;dbP!$D$2&amp;":"&amp;dbP!$D$2),"&lt;="&amp;AT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U448" s="1">
        <f ca="1">SUMIFS(INDIRECT($F$1&amp;$F448&amp;":"&amp;$F448),INDIRECT($F$1&amp;dbP!$D$2&amp;":"&amp;dbP!$D$2),"&gt;="&amp;AU$6,INDIRECT($F$1&amp;dbP!$D$2&amp;":"&amp;dbP!$D$2),"&lt;="&amp;AU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V448" s="1">
        <f ca="1">SUMIFS(INDIRECT($F$1&amp;$F448&amp;":"&amp;$F448),INDIRECT($F$1&amp;dbP!$D$2&amp;":"&amp;dbP!$D$2),"&gt;="&amp;AV$6,INDIRECT($F$1&amp;dbP!$D$2&amp;":"&amp;dbP!$D$2),"&lt;="&amp;AV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W448" s="1">
        <f ca="1">SUMIFS(INDIRECT($F$1&amp;$F448&amp;":"&amp;$F448),INDIRECT($F$1&amp;dbP!$D$2&amp;":"&amp;dbP!$D$2),"&gt;="&amp;AW$6,INDIRECT($F$1&amp;dbP!$D$2&amp;":"&amp;dbP!$D$2),"&lt;="&amp;AW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X448" s="1">
        <f ca="1">SUMIFS(INDIRECT($F$1&amp;$F448&amp;":"&amp;$F448),INDIRECT($F$1&amp;dbP!$D$2&amp;":"&amp;dbP!$D$2),"&gt;="&amp;AX$6,INDIRECT($F$1&amp;dbP!$D$2&amp;":"&amp;dbP!$D$2),"&lt;="&amp;AX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Y448" s="1">
        <f ca="1">SUMIFS(INDIRECT($F$1&amp;$F448&amp;":"&amp;$F448),INDIRECT($F$1&amp;dbP!$D$2&amp;":"&amp;dbP!$D$2),"&gt;="&amp;AY$6,INDIRECT($F$1&amp;dbP!$D$2&amp;":"&amp;dbP!$D$2),"&lt;="&amp;AY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AZ448" s="1">
        <f ca="1">SUMIFS(INDIRECT($F$1&amp;$F448&amp;":"&amp;$F448),INDIRECT($F$1&amp;dbP!$D$2&amp;":"&amp;dbP!$D$2),"&gt;="&amp;AZ$6,INDIRECT($F$1&amp;dbP!$D$2&amp;":"&amp;dbP!$D$2),"&lt;="&amp;AZ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A448" s="1">
        <f ca="1">SUMIFS(INDIRECT($F$1&amp;$F448&amp;":"&amp;$F448),INDIRECT($F$1&amp;dbP!$D$2&amp;":"&amp;dbP!$D$2),"&gt;="&amp;BA$6,INDIRECT($F$1&amp;dbP!$D$2&amp;":"&amp;dbP!$D$2),"&lt;="&amp;BA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B448" s="1">
        <f ca="1">SUMIFS(INDIRECT($F$1&amp;$F448&amp;":"&amp;$F448),INDIRECT($F$1&amp;dbP!$D$2&amp;":"&amp;dbP!$D$2),"&gt;="&amp;BB$6,INDIRECT($F$1&amp;dbP!$D$2&amp;":"&amp;dbP!$D$2),"&lt;="&amp;BB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C448" s="1">
        <f ca="1">SUMIFS(INDIRECT($F$1&amp;$F448&amp;":"&amp;$F448),INDIRECT($F$1&amp;dbP!$D$2&amp;":"&amp;dbP!$D$2),"&gt;="&amp;BC$6,INDIRECT($F$1&amp;dbP!$D$2&amp;":"&amp;dbP!$D$2),"&lt;="&amp;BC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D448" s="1">
        <f ca="1">SUMIFS(INDIRECT($F$1&amp;$F448&amp;":"&amp;$F448),INDIRECT($F$1&amp;dbP!$D$2&amp;":"&amp;dbP!$D$2),"&gt;="&amp;BD$6,INDIRECT($F$1&amp;dbP!$D$2&amp;":"&amp;dbP!$D$2),"&lt;="&amp;BD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  <c r="BE448" s="1">
        <f ca="1">SUMIFS(INDIRECT($F$1&amp;$F448&amp;":"&amp;$F448),INDIRECT($F$1&amp;dbP!$D$2&amp;":"&amp;dbP!$D$2),"&gt;="&amp;BE$6,INDIRECT($F$1&amp;dbP!$D$2&amp;":"&amp;dbP!$D$2),"&lt;="&amp;BE$7,INDIRECT($F$1&amp;dbP!$O$2&amp;":"&amp;dbP!$O$2),$H448,INDIRECT($F$1&amp;dbP!$P$2&amp;":"&amp;dbP!$P$2),IF($I448=$J448,"*",$I448),INDIRECT($F$1&amp;dbP!$Q$2&amp;":"&amp;dbP!$Q$2),IF(OR($I448=$J448,"  "&amp;$I448=$J448),"*",RIGHT($J448,LEN($J448)-4)),INDIRECT($F$1&amp;dbP!$AC$2&amp;":"&amp;dbP!$AC$2),RepP!$J$3)</f>
        <v>0</v>
      </c>
    </row>
    <row r="449" spans="2:57" x14ac:dyDescent="0.3">
      <c r="B449" s="1">
        <f>MAX(B$423:B448)+1</f>
        <v>34</v>
      </c>
      <c r="D449" s="1" t="str">
        <f ca="1">INDIRECT($B$1&amp;Items!AB$2&amp;$B449)</f>
        <v>PL(-)</v>
      </c>
      <c r="F449" s="1" t="str">
        <f ca="1">INDIRECT($B$1&amp;Items!X$2&amp;$B449)</f>
        <v>AA</v>
      </c>
      <c r="H449" s="13" t="str">
        <f ca="1">INDIRECT($B$1&amp;Items!U$2&amp;$B449)</f>
        <v>Себестоимость продаж</v>
      </c>
      <c r="I449" s="13" t="str">
        <f ca="1">IF(INDIRECT($B$1&amp;Items!V$2&amp;$B449)="",H449,INDIRECT($B$1&amp;Items!V$2&amp;$B449))</f>
        <v>Затраты этапа-2 бизнес-процесса</v>
      </c>
      <c r="J449" s="1" t="str">
        <f ca="1">IF(INDIRECT($B$1&amp;Items!W$2&amp;$B449)="",IF(H449&lt;&gt;I449,"  "&amp;I449,I449),"    "&amp;INDIRECT($B$1&amp;Items!W$2&amp;$B449))</f>
        <v xml:space="preserve">    Производственные затраты-4</v>
      </c>
      <c r="S449" s="1">
        <f ca="1">SUM($U449:INDIRECT(ADDRESS(ROW(),SUMIFS($1:$1,$5:$5,MAX($5:$5)))))</f>
        <v>1101575.7</v>
      </c>
      <c r="V449" s="1">
        <f ca="1">SUMIFS(INDIRECT($F$1&amp;$F449&amp;":"&amp;$F449),INDIRECT($F$1&amp;dbP!$D$2&amp;":"&amp;dbP!$D$2),"&gt;="&amp;V$6,INDIRECT($F$1&amp;dbP!$D$2&amp;":"&amp;dbP!$D$2),"&lt;="&amp;V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W449" s="1">
        <f ca="1">SUMIFS(INDIRECT($F$1&amp;$F449&amp;":"&amp;$F449),INDIRECT($F$1&amp;dbP!$D$2&amp;":"&amp;dbP!$D$2),"&gt;="&amp;W$6,INDIRECT($F$1&amp;dbP!$D$2&amp;":"&amp;dbP!$D$2),"&lt;="&amp;W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X449" s="1">
        <f ca="1">SUMIFS(INDIRECT($F$1&amp;$F449&amp;":"&amp;$F449),INDIRECT($F$1&amp;dbP!$D$2&amp;":"&amp;dbP!$D$2),"&gt;="&amp;X$6,INDIRECT($F$1&amp;dbP!$D$2&amp;":"&amp;dbP!$D$2),"&lt;="&amp;X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Y449" s="1">
        <f ca="1">SUMIFS(INDIRECT($F$1&amp;$F449&amp;":"&amp;$F449),INDIRECT($F$1&amp;dbP!$D$2&amp;":"&amp;dbP!$D$2),"&gt;="&amp;Y$6,INDIRECT($F$1&amp;dbP!$D$2&amp;":"&amp;dbP!$D$2),"&lt;="&amp;Y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Z449" s="1">
        <f ca="1">SUMIFS(INDIRECT($F$1&amp;$F449&amp;":"&amp;$F449),INDIRECT($F$1&amp;dbP!$D$2&amp;":"&amp;dbP!$D$2),"&gt;="&amp;Z$6,INDIRECT($F$1&amp;dbP!$D$2&amp;":"&amp;dbP!$D$2),"&lt;="&amp;Z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367191.89999999997</v>
      </c>
      <c r="AA449" s="1">
        <f ca="1">SUMIFS(INDIRECT($F$1&amp;$F449&amp;":"&amp;$F449),INDIRECT($F$1&amp;dbP!$D$2&amp;":"&amp;dbP!$D$2),"&gt;="&amp;AA$6,INDIRECT($F$1&amp;dbP!$D$2&amp;":"&amp;dbP!$D$2),"&lt;="&amp;AA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734383.79999999993</v>
      </c>
      <c r="AB449" s="1">
        <f ca="1">SUMIFS(INDIRECT($F$1&amp;$F449&amp;":"&amp;$F449),INDIRECT($F$1&amp;dbP!$D$2&amp;":"&amp;dbP!$D$2),"&gt;="&amp;AB$6,INDIRECT($F$1&amp;dbP!$D$2&amp;":"&amp;dbP!$D$2),"&lt;="&amp;AB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C449" s="1">
        <f ca="1">SUMIFS(INDIRECT($F$1&amp;$F449&amp;":"&amp;$F449),INDIRECT($F$1&amp;dbP!$D$2&amp;":"&amp;dbP!$D$2),"&gt;="&amp;AC$6,INDIRECT($F$1&amp;dbP!$D$2&amp;":"&amp;dbP!$D$2),"&lt;="&amp;AC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D449" s="1">
        <f ca="1">SUMIFS(INDIRECT($F$1&amp;$F449&amp;":"&amp;$F449),INDIRECT($F$1&amp;dbP!$D$2&amp;":"&amp;dbP!$D$2),"&gt;="&amp;AD$6,INDIRECT($F$1&amp;dbP!$D$2&amp;":"&amp;dbP!$D$2),"&lt;="&amp;AD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E449" s="1">
        <f ca="1">SUMIFS(INDIRECT($F$1&amp;$F449&amp;":"&amp;$F449),INDIRECT($F$1&amp;dbP!$D$2&amp;":"&amp;dbP!$D$2),"&gt;="&amp;AE$6,INDIRECT($F$1&amp;dbP!$D$2&amp;":"&amp;dbP!$D$2),"&lt;="&amp;AE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F449" s="1">
        <f ca="1">SUMIFS(INDIRECT($F$1&amp;$F449&amp;":"&amp;$F449),INDIRECT($F$1&amp;dbP!$D$2&amp;":"&amp;dbP!$D$2),"&gt;="&amp;AF$6,INDIRECT($F$1&amp;dbP!$D$2&amp;":"&amp;dbP!$D$2),"&lt;="&amp;AF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G449" s="1">
        <f ca="1">SUMIFS(INDIRECT($F$1&amp;$F449&amp;":"&amp;$F449),INDIRECT($F$1&amp;dbP!$D$2&amp;":"&amp;dbP!$D$2),"&gt;="&amp;AG$6,INDIRECT($F$1&amp;dbP!$D$2&amp;":"&amp;dbP!$D$2),"&lt;="&amp;AG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H449" s="1">
        <f ca="1">SUMIFS(INDIRECT($F$1&amp;$F449&amp;":"&amp;$F449),INDIRECT($F$1&amp;dbP!$D$2&amp;":"&amp;dbP!$D$2),"&gt;="&amp;AH$6,INDIRECT($F$1&amp;dbP!$D$2&amp;":"&amp;dbP!$D$2),"&lt;="&amp;AH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I449" s="1">
        <f ca="1">SUMIFS(INDIRECT($F$1&amp;$F449&amp;":"&amp;$F449),INDIRECT($F$1&amp;dbP!$D$2&amp;":"&amp;dbP!$D$2),"&gt;="&amp;AI$6,INDIRECT($F$1&amp;dbP!$D$2&amp;":"&amp;dbP!$D$2),"&lt;="&amp;AI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J449" s="1">
        <f ca="1">SUMIFS(INDIRECT($F$1&amp;$F449&amp;":"&amp;$F449),INDIRECT($F$1&amp;dbP!$D$2&amp;":"&amp;dbP!$D$2),"&gt;="&amp;AJ$6,INDIRECT($F$1&amp;dbP!$D$2&amp;":"&amp;dbP!$D$2),"&lt;="&amp;AJ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K449" s="1">
        <f ca="1">SUMIFS(INDIRECT($F$1&amp;$F449&amp;":"&amp;$F449),INDIRECT($F$1&amp;dbP!$D$2&amp;":"&amp;dbP!$D$2),"&gt;="&amp;AK$6,INDIRECT($F$1&amp;dbP!$D$2&amp;":"&amp;dbP!$D$2),"&lt;="&amp;AK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L449" s="1">
        <f ca="1">SUMIFS(INDIRECT($F$1&amp;$F449&amp;":"&amp;$F449),INDIRECT($F$1&amp;dbP!$D$2&amp;":"&amp;dbP!$D$2),"&gt;="&amp;AL$6,INDIRECT($F$1&amp;dbP!$D$2&amp;":"&amp;dbP!$D$2),"&lt;="&amp;AL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M449" s="1">
        <f ca="1">SUMIFS(INDIRECT($F$1&amp;$F449&amp;":"&amp;$F449),INDIRECT($F$1&amp;dbP!$D$2&amp;":"&amp;dbP!$D$2),"&gt;="&amp;AM$6,INDIRECT($F$1&amp;dbP!$D$2&amp;":"&amp;dbP!$D$2),"&lt;="&amp;AM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N449" s="1">
        <f ca="1">SUMIFS(INDIRECT($F$1&amp;$F449&amp;":"&amp;$F449),INDIRECT($F$1&amp;dbP!$D$2&amp;":"&amp;dbP!$D$2),"&gt;="&amp;AN$6,INDIRECT($F$1&amp;dbP!$D$2&amp;":"&amp;dbP!$D$2),"&lt;="&amp;AN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O449" s="1">
        <f ca="1">SUMIFS(INDIRECT($F$1&amp;$F449&amp;":"&amp;$F449),INDIRECT($F$1&amp;dbP!$D$2&amp;":"&amp;dbP!$D$2),"&gt;="&amp;AO$6,INDIRECT($F$1&amp;dbP!$D$2&amp;":"&amp;dbP!$D$2),"&lt;="&amp;AO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P449" s="1">
        <f ca="1">SUMIFS(INDIRECT($F$1&amp;$F449&amp;":"&amp;$F449),INDIRECT($F$1&amp;dbP!$D$2&amp;":"&amp;dbP!$D$2),"&gt;="&amp;AP$6,INDIRECT($F$1&amp;dbP!$D$2&amp;":"&amp;dbP!$D$2),"&lt;="&amp;AP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Q449" s="1">
        <f ca="1">SUMIFS(INDIRECT($F$1&amp;$F449&amp;":"&amp;$F449),INDIRECT($F$1&amp;dbP!$D$2&amp;":"&amp;dbP!$D$2),"&gt;="&amp;AQ$6,INDIRECT($F$1&amp;dbP!$D$2&amp;":"&amp;dbP!$D$2),"&lt;="&amp;AQ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R449" s="1">
        <f ca="1">SUMIFS(INDIRECT($F$1&amp;$F449&amp;":"&amp;$F449),INDIRECT($F$1&amp;dbP!$D$2&amp;":"&amp;dbP!$D$2),"&gt;="&amp;AR$6,INDIRECT($F$1&amp;dbP!$D$2&amp;":"&amp;dbP!$D$2),"&lt;="&amp;AR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S449" s="1">
        <f ca="1">SUMIFS(INDIRECT($F$1&amp;$F449&amp;":"&amp;$F449),INDIRECT($F$1&amp;dbP!$D$2&amp;":"&amp;dbP!$D$2),"&gt;="&amp;AS$6,INDIRECT($F$1&amp;dbP!$D$2&amp;":"&amp;dbP!$D$2),"&lt;="&amp;AS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T449" s="1">
        <f ca="1">SUMIFS(INDIRECT($F$1&amp;$F449&amp;":"&amp;$F449),INDIRECT($F$1&amp;dbP!$D$2&amp;":"&amp;dbP!$D$2),"&gt;="&amp;AT$6,INDIRECT($F$1&amp;dbP!$D$2&amp;":"&amp;dbP!$D$2),"&lt;="&amp;AT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U449" s="1">
        <f ca="1">SUMIFS(INDIRECT($F$1&amp;$F449&amp;":"&amp;$F449),INDIRECT($F$1&amp;dbP!$D$2&amp;":"&amp;dbP!$D$2),"&gt;="&amp;AU$6,INDIRECT($F$1&amp;dbP!$D$2&amp;":"&amp;dbP!$D$2),"&lt;="&amp;AU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V449" s="1">
        <f ca="1">SUMIFS(INDIRECT($F$1&amp;$F449&amp;":"&amp;$F449),INDIRECT($F$1&amp;dbP!$D$2&amp;":"&amp;dbP!$D$2),"&gt;="&amp;AV$6,INDIRECT($F$1&amp;dbP!$D$2&amp;":"&amp;dbP!$D$2),"&lt;="&amp;AV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W449" s="1">
        <f ca="1">SUMIFS(INDIRECT($F$1&amp;$F449&amp;":"&amp;$F449),INDIRECT($F$1&amp;dbP!$D$2&amp;":"&amp;dbP!$D$2),"&gt;="&amp;AW$6,INDIRECT($F$1&amp;dbP!$D$2&amp;":"&amp;dbP!$D$2),"&lt;="&amp;AW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X449" s="1">
        <f ca="1">SUMIFS(INDIRECT($F$1&amp;$F449&amp;":"&amp;$F449),INDIRECT($F$1&amp;dbP!$D$2&amp;":"&amp;dbP!$D$2),"&gt;="&amp;AX$6,INDIRECT($F$1&amp;dbP!$D$2&amp;":"&amp;dbP!$D$2),"&lt;="&amp;AX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Y449" s="1">
        <f ca="1">SUMIFS(INDIRECT($F$1&amp;$F449&amp;":"&amp;$F449),INDIRECT($F$1&amp;dbP!$D$2&amp;":"&amp;dbP!$D$2),"&gt;="&amp;AY$6,INDIRECT($F$1&amp;dbP!$D$2&amp;":"&amp;dbP!$D$2),"&lt;="&amp;AY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AZ449" s="1">
        <f ca="1">SUMIFS(INDIRECT($F$1&amp;$F449&amp;":"&amp;$F449),INDIRECT($F$1&amp;dbP!$D$2&amp;":"&amp;dbP!$D$2),"&gt;="&amp;AZ$6,INDIRECT($F$1&amp;dbP!$D$2&amp;":"&amp;dbP!$D$2),"&lt;="&amp;AZ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A449" s="1">
        <f ca="1">SUMIFS(INDIRECT($F$1&amp;$F449&amp;":"&amp;$F449),INDIRECT($F$1&amp;dbP!$D$2&amp;":"&amp;dbP!$D$2),"&gt;="&amp;BA$6,INDIRECT($F$1&amp;dbP!$D$2&amp;":"&amp;dbP!$D$2),"&lt;="&amp;BA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B449" s="1">
        <f ca="1">SUMIFS(INDIRECT($F$1&amp;$F449&amp;":"&amp;$F449),INDIRECT($F$1&amp;dbP!$D$2&amp;":"&amp;dbP!$D$2),"&gt;="&amp;BB$6,INDIRECT($F$1&amp;dbP!$D$2&amp;":"&amp;dbP!$D$2),"&lt;="&amp;BB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C449" s="1">
        <f ca="1">SUMIFS(INDIRECT($F$1&amp;$F449&amp;":"&amp;$F449),INDIRECT($F$1&amp;dbP!$D$2&amp;":"&amp;dbP!$D$2),"&gt;="&amp;BC$6,INDIRECT($F$1&amp;dbP!$D$2&amp;":"&amp;dbP!$D$2),"&lt;="&amp;BC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D449" s="1">
        <f ca="1">SUMIFS(INDIRECT($F$1&amp;$F449&amp;":"&amp;$F449),INDIRECT($F$1&amp;dbP!$D$2&amp;":"&amp;dbP!$D$2),"&gt;="&amp;BD$6,INDIRECT($F$1&amp;dbP!$D$2&amp;":"&amp;dbP!$D$2),"&lt;="&amp;BD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  <c r="BE449" s="1">
        <f ca="1">SUMIFS(INDIRECT($F$1&amp;$F449&amp;":"&amp;$F449),INDIRECT($F$1&amp;dbP!$D$2&amp;":"&amp;dbP!$D$2),"&gt;="&amp;BE$6,INDIRECT($F$1&amp;dbP!$D$2&amp;":"&amp;dbP!$D$2),"&lt;="&amp;BE$7,INDIRECT($F$1&amp;dbP!$O$2&amp;":"&amp;dbP!$O$2),$H449,INDIRECT($F$1&amp;dbP!$P$2&amp;":"&amp;dbP!$P$2),IF($I449=$J449,"*",$I449),INDIRECT($F$1&amp;dbP!$Q$2&amp;":"&amp;dbP!$Q$2),IF(OR($I449=$J449,"  "&amp;$I449=$J449),"*",RIGHT($J449,LEN($J449)-4)),INDIRECT($F$1&amp;dbP!$AC$2&amp;":"&amp;dbP!$AC$2),RepP!$J$3)</f>
        <v>0</v>
      </c>
    </row>
    <row r="450" spans="2:57" x14ac:dyDescent="0.3">
      <c r="B450" s="1">
        <f>MAX(B$423:B449)+1</f>
        <v>35</v>
      </c>
      <c r="D450" s="1" t="str">
        <f ca="1">INDIRECT($B$1&amp;Items!AB$2&amp;$B450)</f>
        <v>PL(-)</v>
      </c>
      <c r="F450" s="1" t="str">
        <f ca="1">INDIRECT($B$1&amp;Items!X$2&amp;$B450)</f>
        <v>AA</v>
      </c>
      <c r="H450" s="13" t="str">
        <f ca="1">INDIRECT($B$1&amp;Items!U$2&amp;$B450)</f>
        <v>Себестоимость продаж</v>
      </c>
      <c r="I450" s="13" t="str">
        <f ca="1">IF(INDIRECT($B$1&amp;Items!V$2&amp;$B450)="",H450,INDIRECT($B$1&amp;Items!V$2&amp;$B450))</f>
        <v>Затраты этапа-2 бизнес-процесса</v>
      </c>
      <c r="J450" s="1" t="str">
        <f ca="1">IF(INDIRECT($B$1&amp;Items!W$2&amp;$B450)="",IF(H450&lt;&gt;I450,"  "&amp;I450,I450),"    "&amp;INDIRECT($B$1&amp;Items!W$2&amp;$B450))</f>
        <v xml:space="preserve">    Производственные затраты-5</v>
      </c>
      <c r="S450" s="1">
        <f ca="1">SUM($U450:INDIRECT(ADDRESS(ROW(),SUMIFS($1:$1,$5:$5,MAX($5:$5)))))</f>
        <v>940410</v>
      </c>
      <c r="V450" s="1">
        <f ca="1">SUMIFS(INDIRECT($F$1&amp;$F450&amp;":"&amp;$F450),INDIRECT($F$1&amp;dbP!$D$2&amp;":"&amp;dbP!$D$2),"&gt;="&amp;V$6,INDIRECT($F$1&amp;dbP!$D$2&amp;":"&amp;dbP!$D$2),"&lt;="&amp;V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W450" s="1">
        <f ca="1">SUMIFS(INDIRECT($F$1&amp;$F450&amp;":"&amp;$F450),INDIRECT($F$1&amp;dbP!$D$2&amp;":"&amp;dbP!$D$2),"&gt;="&amp;W$6,INDIRECT($F$1&amp;dbP!$D$2&amp;":"&amp;dbP!$D$2),"&lt;="&amp;W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X450" s="1">
        <f ca="1">SUMIFS(INDIRECT($F$1&amp;$F450&amp;":"&amp;$F450),INDIRECT($F$1&amp;dbP!$D$2&amp;":"&amp;dbP!$D$2),"&gt;="&amp;X$6,INDIRECT($F$1&amp;dbP!$D$2&amp;":"&amp;dbP!$D$2),"&lt;="&amp;X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Y450" s="1">
        <f ca="1">SUMIFS(INDIRECT($F$1&amp;$F450&amp;":"&amp;$F450),INDIRECT($F$1&amp;dbP!$D$2&amp;":"&amp;dbP!$D$2),"&gt;="&amp;Y$6,INDIRECT($F$1&amp;dbP!$D$2&amp;":"&amp;dbP!$D$2),"&lt;="&amp;Y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Z450" s="1">
        <f ca="1">SUMIFS(INDIRECT($F$1&amp;$F450&amp;":"&amp;$F450),INDIRECT($F$1&amp;dbP!$D$2&amp;":"&amp;dbP!$D$2),"&gt;="&amp;Z$6,INDIRECT($F$1&amp;dbP!$D$2&amp;":"&amp;dbP!$D$2),"&lt;="&amp;Z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313470</v>
      </c>
      <c r="AA450" s="1">
        <f ca="1">SUMIFS(INDIRECT($F$1&amp;$F450&amp;":"&amp;$F450),INDIRECT($F$1&amp;dbP!$D$2&amp;":"&amp;dbP!$D$2),"&gt;="&amp;AA$6,INDIRECT($F$1&amp;dbP!$D$2&amp;":"&amp;dbP!$D$2),"&lt;="&amp;AA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626940</v>
      </c>
      <c r="AB450" s="1">
        <f ca="1">SUMIFS(INDIRECT($F$1&amp;$F450&amp;":"&amp;$F450),INDIRECT($F$1&amp;dbP!$D$2&amp;":"&amp;dbP!$D$2),"&gt;="&amp;AB$6,INDIRECT($F$1&amp;dbP!$D$2&amp;":"&amp;dbP!$D$2),"&lt;="&amp;AB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C450" s="1">
        <f ca="1">SUMIFS(INDIRECT($F$1&amp;$F450&amp;":"&amp;$F450),INDIRECT($F$1&amp;dbP!$D$2&amp;":"&amp;dbP!$D$2),"&gt;="&amp;AC$6,INDIRECT($F$1&amp;dbP!$D$2&amp;":"&amp;dbP!$D$2),"&lt;="&amp;AC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D450" s="1">
        <f ca="1">SUMIFS(INDIRECT($F$1&amp;$F450&amp;":"&amp;$F450),INDIRECT($F$1&amp;dbP!$D$2&amp;":"&amp;dbP!$D$2),"&gt;="&amp;AD$6,INDIRECT($F$1&amp;dbP!$D$2&amp;":"&amp;dbP!$D$2),"&lt;="&amp;AD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E450" s="1">
        <f ca="1">SUMIFS(INDIRECT($F$1&amp;$F450&amp;":"&amp;$F450),INDIRECT($F$1&amp;dbP!$D$2&amp;":"&amp;dbP!$D$2),"&gt;="&amp;AE$6,INDIRECT($F$1&amp;dbP!$D$2&amp;":"&amp;dbP!$D$2),"&lt;="&amp;AE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F450" s="1">
        <f ca="1">SUMIFS(INDIRECT($F$1&amp;$F450&amp;":"&amp;$F450),INDIRECT($F$1&amp;dbP!$D$2&amp;":"&amp;dbP!$D$2),"&gt;="&amp;AF$6,INDIRECT($F$1&amp;dbP!$D$2&amp;":"&amp;dbP!$D$2),"&lt;="&amp;AF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G450" s="1">
        <f ca="1">SUMIFS(INDIRECT($F$1&amp;$F450&amp;":"&amp;$F450),INDIRECT($F$1&amp;dbP!$D$2&amp;":"&amp;dbP!$D$2),"&gt;="&amp;AG$6,INDIRECT($F$1&amp;dbP!$D$2&amp;":"&amp;dbP!$D$2),"&lt;="&amp;AG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H450" s="1">
        <f ca="1">SUMIFS(INDIRECT($F$1&amp;$F450&amp;":"&amp;$F450),INDIRECT($F$1&amp;dbP!$D$2&amp;":"&amp;dbP!$D$2),"&gt;="&amp;AH$6,INDIRECT($F$1&amp;dbP!$D$2&amp;":"&amp;dbP!$D$2),"&lt;="&amp;AH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I450" s="1">
        <f ca="1">SUMIFS(INDIRECT($F$1&amp;$F450&amp;":"&amp;$F450),INDIRECT($F$1&amp;dbP!$D$2&amp;":"&amp;dbP!$D$2),"&gt;="&amp;AI$6,INDIRECT($F$1&amp;dbP!$D$2&amp;":"&amp;dbP!$D$2),"&lt;="&amp;AI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J450" s="1">
        <f ca="1">SUMIFS(INDIRECT($F$1&amp;$F450&amp;":"&amp;$F450),INDIRECT($F$1&amp;dbP!$D$2&amp;":"&amp;dbP!$D$2),"&gt;="&amp;AJ$6,INDIRECT($F$1&amp;dbP!$D$2&amp;":"&amp;dbP!$D$2),"&lt;="&amp;AJ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K450" s="1">
        <f ca="1">SUMIFS(INDIRECT($F$1&amp;$F450&amp;":"&amp;$F450),INDIRECT($F$1&amp;dbP!$D$2&amp;":"&amp;dbP!$D$2),"&gt;="&amp;AK$6,INDIRECT($F$1&amp;dbP!$D$2&amp;":"&amp;dbP!$D$2),"&lt;="&amp;AK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L450" s="1">
        <f ca="1">SUMIFS(INDIRECT($F$1&amp;$F450&amp;":"&amp;$F450),INDIRECT($F$1&amp;dbP!$D$2&amp;":"&amp;dbP!$D$2),"&gt;="&amp;AL$6,INDIRECT($F$1&amp;dbP!$D$2&amp;":"&amp;dbP!$D$2),"&lt;="&amp;AL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M450" s="1">
        <f ca="1">SUMIFS(INDIRECT($F$1&amp;$F450&amp;":"&amp;$F450),INDIRECT($F$1&amp;dbP!$D$2&amp;":"&amp;dbP!$D$2),"&gt;="&amp;AM$6,INDIRECT($F$1&amp;dbP!$D$2&amp;":"&amp;dbP!$D$2),"&lt;="&amp;AM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N450" s="1">
        <f ca="1">SUMIFS(INDIRECT($F$1&amp;$F450&amp;":"&amp;$F450),INDIRECT($F$1&amp;dbP!$D$2&amp;":"&amp;dbP!$D$2),"&gt;="&amp;AN$6,INDIRECT($F$1&amp;dbP!$D$2&amp;":"&amp;dbP!$D$2),"&lt;="&amp;AN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O450" s="1">
        <f ca="1">SUMIFS(INDIRECT($F$1&amp;$F450&amp;":"&amp;$F450),INDIRECT($F$1&amp;dbP!$D$2&amp;":"&amp;dbP!$D$2),"&gt;="&amp;AO$6,INDIRECT($F$1&amp;dbP!$D$2&amp;":"&amp;dbP!$D$2),"&lt;="&amp;AO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P450" s="1">
        <f ca="1">SUMIFS(INDIRECT($F$1&amp;$F450&amp;":"&amp;$F450),INDIRECT($F$1&amp;dbP!$D$2&amp;":"&amp;dbP!$D$2),"&gt;="&amp;AP$6,INDIRECT($F$1&amp;dbP!$D$2&amp;":"&amp;dbP!$D$2),"&lt;="&amp;AP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Q450" s="1">
        <f ca="1">SUMIFS(INDIRECT($F$1&amp;$F450&amp;":"&amp;$F450),INDIRECT($F$1&amp;dbP!$D$2&amp;":"&amp;dbP!$D$2),"&gt;="&amp;AQ$6,INDIRECT($F$1&amp;dbP!$D$2&amp;":"&amp;dbP!$D$2),"&lt;="&amp;AQ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R450" s="1">
        <f ca="1">SUMIFS(INDIRECT($F$1&amp;$F450&amp;":"&amp;$F450),INDIRECT($F$1&amp;dbP!$D$2&amp;":"&amp;dbP!$D$2),"&gt;="&amp;AR$6,INDIRECT($F$1&amp;dbP!$D$2&amp;":"&amp;dbP!$D$2),"&lt;="&amp;AR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S450" s="1">
        <f ca="1">SUMIFS(INDIRECT($F$1&amp;$F450&amp;":"&amp;$F450),INDIRECT($F$1&amp;dbP!$D$2&amp;":"&amp;dbP!$D$2),"&gt;="&amp;AS$6,INDIRECT($F$1&amp;dbP!$D$2&amp;":"&amp;dbP!$D$2),"&lt;="&amp;AS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T450" s="1">
        <f ca="1">SUMIFS(INDIRECT($F$1&amp;$F450&amp;":"&amp;$F450),INDIRECT($F$1&amp;dbP!$D$2&amp;":"&amp;dbP!$D$2),"&gt;="&amp;AT$6,INDIRECT($F$1&amp;dbP!$D$2&amp;":"&amp;dbP!$D$2),"&lt;="&amp;AT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U450" s="1">
        <f ca="1">SUMIFS(INDIRECT($F$1&amp;$F450&amp;":"&amp;$F450),INDIRECT($F$1&amp;dbP!$D$2&amp;":"&amp;dbP!$D$2),"&gt;="&amp;AU$6,INDIRECT($F$1&amp;dbP!$D$2&amp;":"&amp;dbP!$D$2),"&lt;="&amp;AU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V450" s="1">
        <f ca="1">SUMIFS(INDIRECT($F$1&amp;$F450&amp;":"&amp;$F450),INDIRECT($F$1&amp;dbP!$D$2&amp;":"&amp;dbP!$D$2),"&gt;="&amp;AV$6,INDIRECT($F$1&amp;dbP!$D$2&amp;":"&amp;dbP!$D$2),"&lt;="&amp;AV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W450" s="1">
        <f ca="1">SUMIFS(INDIRECT($F$1&amp;$F450&amp;":"&amp;$F450),INDIRECT($F$1&amp;dbP!$D$2&amp;":"&amp;dbP!$D$2),"&gt;="&amp;AW$6,INDIRECT($F$1&amp;dbP!$D$2&amp;":"&amp;dbP!$D$2),"&lt;="&amp;AW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X450" s="1">
        <f ca="1">SUMIFS(INDIRECT($F$1&amp;$F450&amp;":"&amp;$F450),INDIRECT($F$1&amp;dbP!$D$2&amp;":"&amp;dbP!$D$2),"&gt;="&amp;AX$6,INDIRECT($F$1&amp;dbP!$D$2&amp;":"&amp;dbP!$D$2),"&lt;="&amp;AX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Y450" s="1">
        <f ca="1">SUMIFS(INDIRECT($F$1&amp;$F450&amp;":"&amp;$F450),INDIRECT($F$1&amp;dbP!$D$2&amp;":"&amp;dbP!$D$2),"&gt;="&amp;AY$6,INDIRECT($F$1&amp;dbP!$D$2&amp;":"&amp;dbP!$D$2),"&lt;="&amp;AY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AZ450" s="1">
        <f ca="1">SUMIFS(INDIRECT($F$1&amp;$F450&amp;":"&amp;$F450),INDIRECT($F$1&amp;dbP!$D$2&amp;":"&amp;dbP!$D$2),"&gt;="&amp;AZ$6,INDIRECT($F$1&amp;dbP!$D$2&amp;":"&amp;dbP!$D$2),"&lt;="&amp;AZ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A450" s="1">
        <f ca="1">SUMIFS(INDIRECT($F$1&amp;$F450&amp;":"&amp;$F450),INDIRECT($F$1&amp;dbP!$D$2&amp;":"&amp;dbP!$D$2),"&gt;="&amp;BA$6,INDIRECT($F$1&amp;dbP!$D$2&amp;":"&amp;dbP!$D$2),"&lt;="&amp;BA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B450" s="1">
        <f ca="1">SUMIFS(INDIRECT($F$1&amp;$F450&amp;":"&amp;$F450),INDIRECT($F$1&amp;dbP!$D$2&amp;":"&amp;dbP!$D$2),"&gt;="&amp;BB$6,INDIRECT($F$1&amp;dbP!$D$2&amp;":"&amp;dbP!$D$2),"&lt;="&amp;BB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C450" s="1">
        <f ca="1">SUMIFS(INDIRECT($F$1&amp;$F450&amp;":"&amp;$F450),INDIRECT($F$1&amp;dbP!$D$2&amp;":"&amp;dbP!$D$2),"&gt;="&amp;BC$6,INDIRECT($F$1&amp;dbP!$D$2&amp;":"&amp;dbP!$D$2),"&lt;="&amp;BC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D450" s="1">
        <f ca="1">SUMIFS(INDIRECT($F$1&amp;$F450&amp;":"&amp;$F450),INDIRECT($F$1&amp;dbP!$D$2&amp;":"&amp;dbP!$D$2),"&gt;="&amp;BD$6,INDIRECT($F$1&amp;dbP!$D$2&amp;":"&amp;dbP!$D$2),"&lt;="&amp;BD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  <c r="BE450" s="1">
        <f ca="1">SUMIFS(INDIRECT($F$1&amp;$F450&amp;":"&amp;$F450),INDIRECT($F$1&amp;dbP!$D$2&amp;":"&amp;dbP!$D$2),"&gt;="&amp;BE$6,INDIRECT($F$1&amp;dbP!$D$2&amp;":"&amp;dbP!$D$2),"&lt;="&amp;BE$7,INDIRECT($F$1&amp;dbP!$O$2&amp;":"&amp;dbP!$O$2),$H450,INDIRECT($F$1&amp;dbP!$P$2&amp;":"&amp;dbP!$P$2),IF($I450=$J450,"*",$I450),INDIRECT($F$1&amp;dbP!$Q$2&amp;":"&amp;dbP!$Q$2),IF(OR($I450=$J450,"  "&amp;$I450=$J450),"*",RIGHT($J450,LEN($J450)-4)),INDIRECT($F$1&amp;dbP!$AC$2&amp;":"&amp;dbP!$AC$2),RepP!$J$3)</f>
        <v>0</v>
      </c>
    </row>
    <row r="451" spans="2:57" x14ac:dyDescent="0.3">
      <c r="B451" s="1">
        <f>MAX(B$423:B450)+1</f>
        <v>36</v>
      </c>
      <c r="D451" s="1" t="str">
        <f ca="1">INDIRECT($B$1&amp;Items!AB$2&amp;$B451)</f>
        <v>PL(-)</v>
      </c>
      <c r="F451" s="1" t="str">
        <f ca="1">INDIRECT($B$1&amp;Items!X$2&amp;$B451)</f>
        <v>AA</v>
      </c>
      <c r="H451" s="13" t="str">
        <f ca="1">INDIRECT($B$1&amp;Items!U$2&amp;$B451)</f>
        <v>Себестоимость продаж</v>
      </c>
      <c r="I451" s="13" t="str">
        <f ca="1">IF(INDIRECT($B$1&amp;Items!V$2&amp;$B451)="",H451,INDIRECT($B$1&amp;Items!V$2&amp;$B451))</f>
        <v>Затраты этапа-2 бизнес-процесса</v>
      </c>
      <c r="J451" s="1" t="str">
        <f ca="1">IF(INDIRECT($B$1&amp;Items!W$2&amp;$B451)="",IF(H451&lt;&gt;I451,"  "&amp;I451,I451),"    "&amp;INDIRECT($B$1&amp;Items!W$2&amp;$B451))</f>
        <v xml:space="preserve">    Производственные затраты-6</v>
      </c>
      <c r="S451" s="1">
        <f ca="1">SUM($U451:INDIRECT(ADDRESS(ROW(),SUMIFS($1:$1,$5:$5,MAX($5:$5)))))</f>
        <v>913281.29999999993</v>
      </c>
      <c r="V451" s="1">
        <f ca="1">SUMIFS(INDIRECT($F$1&amp;$F451&amp;":"&amp;$F451),INDIRECT($F$1&amp;dbP!$D$2&amp;":"&amp;dbP!$D$2),"&gt;="&amp;V$6,INDIRECT($F$1&amp;dbP!$D$2&amp;":"&amp;dbP!$D$2),"&lt;="&amp;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W451" s="1">
        <f ca="1">SUMIFS(INDIRECT($F$1&amp;$F451&amp;":"&amp;$F451),INDIRECT($F$1&amp;dbP!$D$2&amp;":"&amp;dbP!$D$2),"&gt;="&amp;W$6,INDIRECT($F$1&amp;dbP!$D$2&amp;":"&amp;dbP!$D$2),"&lt;="&amp;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X451" s="1">
        <f ca="1">SUMIFS(INDIRECT($F$1&amp;$F451&amp;":"&amp;$F451),INDIRECT($F$1&amp;dbP!$D$2&amp;":"&amp;dbP!$D$2),"&gt;="&amp;X$6,INDIRECT($F$1&amp;dbP!$D$2&amp;":"&amp;dbP!$D$2),"&lt;="&amp;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Y451" s="1">
        <f ca="1">SUMIFS(INDIRECT($F$1&amp;$F451&amp;":"&amp;$F451),INDIRECT($F$1&amp;dbP!$D$2&amp;":"&amp;dbP!$D$2),"&gt;="&amp;Y$6,INDIRECT($F$1&amp;dbP!$D$2&amp;":"&amp;dbP!$D$2),"&lt;="&amp;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Z451" s="1">
        <f ca="1">SUMIFS(INDIRECT($F$1&amp;$F451&amp;":"&amp;$F451),INDIRECT($F$1&amp;dbP!$D$2&amp;":"&amp;dbP!$D$2),"&gt;="&amp;Z$6,INDIRECT($F$1&amp;dbP!$D$2&amp;":"&amp;dbP!$D$2),"&lt;="&amp;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304427.09999999998</v>
      </c>
      <c r="AA451" s="1">
        <f ca="1">SUMIFS(INDIRECT($F$1&amp;$F451&amp;":"&amp;$F451),INDIRECT($F$1&amp;dbP!$D$2&amp;":"&amp;dbP!$D$2),"&gt;="&amp;AA$6,INDIRECT($F$1&amp;dbP!$D$2&amp;":"&amp;dbP!$D$2),"&lt;="&amp;A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608854.19999999995</v>
      </c>
      <c r="AB451" s="1">
        <f ca="1">SUMIFS(INDIRECT($F$1&amp;$F451&amp;":"&amp;$F451),INDIRECT($F$1&amp;dbP!$D$2&amp;":"&amp;dbP!$D$2),"&gt;="&amp;AB$6,INDIRECT($F$1&amp;dbP!$D$2&amp;":"&amp;dbP!$D$2),"&lt;="&amp;A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C451" s="1">
        <f ca="1">SUMIFS(INDIRECT($F$1&amp;$F451&amp;":"&amp;$F451),INDIRECT($F$1&amp;dbP!$D$2&amp;":"&amp;dbP!$D$2),"&gt;="&amp;AC$6,INDIRECT($F$1&amp;dbP!$D$2&amp;":"&amp;dbP!$D$2),"&lt;="&amp;A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D451" s="1">
        <f ca="1">SUMIFS(INDIRECT($F$1&amp;$F451&amp;":"&amp;$F451),INDIRECT($F$1&amp;dbP!$D$2&amp;":"&amp;dbP!$D$2),"&gt;="&amp;AD$6,INDIRECT($F$1&amp;dbP!$D$2&amp;":"&amp;dbP!$D$2),"&lt;="&amp;A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E451" s="1">
        <f ca="1">SUMIFS(INDIRECT($F$1&amp;$F451&amp;":"&amp;$F451),INDIRECT($F$1&amp;dbP!$D$2&amp;":"&amp;dbP!$D$2),"&gt;="&amp;AE$6,INDIRECT($F$1&amp;dbP!$D$2&amp;":"&amp;dbP!$D$2),"&lt;="&amp;A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F451" s="1">
        <f ca="1">SUMIFS(INDIRECT($F$1&amp;$F451&amp;":"&amp;$F451),INDIRECT($F$1&amp;dbP!$D$2&amp;":"&amp;dbP!$D$2),"&gt;="&amp;AF$6,INDIRECT($F$1&amp;dbP!$D$2&amp;":"&amp;dbP!$D$2),"&lt;="&amp;AF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G451" s="1">
        <f ca="1">SUMIFS(INDIRECT($F$1&amp;$F451&amp;":"&amp;$F451),INDIRECT($F$1&amp;dbP!$D$2&amp;":"&amp;dbP!$D$2),"&gt;="&amp;AG$6,INDIRECT($F$1&amp;dbP!$D$2&amp;":"&amp;dbP!$D$2),"&lt;="&amp;AG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H451" s="1">
        <f ca="1">SUMIFS(INDIRECT($F$1&amp;$F451&amp;":"&amp;$F451),INDIRECT($F$1&amp;dbP!$D$2&amp;":"&amp;dbP!$D$2),"&gt;="&amp;AH$6,INDIRECT($F$1&amp;dbP!$D$2&amp;":"&amp;dbP!$D$2),"&lt;="&amp;AH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I451" s="1">
        <f ca="1">SUMIFS(INDIRECT($F$1&amp;$F451&amp;":"&amp;$F451),INDIRECT($F$1&amp;dbP!$D$2&amp;":"&amp;dbP!$D$2),"&gt;="&amp;AI$6,INDIRECT($F$1&amp;dbP!$D$2&amp;":"&amp;dbP!$D$2),"&lt;="&amp;AI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J451" s="1">
        <f ca="1">SUMIFS(INDIRECT($F$1&amp;$F451&amp;":"&amp;$F451),INDIRECT($F$1&amp;dbP!$D$2&amp;":"&amp;dbP!$D$2),"&gt;="&amp;AJ$6,INDIRECT($F$1&amp;dbP!$D$2&amp;":"&amp;dbP!$D$2),"&lt;="&amp;AJ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K451" s="1">
        <f ca="1">SUMIFS(INDIRECT($F$1&amp;$F451&amp;":"&amp;$F451),INDIRECT($F$1&amp;dbP!$D$2&amp;":"&amp;dbP!$D$2),"&gt;="&amp;AK$6,INDIRECT($F$1&amp;dbP!$D$2&amp;":"&amp;dbP!$D$2),"&lt;="&amp;AK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L451" s="1">
        <f ca="1">SUMIFS(INDIRECT($F$1&amp;$F451&amp;":"&amp;$F451),INDIRECT($F$1&amp;dbP!$D$2&amp;":"&amp;dbP!$D$2),"&gt;="&amp;AL$6,INDIRECT($F$1&amp;dbP!$D$2&amp;":"&amp;dbP!$D$2),"&lt;="&amp;AL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M451" s="1">
        <f ca="1">SUMIFS(INDIRECT($F$1&amp;$F451&amp;":"&amp;$F451),INDIRECT($F$1&amp;dbP!$D$2&amp;":"&amp;dbP!$D$2),"&gt;="&amp;AM$6,INDIRECT($F$1&amp;dbP!$D$2&amp;":"&amp;dbP!$D$2),"&lt;="&amp;AM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N451" s="1">
        <f ca="1">SUMIFS(INDIRECT($F$1&amp;$F451&amp;":"&amp;$F451),INDIRECT($F$1&amp;dbP!$D$2&amp;":"&amp;dbP!$D$2),"&gt;="&amp;AN$6,INDIRECT($F$1&amp;dbP!$D$2&amp;":"&amp;dbP!$D$2),"&lt;="&amp;AN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O451" s="1">
        <f ca="1">SUMIFS(INDIRECT($F$1&amp;$F451&amp;":"&amp;$F451),INDIRECT($F$1&amp;dbP!$D$2&amp;":"&amp;dbP!$D$2),"&gt;="&amp;AO$6,INDIRECT($F$1&amp;dbP!$D$2&amp;":"&amp;dbP!$D$2),"&lt;="&amp;AO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P451" s="1">
        <f ca="1">SUMIFS(INDIRECT($F$1&amp;$F451&amp;":"&amp;$F451),INDIRECT($F$1&amp;dbP!$D$2&amp;":"&amp;dbP!$D$2),"&gt;="&amp;AP$6,INDIRECT($F$1&amp;dbP!$D$2&amp;":"&amp;dbP!$D$2),"&lt;="&amp;AP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Q451" s="1">
        <f ca="1">SUMIFS(INDIRECT($F$1&amp;$F451&amp;":"&amp;$F451),INDIRECT($F$1&amp;dbP!$D$2&amp;":"&amp;dbP!$D$2),"&gt;="&amp;AQ$6,INDIRECT($F$1&amp;dbP!$D$2&amp;":"&amp;dbP!$D$2),"&lt;="&amp;AQ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R451" s="1">
        <f ca="1">SUMIFS(INDIRECT($F$1&amp;$F451&amp;":"&amp;$F451),INDIRECT($F$1&amp;dbP!$D$2&amp;":"&amp;dbP!$D$2),"&gt;="&amp;AR$6,INDIRECT($F$1&amp;dbP!$D$2&amp;":"&amp;dbP!$D$2),"&lt;="&amp;AR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S451" s="1">
        <f ca="1">SUMIFS(INDIRECT($F$1&amp;$F451&amp;":"&amp;$F451),INDIRECT($F$1&amp;dbP!$D$2&amp;":"&amp;dbP!$D$2),"&gt;="&amp;AS$6,INDIRECT($F$1&amp;dbP!$D$2&amp;":"&amp;dbP!$D$2),"&lt;="&amp;AS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T451" s="1">
        <f ca="1">SUMIFS(INDIRECT($F$1&amp;$F451&amp;":"&amp;$F451),INDIRECT($F$1&amp;dbP!$D$2&amp;":"&amp;dbP!$D$2),"&gt;="&amp;AT$6,INDIRECT($F$1&amp;dbP!$D$2&amp;":"&amp;dbP!$D$2),"&lt;="&amp;AT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U451" s="1">
        <f ca="1">SUMIFS(INDIRECT($F$1&amp;$F451&amp;":"&amp;$F451),INDIRECT($F$1&amp;dbP!$D$2&amp;":"&amp;dbP!$D$2),"&gt;="&amp;AU$6,INDIRECT($F$1&amp;dbP!$D$2&amp;":"&amp;dbP!$D$2),"&lt;="&amp;AU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V451" s="1">
        <f ca="1">SUMIFS(INDIRECT($F$1&amp;$F451&amp;":"&amp;$F451),INDIRECT($F$1&amp;dbP!$D$2&amp;":"&amp;dbP!$D$2),"&gt;="&amp;AV$6,INDIRECT($F$1&amp;dbP!$D$2&amp;":"&amp;dbP!$D$2),"&lt;="&amp;AV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W451" s="1">
        <f ca="1">SUMIFS(INDIRECT($F$1&amp;$F451&amp;":"&amp;$F451),INDIRECT($F$1&amp;dbP!$D$2&amp;":"&amp;dbP!$D$2),"&gt;="&amp;AW$6,INDIRECT($F$1&amp;dbP!$D$2&amp;":"&amp;dbP!$D$2),"&lt;="&amp;AW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X451" s="1">
        <f ca="1">SUMIFS(INDIRECT($F$1&amp;$F451&amp;":"&amp;$F451),INDIRECT($F$1&amp;dbP!$D$2&amp;":"&amp;dbP!$D$2),"&gt;="&amp;AX$6,INDIRECT($F$1&amp;dbP!$D$2&amp;":"&amp;dbP!$D$2),"&lt;="&amp;AX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Y451" s="1">
        <f ca="1">SUMIFS(INDIRECT($F$1&amp;$F451&amp;":"&amp;$F451),INDIRECT($F$1&amp;dbP!$D$2&amp;":"&amp;dbP!$D$2),"&gt;="&amp;AY$6,INDIRECT($F$1&amp;dbP!$D$2&amp;":"&amp;dbP!$D$2),"&lt;="&amp;AY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AZ451" s="1">
        <f ca="1">SUMIFS(INDIRECT($F$1&amp;$F451&amp;":"&amp;$F451),INDIRECT($F$1&amp;dbP!$D$2&amp;":"&amp;dbP!$D$2),"&gt;="&amp;AZ$6,INDIRECT($F$1&amp;dbP!$D$2&amp;":"&amp;dbP!$D$2),"&lt;="&amp;AZ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A451" s="1">
        <f ca="1">SUMIFS(INDIRECT($F$1&amp;$F451&amp;":"&amp;$F451),INDIRECT($F$1&amp;dbP!$D$2&amp;":"&amp;dbP!$D$2),"&gt;="&amp;BA$6,INDIRECT($F$1&amp;dbP!$D$2&amp;":"&amp;dbP!$D$2),"&lt;="&amp;BA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B451" s="1">
        <f ca="1">SUMIFS(INDIRECT($F$1&amp;$F451&amp;":"&amp;$F451),INDIRECT($F$1&amp;dbP!$D$2&amp;":"&amp;dbP!$D$2),"&gt;="&amp;BB$6,INDIRECT($F$1&amp;dbP!$D$2&amp;":"&amp;dbP!$D$2),"&lt;="&amp;BB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C451" s="1">
        <f ca="1">SUMIFS(INDIRECT($F$1&amp;$F451&amp;":"&amp;$F451),INDIRECT($F$1&amp;dbP!$D$2&amp;":"&amp;dbP!$D$2),"&gt;="&amp;BC$6,INDIRECT($F$1&amp;dbP!$D$2&amp;":"&amp;dbP!$D$2),"&lt;="&amp;BC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D451" s="1">
        <f ca="1">SUMIFS(INDIRECT($F$1&amp;$F451&amp;":"&amp;$F451),INDIRECT($F$1&amp;dbP!$D$2&amp;":"&amp;dbP!$D$2),"&gt;="&amp;BD$6,INDIRECT($F$1&amp;dbP!$D$2&amp;":"&amp;dbP!$D$2),"&lt;="&amp;BD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  <c r="BE451" s="1">
        <f ca="1">SUMIFS(INDIRECT($F$1&amp;$F451&amp;":"&amp;$F451),INDIRECT($F$1&amp;dbP!$D$2&amp;":"&amp;dbP!$D$2),"&gt;="&amp;BE$6,INDIRECT($F$1&amp;dbP!$D$2&amp;":"&amp;dbP!$D$2),"&lt;="&amp;BE$7,INDIRECT($F$1&amp;dbP!$O$2&amp;":"&amp;dbP!$O$2),$H451,INDIRECT($F$1&amp;dbP!$P$2&amp;":"&amp;dbP!$P$2),IF($I451=$J451,"*",$I451),INDIRECT($F$1&amp;dbP!$Q$2&amp;":"&amp;dbP!$Q$2),IF(OR($I451=$J451,"  "&amp;$I451=$J451),"*",RIGHT($J451,LEN($J451)-4)),INDIRECT($F$1&amp;dbP!$AC$2&amp;":"&amp;dbP!$AC$2),RepP!$J$3)</f>
        <v>0</v>
      </c>
    </row>
    <row r="452" spans="2:57" x14ac:dyDescent="0.3">
      <c r="B452" s="1">
        <f>MAX(B$423:B451)+1</f>
        <v>37</v>
      </c>
      <c r="D452" s="1" t="str">
        <f ca="1">INDIRECT($B$1&amp;Items!AB$2&amp;$B452)</f>
        <v>PL(-)</v>
      </c>
      <c r="F452" s="1" t="str">
        <f ca="1">INDIRECT($B$1&amp;Items!X$2&amp;$B452)</f>
        <v>AA</v>
      </c>
      <c r="H452" s="13" t="str">
        <f ca="1">INDIRECT($B$1&amp;Items!U$2&amp;$B452)</f>
        <v>Себестоимость продаж</v>
      </c>
      <c r="I452" s="13" t="str">
        <f ca="1">IF(INDIRECT($B$1&amp;Items!V$2&amp;$B452)="",H452,INDIRECT($B$1&amp;Items!V$2&amp;$B452))</f>
        <v>Затраты этапа-2 бизнес-процесса</v>
      </c>
      <c r="J452" s="1" t="str">
        <f ca="1">IF(INDIRECT($B$1&amp;Items!W$2&amp;$B452)="",IF(H452&lt;&gt;I452,"  "&amp;I452,I452),"    "&amp;INDIRECT($B$1&amp;Items!W$2&amp;$B452))</f>
        <v xml:space="preserve">    Производственные затраты-7</v>
      </c>
      <c r="S452" s="1">
        <f ca="1">SUM($U452:INDIRECT(ADDRESS(ROW(),SUMIFS($1:$1,$5:$5,MAX($5:$5)))))</f>
        <v>859980.18599999999</v>
      </c>
      <c r="V452" s="1">
        <f ca="1">SUMIFS(INDIRECT($F$1&amp;$F452&amp;":"&amp;$F452),INDIRECT($F$1&amp;dbP!$D$2&amp;":"&amp;dbP!$D$2),"&gt;="&amp;V$6,INDIRECT($F$1&amp;dbP!$D$2&amp;":"&amp;dbP!$D$2),"&lt;="&amp;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W452" s="1">
        <f ca="1">SUMIFS(INDIRECT($F$1&amp;$F452&amp;":"&amp;$F452),INDIRECT($F$1&amp;dbP!$D$2&amp;":"&amp;dbP!$D$2),"&gt;="&amp;W$6,INDIRECT($F$1&amp;dbP!$D$2&amp;":"&amp;dbP!$D$2),"&lt;="&amp;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X452" s="1">
        <f ca="1">SUMIFS(INDIRECT($F$1&amp;$F452&amp;":"&amp;$F452),INDIRECT($F$1&amp;dbP!$D$2&amp;":"&amp;dbP!$D$2),"&gt;="&amp;X$6,INDIRECT($F$1&amp;dbP!$D$2&amp;":"&amp;dbP!$D$2),"&lt;="&amp;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Y452" s="1">
        <f ca="1">SUMIFS(INDIRECT($F$1&amp;$F452&amp;":"&amp;$F452),INDIRECT($F$1&amp;dbP!$D$2&amp;":"&amp;dbP!$D$2),"&gt;="&amp;Y$6,INDIRECT($F$1&amp;dbP!$D$2&amp;":"&amp;dbP!$D$2),"&lt;="&amp;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Z452" s="1">
        <f ca="1">SUMIFS(INDIRECT($F$1&amp;$F452&amp;":"&amp;$F452),INDIRECT($F$1&amp;dbP!$D$2&amp;":"&amp;dbP!$D$2),"&gt;="&amp;Z$6,INDIRECT($F$1&amp;dbP!$D$2&amp;":"&amp;dbP!$D$2),"&lt;="&amp;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286660.06199999998</v>
      </c>
      <c r="AA452" s="1">
        <f ca="1">SUMIFS(INDIRECT($F$1&amp;$F452&amp;":"&amp;$F452),INDIRECT($F$1&amp;dbP!$D$2&amp;":"&amp;dbP!$D$2),"&gt;="&amp;AA$6,INDIRECT($F$1&amp;dbP!$D$2&amp;":"&amp;dbP!$D$2),"&lt;="&amp;A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573320.12399999995</v>
      </c>
      <c r="AB452" s="1">
        <f ca="1">SUMIFS(INDIRECT($F$1&amp;$F452&amp;":"&amp;$F452),INDIRECT($F$1&amp;dbP!$D$2&amp;":"&amp;dbP!$D$2),"&gt;="&amp;AB$6,INDIRECT($F$1&amp;dbP!$D$2&amp;":"&amp;dbP!$D$2),"&lt;="&amp;A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C452" s="1">
        <f ca="1">SUMIFS(INDIRECT($F$1&amp;$F452&amp;":"&amp;$F452),INDIRECT($F$1&amp;dbP!$D$2&amp;":"&amp;dbP!$D$2),"&gt;="&amp;AC$6,INDIRECT($F$1&amp;dbP!$D$2&amp;":"&amp;dbP!$D$2),"&lt;="&amp;A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D452" s="1">
        <f ca="1">SUMIFS(INDIRECT($F$1&amp;$F452&amp;":"&amp;$F452),INDIRECT($F$1&amp;dbP!$D$2&amp;":"&amp;dbP!$D$2),"&gt;="&amp;AD$6,INDIRECT($F$1&amp;dbP!$D$2&amp;":"&amp;dbP!$D$2),"&lt;="&amp;A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E452" s="1">
        <f ca="1">SUMIFS(INDIRECT($F$1&amp;$F452&amp;":"&amp;$F452),INDIRECT($F$1&amp;dbP!$D$2&amp;":"&amp;dbP!$D$2),"&gt;="&amp;AE$6,INDIRECT($F$1&amp;dbP!$D$2&amp;":"&amp;dbP!$D$2),"&lt;="&amp;A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F452" s="1">
        <f ca="1">SUMIFS(INDIRECT($F$1&amp;$F452&amp;":"&amp;$F452),INDIRECT($F$1&amp;dbP!$D$2&amp;":"&amp;dbP!$D$2),"&gt;="&amp;AF$6,INDIRECT($F$1&amp;dbP!$D$2&amp;":"&amp;dbP!$D$2),"&lt;="&amp;AF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G452" s="1">
        <f ca="1">SUMIFS(INDIRECT($F$1&amp;$F452&amp;":"&amp;$F452),INDIRECT($F$1&amp;dbP!$D$2&amp;":"&amp;dbP!$D$2),"&gt;="&amp;AG$6,INDIRECT($F$1&amp;dbP!$D$2&amp;":"&amp;dbP!$D$2),"&lt;="&amp;AG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H452" s="1">
        <f ca="1">SUMIFS(INDIRECT($F$1&amp;$F452&amp;":"&amp;$F452),INDIRECT($F$1&amp;dbP!$D$2&amp;":"&amp;dbP!$D$2),"&gt;="&amp;AH$6,INDIRECT($F$1&amp;dbP!$D$2&amp;":"&amp;dbP!$D$2),"&lt;="&amp;AH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I452" s="1">
        <f ca="1">SUMIFS(INDIRECT($F$1&amp;$F452&amp;":"&amp;$F452),INDIRECT($F$1&amp;dbP!$D$2&amp;":"&amp;dbP!$D$2),"&gt;="&amp;AI$6,INDIRECT($F$1&amp;dbP!$D$2&amp;":"&amp;dbP!$D$2),"&lt;="&amp;AI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J452" s="1">
        <f ca="1">SUMIFS(INDIRECT($F$1&amp;$F452&amp;":"&amp;$F452),INDIRECT($F$1&amp;dbP!$D$2&amp;":"&amp;dbP!$D$2),"&gt;="&amp;AJ$6,INDIRECT($F$1&amp;dbP!$D$2&amp;":"&amp;dbP!$D$2),"&lt;="&amp;AJ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K452" s="1">
        <f ca="1">SUMIFS(INDIRECT($F$1&amp;$F452&amp;":"&amp;$F452),INDIRECT($F$1&amp;dbP!$D$2&amp;":"&amp;dbP!$D$2),"&gt;="&amp;AK$6,INDIRECT($F$1&amp;dbP!$D$2&amp;":"&amp;dbP!$D$2),"&lt;="&amp;AK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L452" s="1">
        <f ca="1">SUMIFS(INDIRECT($F$1&amp;$F452&amp;":"&amp;$F452),INDIRECT($F$1&amp;dbP!$D$2&amp;":"&amp;dbP!$D$2),"&gt;="&amp;AL$6,INDIRECT($F$1&amp;dbP!$D$2&amp;":"&amp;dbP!$D$2),"&lt;="&amp;AL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M452" s="1">
        <f ca="1">SUMIFS(INDIRECT($F$1&amp;$F452&amp;":"&amp;$F452),INDIRECT($F$1&amp;dbP!$D$2&amp;":"&amp;dbP!$D$2),"&gt;="&amp;AM$6,INDIRECT($F$1&amp;dbP!$D$2&amp;":"&amp;dbP!$D$2),"&lt;="&amp;AM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N452" s="1">
        <f ca="1">SUMIFS(INDIRECT($F$1&amp;$F452&amp;":"&amp;$F452),INDIRECT($F$1&amp;dbP!$D$2&amp;":"&amp;dbP!$D$2),"&gt;="&amp;AN$6,INDIRECT($F$1&amp;dbP!$D$2&amp;":"&amp;dbP!$D$2),"&lt;="&amp;AN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O452" s="1">
        <f ca="1">SUMIFS(INDIRECT($F$1&amp;$F452&amp;":"&amp;$F452),INDIRECT($F$1&amp;dbP!$D$2&amp;":"&amp;dbP!$D$2),"&gt;="&amp;AO$6,INDIRECT($F$1&amp;dbP!$D$2&amp;":"&amp;dbP!$D$2),"&lt;="&amp;AO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P452" s="1">
        <f ca="1">SUMIFS(INDIRECT($F$1&amp;$F452&amp;":"&amp;$F452),INDIRECT($F$1&amp;dbP!$D$2&amp;":"&amp;dbP!$D$2),"&gt;="&amp;AP$6,INDIRECT($F$1&amp;dbP!$D$2&amp;":"&amp;dbP!$D$2),"&lt;="&amp;AP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Q452" s="1">
        <f ca="1">SUMIFS(INDIRECT($F$1&amp;$F452&amp;":"&amp;$F452),INDIRECT($F$1&amp;dbP!$D$2&amp;":"&amp;dbP!$D$2),"&gt;="&amp;AQ$6,INDIRECT($F$1&amp;dbP!$D$2&amp;":"&amp;dbP!$D$2),"&lt;="&amp;AQ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R452" s="1">
        <f ca="1">SUMIFS(INDIRECT($F$1&amp;$F452&amp;":"&amp;$F452),INDIRECT($F$1&amp;dbP!$D$2&amp;":"&amp;dbP!$D$2),"&gt;="&amp;AR$6,INDIRECT($F$1&amp;dbP!$D$2&amp;":"&amp;dbP!$D$2),"&lt;="&amp;AR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S452" s="1">
        <f ca="1">SUMIFS(INDIRECT($F$1&amp;$F452&amp;":"&amp;$F452),INDIRECT($F$1&amp;dbP!$D$2&amp;":"&amp;dbP!$D$2),"&gt;="&amp;AS$6,INDIRECT($F$1&amp;dbP!$D$2&amp;":"&amp;dbP!$D$2),"&lt;="&amp;AS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T452" s="1">
        <f ca="1">SUMIFS(INDIRECT($F$1&amp;$F452&amp;":"&amp;$F452),INDIRECT($F$1&amp;dbP!$D$2&amp;":"&amp;dbP!$D$2),"&gt;="&amp;AT$6,INDIRECT($F$1&amp;dbP!$D$2&amp;":"&amp;dbP!$D$2),"&lt;="&amp;AT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U452" s="1">
        <f ca="1">SUMIFS(INDIRECT($F$1&amp;$F452&amp;":"&amp;$F452),INDIRECT($F$1&amp;dbP!$D$2&amp;":"&amp;dbP!$D$2),"&gt;="&amp;AU$6,INDIRECT($F$1&amp;dbP!$D$2&amp;":"&amp;dbP!$D$2),"&lt;="&amp;AU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V452" s="1">
        <f ca="1">SUMIFS(INDIRECT($F$1&amp;$F452&amp;":"&amp;$F452),INDIRECT($F$1&amp;dbP!$D$2&amp;":"&amp;dbP!$D$2),"&gt;="&amp;AV$6,INDIRECT($F$1&amp;dbP!$D$2&amp;":"&amp;dbP!$D$2),"&lt;="&amp;AV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W452" s="1">
        <f ca="1">SUMIFS(INDIRECT($F$1&amp;$F452&amp;":"&amp;$F452),INDIRECT($F$1&amp;dbP!$D$2&amp;":"&amp;dbP!$D$2),"&gt;="&amp;AW$6,INDIRECT($F$1&amp;dbP!$D$2&amp;":"&amp;dbP!$D$2),"&lt;="&amp;AW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X452" s="1">
        <f ca="1">SUMIFS(INDIRECT($F$1&amp;$F452&amp;":"&amp;$F452),INDIRECT($F$1&amp;dbP!$D$2&amp;":"&amp;dbP!$D$2),"&gt;="&amp;AX$6,INDIRECT($F$1&amp;dbP!$D$2&amp;":"&amp;dbP!$D$2),"&lt;="&amp;AX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Y452" s="1">
        <f ca="1">SUMIFS(INDIRECT($F$1&amp;$F452&amp;":"&amp;$F452),INDIRECT($F$1&amp;dbP!$D$2&amp;":"&amp;dbP!$D$2),"&gt;="&amp;AY$6,INDIRECT($F$1&amp;dbP!$D$2&amp;":"&amp;dbP!$D$2),"&lt;="&amp;AY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AZ452" s="1">
        <f ca="1">SUMIFS(INDIRECT($F$1&amp;$F452&amp;":"&amp;$F452),INDIRECT($F$1&amp;dbP!$D$2&amp;":"&amp;dbP!$D$2),"&gt;="&amp;AZ$6,INDIRECT($F$1&amp;dbP!$D$2&amp;":"&amp;dbP!$D$2),"&lt;="&amp;AZ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A452" s="1">
        <f ca="1">SUMIFS(INDIRECT($F$1&amp;$F452&amp;":"&amp;$F452),INDIRECT($F$1&amp;dbP!$D$2&amp;":"&amp;dbP!$D$2),"&gt;="&amp;BA$6,INDIRECT($F$1&amp;dbP!$D$2&amp;":"&amp;dbP!$D$2),"&lt;="&amp;BA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B452" s="1">
        <f ca="1">SUMIFS(INDIRECT($F$1&amp;$F452&amp;":"&amp;$F452),INDIRECT($F$1&amp;dbP!$D$2&amp;":"&amp;dbP!$D$2),"&gt;="&amp;BB$6,INDIRECT($F$1&amp;dbP!$D$2&amp;":"&amp;dbP!$D$2),"&lt;="&amp;BB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C452" s="1">
        <f ca="1">SUMIFS(INDIRECT($F$1&amp;$F452&amp;":"&amp;$F452),INDIRECT($F$1&amp;dbP!$D$2&amp;":"&amp;dbP!$D$2),"&gt;="&amp;BC$6,INDIRECT($F$1&amp;dbP!$D$2&amp;":"&amp;dbP!$D$2),"&lt;="&amp;BC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D452" s="1">
        <f ca="1">SUMIFS(INDIRECT($F$1&amp;$F452&amp;":"&amp;$F452),INDIRECT($F$1&amp;dbP!$D$2&amp;":"&amp;dbP!$D$2),"&gt;="&amp;BD$6,INDIRECT($F$1&amp;dbP!$D$2&amp;":"&amp;dbP!$D$2),"&lt;="&amp;BD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  <c r="BE452" s="1">
        <f ca="1">SUMIFS(INDIRECT($F$1&amp;$F452&amp;":"&amp;$F452),INDIRECT($F$1&amp;dbP!$D$2&amp;":"&amp;dbP!$D$2),"&gt;="&amp;BE$6,INDIRECT($F$1&amp;dbP!$D$2&amp;":"&amp;dbP!$D$2),"&lt;="&amp;BE$7,INDIRECT($F$1&amp;dbP!$O$2&amp;":"&amp;dbP!$O$2),$H452,INDIRECT($F$1&amp;dbP!$P$2&amp;":"&amp;dbP!$P$2),IF($I452=$J452,"*",$I452),INDIRECT($F$1&amp;dbP!$Q$2&amp;":"&amp;dbP!$Q$2),IF(OR($I452=$J452,"  "&amp;$I452=$J452),"*",RIGHT($J452,LEN($J452)-4)),INDIRECT($F$1&amp;dbP!$AC$2&amp;":"&amp;dbP!$AC$2),RepP!$J$3)</f>
        <v>0</v>
      </c>
    </row>
    <row r="453" spans="2:57" x14ac:dyDescent="0.3">
      <c r="B453" s="1">
        <f>MAX(B$423:B452)+1</f>
        <v>38</v>
      </c>
      <c r="D453" s="1" t="str">
        <f ca="1">INDIRECT($B$1&amp;Items!AB$2&amp;$B453)</f>
        <v>PL(-)</v>
      </c>
      <c r="F453" s="1" t="str">
        <f ca="1">INDIRECT($B$1&amp;Items!X$2&amp;$B453)</f>
        <v>AA</v>
      </c>
      <c r="H453" s="13" t="str">
        <f ca="1">INDIRECT($B$1&amp;Items!U$2&amp;$B453)</f>
        <v>Себестоимость продаж</v>
      </c>
      <c r="I453" s="13" t="str">
        <f ca="1">IF(INDIRECT($B$1&amp;Items!V$2&amp;$B453)="",H453,INDIRECT($B$1&amp;Items!V$2&amp;$B453))</f>
        <v>Затраты этапа-2 бизнес-процесса</v>
      </c>
      <c r="J453" s="1" t="str">
        <f ca="1">IF(INDIRECT($B$1&amp;Items!W$2&amp;$B453)="",IF(H453&lt;&gt;I453,"  "&amp;I453,I453),"    "&amp;INDIRECT($B$1&amp;Items!W$2&amp;$B453))</f>
        <v xml:space="preserve">    Производственные затраты-8</v>
      </c>
      <c r="S453" s="1">
        <f ca="1">SUM($U453:INDIRECT(ADDRESS(ROW(),SUMIFS($1:$1,$5:$5,MAX($5:$5)))))</f>
        <v>1261194.0189299998</v>
      </c>
      <c r="V453" s="1">
        <f ca="1">SUMIFS(INDIRECT($F$1&amp;$F453&amp;":"&amp;$F453),INDIRECT($F$1&amp;dbP!$D$2&amp;":"&amp;dbP!$D$2),"&gt;="&amp;V$6,INDIRECT($F$1&amp;dbP!$D$2&amp;":"&amp;dbP!$D$2),"&lt;="&amp;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W453" s="1">
        <f ca="1">SUMIFS(INDIRECT($F$1&amp;$F453&amp;":"&amp;$F453),INDIRECT($F$1&amp;dbP!$D$2&amp;":"&amp;dbP!$D$2),"&gt;="&amp;W$6,INDIRECT($F$1&amp;dbP!$D$2&amp;":"&amp;dbP!$D$2),"&lt;="&amp;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X453" s="1">
        <f ca="1">SUMIFS(INDIRECT($F$1&amp;$F453&amp;":"&amp;$F453),INDIRECT($F$1&amp;dbP!$D$2&amp;":"&amp;dbP!$D$2),"&gt;="&amp;X$6,INDIRECT($F$1&amp;dbP!$D$2&amp;":"&amp;dbP!$D$2),"&lt;="&amp;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Y453" s="1">
        <f ca="1">SUMIFS(INDIRECT($F$1&amp;$F453&amp;":"&amp;$F453),INDIRECT($F$1&amp;dbP!$D$2&amp;":"&amp;dbP!$D$2),"&gt;="&amp;Y$6,INDIRECT($F$1&amp;dbP!$D$2&amp;":"&amp;dbP!$D$2),"&lt;="&amp;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Z453" s="1">
        <f ca="1">SUMIFS(INDIRECT($F$1&amp;$F453&amp;":"&amp;$F453),INDIRECT($F$1&amp;dbP!$D$2&amp;":"&amp;dbP!$D$2),"&gt;="&amp;Z$6,INDIRECT($F$1&amp;dbP!$D$2&amp;":"&amp;dbP!$D$2),"&lt;="&amp;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420398.00630999997</v>
      </c>
      <c r="AA453" s="1">
        <f ca="1">SUMIFS(INDIRECT($F$1&amp;$F453&amp;":"&amp;$F453),INDIRECT($F$1&amp;dbP!$D$2&amp;":"&amp;dbP!$D$2),"&gt;="&amp;AA$6,INDIRECT($F$1&amp;dbP!$D$2&amp;":"&amp;dbP!$D$2),"&lt;="&amp;A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840796.01261999994</v>
      </c>
      <c r="AB453" s="1">
        <f ca="1">SUMIFS(INDIRECT($F$1&amp;$F453&amp;":"&amp;$F453),INDIRECT($F$1&amp;dbP!$D$2&amp;":"&amp;dbP!$D$2),"&gt;="&amp;AB$6,INDIRECT($F$1&amp;dbP!$D$2&amp;":"&amp;dbP!$D$2),"&lt;="&amp;A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C453" s="1">
        <f ca="1">SUMIFS(INDIRECT($F$1&amp;$F453&amp;":"&amp;$F453),INDIRECT($F$1&amp;dbP!$D$2&amp;":"&amp;dbP!$D$2),"&gt;="&amp;AC$6,INDIRECT($F$1&amp;dbP!$D$2&amp;":"&amp;dbP!$D$2),"&lt;="&amp;A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D453" s="1">
        <f ca="1">SUMIFS(INDIRECT($F$1&amp;$F453&amp;":"&amp;$F453),INDIRECT($F$1&amp;dbP!$D$2&amp;":"&amp;dbP!$D$2),"&gt;="&amp;AD$6,INDIRECT($F$1&amp;dbP!$D$2&amp;":"&amp;dbP!$D$2),"&lt;="&amp;A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E453" s="1">
        <f ca="1">SUMIFS(INDIRECT($F$1&amp;$F453&amp;":"&amp;$F453),INDIRECT($F$1&amp;dbP!$D$2&amp;":"&amp;dbP!$D$2),"&gt;="&amp;AE$6,INDIRECT($F$1&amp;dbP!$D$2&amp;":"&amp;dbP!$D$2),"&lt;="&amp;A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F453" s="1">
        <f ca="1">SUMIFS(INDIRECT($F$1&amp;$F453&amp;":"&amp;$F453),INDIRECT($F$1&amp;dbP!$D$2&amp;":"&amp;dbP!$D$2),"&gt;="&amp;AF$6,INDIRECT($F$1&amp;dbP!$D$2&amp;":"&amp;dbP!$D$2),"&lt;="&amp;AF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G453" s="1">
        <f ca="1">SUMIFS(INDIRECT($F$1&amp;$F453&amp;":"&amp;$F453),INDIRECT($F$1&amp;dbP!$D$2&amp;":"&amp;dbP!$D$2),"&gt;="&amp;AG$6,INDIRECT($F$1&amp;dbP!$D$2&amp;":"&amp;dbP!$D$2),"&lt;="&amp;AG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H453" s="1">
        <f ca="1">SUMIFS(INDIRECT($F$1&amp;$F453&amp;":"&amp;$F453),INDIRECT($F$1&amp;dbP!$D$2&amp;":"&amp;dbP!$D$2),"&gt;="&amp;AH$6,INDIRECT($F$1&amp;dbP!$D$2&amp;":"&amp;dbP!$D$2),"&lt;="&amp;AH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I453" s="1">
        <f ca="1">SUMIFS(INDIRECT($F$1&amp;$F453&amp;":"&amp;$F453),INDIRECT($F$1&amp;dbP!$D$2&amp;":"&amp;dbP!$D$2),"&gt;="&amp;AI$6,INDIRECT($F$1&amp;dbP!$D$2&amp;":"&amp;dbP!$D$2),"&lt;="&amp;AI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J453" s="1">
        <f ca="1">SUMIFS(INDIRECT($F$1&amp;$F453&amp;":"&amp;$F453),INDIRECT($F$1&amp;dbP!$D$2&amp;":"&amp;dbP!$D$2),"&gt;="&amp;AJ$6,INDIRECT($F$1&amp;dbP!$D$2&amp;":"&amp;dbP!$D$2),"&lt;="&amp;AJ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K453" s="1">
        <f ca="1">SUMIFS(INDIRECT($F$1&amp;$F453&amp;":"&amp;$F453),INDIRECT($F$1&amp;dbP!$D$2&amp;":"&amp;dbP!$D$2),"&gt;="&amp;AK$6,INDIRECT($F$1&amp;dbP!$D$2&amp;":"&amp;dbP!$D$2),"&lt;="&amp;AK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L453" s="1">
        <f ca="1">SUMIFS(INDIRECT($F$1&amp;$F453&amp;":"&amp;$F453),INDIRECT($F$1&amp;dbP!$D$2&amp;":"&amp;dbP!$D$2),"&gt;="&amp;AL$6,INDIRECT($F$1&amp;dbP!$D$2&amp;":"&amp;dbP!$D$2),"&lt;="&amp;AL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M453" s="1">
        <f ca="1">SUMIFS(INDIRECT($F$1&amp;$F453&amp;":"&amp;$F453),INDIRECT($F$1&amp;dbP!$D$2&amp;":"&amp;dbP!$D$2),"&gt;="&amp;AM$6,INDIRECT($F$1&amp;dbP!$D$2&amp;":"&amp;dbP!$D$2),"&lt;="&amp;AM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N453" s="1">
        <f ca="1">SUMIFS(INDIRECT($F$1&amp;$F453&amp;":"&amp;$F453),INDIRECT($F$1&amp;dbP!$D$2&amp;":"&amp;dbP!$D$2),"&gt;="&amp;AN$6,INDIRECT($F$1&amp;dbP!$D$2&amp;":"&amp;dbP!$D$2),"&lt;="&amp;AN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O453" s="1">
        <f ca="1">SUMIFS(INDIRECT($F$1&amp;$F453&amp;":"&amp;$F453),INDIRECT($F$1&amp;dbP!$D$2&amp;":"&amp;dbP!$D$2),"&gt;="&amp;AO$6,INDIRECT($F$1&amp;dbP!$D$2&amp;":"&amp;dbP!$D$2),"&lt;="&amp;AO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P453" s="1">
        <f ca="1">SUMIFS(INDIRECT($F$1&amp;$F453&amp;":"&amp;$F453),INDIRECT($F$1&amp;dbP!$D$2&amp;":"&amp;dbP!$D$2),"&gt;="&amp;AP$6,INDIRECT($F$1&amp;dbP!$D$2&amp;":"&amp;dbP!$D$2),"&lt;="&amp;AP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Q453" s="1">
        <f ca="1">SUMIFS(INDIRECT($F$1&amp;$F453&amp;":"&amp;$F453),INDIRECT($F$1&amp;dbP!$D$2&amp;":"&amp;dbP!$D$2),"&gt;="&amp;AQ$6,INDIRECT($F$1&amp;dbP!$D$2&amp;":"&amp;dbP!$D$2),"&lt;="&amp;AQ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R453" s="1">
        <f ca="1">SUMIFS(INDIRECT($F$1&amp;$F453&amp;":"&amp;$F453),INDIRECT($F$1&amp;dbP!$D$2&amp;":"&amp;dbP!$D$2),"&gt;="&amp;AR$6,INDIRECT($F$1&amp;dbP!$D$2&amp;":"&amp;dbP!$D$2),"&lt;="&amp;AR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S453" s="1">
        <f ca="1">SUMIFS(INDIRECT($F$1&amp;$F453&amp;":"&amp;$F453),INDIRECT($F$1&amp;dbP!$D$2&amp;":"&amp;dbP!$D$2),"&gt;="&amp;AS$6,INDIRECT($F$1&amp;dbP!$D$2&amp;":"&amp;dbP!$D$2),"&lt;="&amp;AS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T453" s="1">
        <f ca="1">SUMIFS(INDIRECT($F$1&amp;$F453&amp;":"&amp;$F453),INDIRECT($F$1&amp;dbP!$D$2&amp;":"&amp;dbP!$D$2),"&gt;="&amp;AT$6,INDIRECT($F$1&amp;dbP!$D$2&amp;":"&amp;dbP!$D$2),"&lt;="&amp;AT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U453" s="1">
        <f ca="1">SUMIFS(INDIRECT($F$1&amp;$F453&amp;":"&amp;$F453),INDIRECT($F$1&amp;dbP!$D$2&amp;":"&amp;dbP!$D$2),"&gt;="&amp;AU$6,INDIRECT($F$1&amp;dbP!$D$2&amp;":"&amp;dbP!$D$2),"&lt;="&amp;AU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V453" s="1">
        <f ca="1">SUMIFS(INDIRECT($F$1&amp;$F453&amp;":"&amp;$F453),INDIRECT($F$1&amp;dbP!$D$2&amp;":"&amp;dbP!$D$2),"&gt;="&amp;AV$6,INDIRECT($F$1&amp;dbP!$D$2&amp;":"&amp;dbP!$D$2),"&lt;="&amp;AV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W453" s="1">
        <f ca="1">SUMIFS(INDIRECT($F$1&amp;$F453&amp;":"&amp;$F453),INDIRECT($F$1&amp;dbP!$D$2&amp;":"&amp;dbP!$D$2),"&gt;="&amp;AW$6,INDIRECT($F$1&amp;dbP!$D$2&amp;":"&amp;dbP!$D$2),"&lt;="&amp;AW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X453" s="1">
        <f ca="1">SUMIFS(INDIRECT($F$1&amp;$F453&amp;":"&amp;$F453),INDIRECT($F$1&amp;dbP!$D$2&amp;":"&amp;dbP!$D$2),"&gt;="&amp;AX$6,INDIRECT($F$1&amp;dbP!$D$2&amp;":"&amp;dbP!$D$2),"&lt;="&amp;AX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Y453" s="1">
        <f ca="1">SUMIFS(INDIRECT($F$1&amp;$F453&amp;":"&amp;$F453),INDIRECT($F$1&amp;dbP!$D$2&amp;":"&amp;dbP!$D$2),"&gt;="&amp;AY$6,INDIRECT($F$1&amp;dbP!$D$2&amp;":"&amp;dbP!$D$2),"&lt;="&amp;AY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AZ453" s="1">
        <f ca="1">SUMIFS(INDIRECT($F$1&amp;$F453&amp;":"&amp;$F453),INDIRECT($F$1&amp;dbP!$D$2&amp;":"&amp;dbP!$D$2),"&gt;="&amp;AZ$6,INDIRECT($F$1&amp;dbP!$D$2&amp;":"&amp;dbP!$D$2),"&lt;="&amp;AZ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A453" s="1">
        <f ca="1">SUMIFS(INDIRECT($F$1&amp;$F453&amp;":"&amp;$F453),INDIRECT($F$1&amp;dbP!$D$2&amp;":"&amp;dbP!$D$2),"&gt;="&amp;BA$6,INDIRECT($F$1&amp;dbP!$D$2&amp;":"&amp;dbP!$D$2),"&lt;="&amp;BA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B453" s="1">
        <f ca="1">SUMIFS(INDIRECT($F$1&amp;$F453&amp;":"&amp;$F453),INDIRECT($F$1&amp;dbP!$D$2&amp;":"&amp;dbP!$D$2),"&gt;="&amp;BB$6,INDIRECT($F$1&amp;dbP!$D$2&amp;":"&amp;dbP!$D$2),"&lt;="&amp;BB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C453" s="1">
        <f ca="1">SUMIFS(INDIRECT($F$1&amp;$F453&amp;":"&amp;$F453),INDIRECT($F$1&amp;dbP!$D$2&amp;":"&amp;dbP!$D$2),"&gt;="&amp;BC$6,INDIRECT($F$1&amp;dbP!$D$2&amp;":"&amp;dbP!$D$2),"&lt;="&amp;BC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D453" s="1">
        <f ca="1">SUMIFS(INDIRECT($F$1&amp;$F453&amp;":"&amp;$F453),INDIRECT($F$1&amp;dbP!$D$2&amp;":"&amp;dbP!$D$2),"&gt;="&amp;BD$6,INDIRECT($F$1&amp;dbP!$D$2&amp;":"&amp;dbP!$D$2),"&lt;="&amp;BD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  <c r="BE453" s="1">
        <f ca="1">SUMIFS(INDIRECT($F$1&amp;$F453&amp;":"&amp;$F453),INDIRECT($F$1&amp;dbP!$D$2&amp;":"&amp;dbP!$D$2),"&gt;="&amp;BE$6,INDIRECT($F$1&amp;dbP!$D$2&amp;":"&amp;dbP!$D$2),"&lt;="&amp;BE$7,INDIRECT($F$1&amp;dbP!$O$2&amp;":"&amp;dbP!$O$2),$H453,INDIRECT($F$1&amp;dbP!$P$2&amp;":"&amp;dbP!$P$2),IF($I453=$J453,"*",$I453),INDIRECT($F$1&amp;dbP!$Q$2&amp;":"&amp;dbP!$Q$2),IF(OR($I453=$J453,"  "&amp;$I453=$J453),"*",RIGHT($J453,LEN($J453)-4)),INDIRECT($F$1&amp;dbP!$AC$2&amp;":"&amp;dbP!$AC$2),RepP!$J$3)</f>
        <v>0</v>
      </c>
    </row>
    <row r="454" spans="2:57" x14ac:dyDescent="0.3">
      <c r="B454" s="1">
        <f>MAX(B$423:B453)+1</f>
        <v>39</v>
      </c>
      <c r="D454" s="1" t="str">
        <f ca="1">INDIRECT($B$1&amp;Items!AB$2&amp;$B454)</f>
        <v>PL(-)</v>
      </c>
      <c r="F454" s="1" t="str">
        <f ca="1">INDIRECT($B$1&amp;Items!X$2&amp;$B454)</f>
        <v>AA</v>
      </c>
      <c r="H454" s="13" t="str">
        <f ca="1">INDIRECT($B$1&amp;Items!U$2&amp;$B454)</f>
        <v>Себестоимость продаж</v>
      </c>
      <c r="I454" s="13" t="str">
        <f ca="1">IF(INDIRECT($B$1&amp;Items!V$2&amp;$B454)="",H454,INDIRECT($B$1&amp;Items!V$2&amp;$B454))</f>
        <v>Затраты этапа-2 бизнес-процесса</v>
      </c>
      <c r="J454" s="1" t="str">
        <f ca="1">IF(INDIRECT($B$1&amp;Items!W$2&amp;$B454)="",IF(H454&lt;&gt;I454,"  "&amp;I454,I454),"    "&amp;INDIRECT($B$1&amp;Items!W$2&amp;$B454))</f>
        <v xml:space="preserve">    Производственные затраты-9</v>
      </c>
      <c r="S454" s="1">
        <f ca="1">SUM($U454:INDIRECT(ADDRESS(ROW(),SUMIFS($1:$1,$5:$5,MAX($5:$5)))))</f>
        <v>1089716.409</v>
      </c>
      <c r="V454" s="1">
        <f ca="1">SUMIFS(INDIRECT($F$1&amp;$F454&amp;":"&amp;$F454),INDIRECT($F$1&amp;dbP!$D$2&amp;":"&amp;dbP!$D$2),"&gt;="&amp;V$6,INDIRECT($F$1&amp;dbP!$D$2&amp;":"&amp;dbP!$D$2),"&lt;="&amp;V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W454" s="1">
        <f ca="1">SUMIFS(INDIRECT($F$1&amp;$F454&amp;":"&amp;$F454),INDIRECT($F$1&amp;dbP!$D$2&amp;":"&amp;dbP!$D$2),"&gt;="&amp;W$6,INDIRECT($F$1&amp;dbP!$D$2&amp;":"&amp;dbP!$D$2),"&lt;="&amp;W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X454" s="1">
        <f ca="1">SUMIFS(INDIRECT($F$1&amp;$F454&amp;":"&amp;$F454),INDIRECT($F$1&amp;dbP!$D$2&amp;":"&amp;dbP!$D$2),"&gt;="&amp;X$6,INDIRECT($F$1&amp;dbP!$D$2&amp;":"&amp;dbP!$D$2),"&lt;="&amp;X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Y454" s="1">
        <f ca="1">SUMIFS(INDIRECT($F$1&amp;$F454&amp;":"&amp;$F454),INDIRECT($F$1&amp;dbP!$D$2&amp;":"&amp;dbP!$D$2),"&gt;="&amp;Y$6,INDIRECT($F$1&amp;dbP!$D$2&amp;":"&amp;dbP!$D$2),"&lt;="&amp;Y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Z454" s="1">
        <f ca="1">SUMIFS(INDIRECT($F$1&amp;$F454&amp;":"&amp;$F454),INDIRECT($F$1&amp;dbP!$D$2&amp;":"&amp;dbP!$D$2),"&gt;="&amp;Z$6,INDIRECT($F$1&amp;dbP!$D$2&amp;":"&amp;dbP!$D$2),"&lt;="&amp;Z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363238.80300000001</v>
      </c>
      <c r="AA454" s="1">
        <f ca="1">SUMIFS(INDIRECT($F$1&amp;$F454&amp;":"&amp;$F454),INDIRECT($F$1&amp;dbP!$D$2&amp;":"&amp;dbP!$D$2),"&gt;="&amp;AA$6,INDIRECT($F$1&amp;dbP!$D$2&amp;":"&amp;dbP!$D$2),"&lt;="&amp;AA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726477.60600000003</v>
      </c>
      <c r="AB454" s="1">
        <f ca="1">SUMIFS(INDIRECT($F$1&amp;$F454&amp;":"&amp;$F454),INDIRECT($F$1&amp;dbP!$D$2&amp;":"&amp;dbP!$D$2),"&gt;="&amp;AB$6,INDIRECT($F$1&amp;dbP!$D$2&amp;":"&amp;dbP!$D$2),"&lt;="&amp;AB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C454" s="1">
        <f ca="1">SUMIFS(INDIRECT($F$1&amp;$F454&amp;":"&amp;$F454),INDIRECT($F$1&amp;dbP!$D$2&amp;":"&amp;dbP!$D$2),"&gt;="&amp;AC$6,INDIRECT($F$1&amp;dbP!$D$2&amp;":"&amp;dbP!$D$2),"&lt;="&amp;AC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D454" s="1">
        <f ca="1">SUMIFS(INDIRECT($F$1&amp;$F454&amp;":"&amp;$F454),INDIRECT($F$1&amp;dbP!$D$2&amp;":"&amp;dbP!$D$2),"&gt;="&amp;AD$6,INDIRECT($F$1&amp;dbP!$D$2&amp;":"&amp;dbP!$D$2),"&lt;="&amp;AD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E454" s="1">
        <f ca="1">SUMIFS(INDIRECT($F$1&amp;$F454&amp;":"&amp;$F454),INDIRECT($F$1&amp;dbP!$D$2&amp;":"&amp;dbP!$D$2),"&gt;="&amp;AE$6,INDIRECT($F$1&amp;dbP!$D$2&amp;":"&amp;dbP!$D$2),"&lt;="&amp;AE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F454" s="1">
        <f ca="1">SUMIFS(INDIRECT($F$1&amp;$F454&amp;":"&amp;$F454),INDIRECT($F$1&amp;dbP!$D$2&amp;":"&amp;dbP!$D$2),"&gt;="&amp;AF$6,INDIRECT($F$1&amp;dbP!$D$2&amp;":"&amp;dbP!$D$2),"&lt;="&amp;AF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G454" s="1">
        <f ca="1">SUMIFS(INDIRECT($F$1&amp;$F454&amp;":"&amp;$F454),INDIRECT($F$1&amp;dbP!$D$2&amp;":"&amp;dbP!$D$2),"&gt;="&amp;AG$6,INDIRECT($F$1&amp;dbP!$D$2&amp;":"&amp;dbP!$D$2),"&lt;="&amp;AG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H454" s="1">
        <f ca="1">SUMIFS(INDIRECT($F$1&amp;$F454&amp;":"&amp;$F454),INDIRECT($F$1&amp;dbP!$D$2&amp;":"&amp;dbP!$D$2),"&gt;="&amp;AH$6,INDIRECT($F$1&amp;dbP!$D$2&amp;":"&amp;dbP!$D$2),"&lt;="&amp;AH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I454" s="1">
        <f ca="1">SUMIFS(INDIRECT($F$1&amp;$F454&amp;":"&amp;$F454),INDIRECT($F$1&amp;dbP!$D$2&amp;":"&amp;dbP!$D$2),"&gt;="&amp;AI$6,INDIRECT($F$1&amp;dbP!$D$2&amp;":"&amp;dbP!$D$2),"&lt;="&amp;AI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J454" s="1">
        <f ca="1">SUMIFS(INDIRECT($F$1&amp;$F454&amp;":"&amp;$F454),INDIRECT($F$1&amp;dbP!$D$2&amp;":"&amp;dbP!$D$2),"&gt;="&amp;AJ$6,INDIRECT($F$1&amp;dbP!$D$2&amp;":"&amp;dbP!$D$2),"&lt;="&amp;AJ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K454" s="1">
        <f ca="1">SUMIFS(INDIRECT($F$1&amp;$F454&amp;":"&amp;$F454),INDIRECT($F$1&amp;dbP!$D$2&amp;":"&amp;dbP!$D$2),"&gt;="&amp;AK$6,INDIRECT($F$1&amp;dbP!$D$2&amp;":"&amp;dbP!$D$2),"&lt;="&amp;AK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L454" s="1">
        <f ca="1">SUMIFS(INDIRECT($F$1&amp;$F454&amp;":"&amp;$F454),INDIRECT($F$1&amp;dbP!$D$2&amp;":"&amp;dbP!$D$2),"&gt;="&amp;AL$6,INDIRECT($F$1&amp;dbP!$D$2&amp;":"&amp;dbP!$D$2),"&lt;="&amp;AL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M454" s="1">
        <f ca="1">SUMIFS(INDIRECT($F$1&amp;$F454&amp;":"&amp;$F454),INDIRECT($F$1&amp;dbP!$D$2&amp;":"&amp;dbP!$D$2),"&gt;="&amp;AM$6,INDIRECT($F$1&amp;dbP!$D$2&amp;":"&amp;dbP!$D$2),"&lt;="&amp;AM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N454" s="1">
        <f ca="1">SUMIFS(INDIRECT($F$1&amp;$F454&amp;":"&amp;$F454),INDIRECT($F$1&amp;dbP!$D$2&amp;":"&amp;dbP!$D$2),"&gt;="&amp;AN$6,INDIRECT($F$1&amp;dbP!$D$2&amp;":"&amp;dbP!$D$2),"&lt;="&amp;AN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O454" s="1">
        <f ca="1">SUMIFS(INDIRECT($F$1&amp;$F454&amp;":"&amp;$F454),INDIRECT($F$1&amp;dbP!$D$2&amp;":"&amp;dbP!$D$2),"&gt;="&amp;AO$6,INDIRECT($F$1&amp;dbP!$D$2&amp;":"&amp;dbP!$D$2),"&lt;="&amp;AO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P454" s="1">
        <f ca="1">SUMIFS(INDIRECT($F$1&amp;$F454&amp;":"&amp;$F454),INDIRECT($F$1&amp;dbP!$D$2&amp;":"&amp;dbP!$D$2),"&gt;="&amp;AP$6,INDIRECT($F$1&amp;dbP!$D$2&amp;":"&amp;dbP!$D$2),"&lt;="&amp;AP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Q454" s="1">
        <f ca="1">SUMIFS(INDIRECT($F$1&amp;$F454&amp;":"&amp;$F454),INDIRECT($F$1&amp;dbP!$D$2&amp;":"&amp;dbP!$D$2),"&gt;="&amp;AQ$6,INDIRECT($F$1&amp;dbP!$D$2&amp;":"&amp;dbP!$D$2),"&lt;="&amp;AQ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R454" s="1">
        <f ca="1">SUMIFS(INDIRECT($F$1&amp;$F454&amp;":"&amp;$F454),INDIRECT($F$1&amp;dbP!$D$2&amp;":"&amp;dbP!$D$2),"&gt;="&amp;AR$6,INDIRECT($F$1&amp;dbP!$D$2&amp;":"&amp;dbP!$D$2),"&lt;="&amp;AR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S454" s="1">
        <f ca="1">SUMIFS(INDIRECT($F$1&amp;$F454&amp;":"&amp;$F454),INDIRECT($F$1&amp;dbP!$D$2&amp;":"&amp;dbP!$D$2),"&gt;="&amp;AS$6,INDIRECT($F$1&amp;dbP!$D$2&amp;":"&amp;dbP!$D$2),"&lt;="&amp;AS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T454" s="1">
        <f ca="1">SUMIFS(INDIRECT($F$1&amp;$F454&amp;":"&amp;$F454),INDIRECT($F$1&amp;dbP!$D$2&amp;":"&amp;dbP!$D$2),"&gt;="&amp;AT$6,INDIRECT($F$1&amp;dbP!$D$2&amp;":"&amp;dbP!$D$2),"&lt;="&amp;AT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U454" s="1">
        <f ca="1">SUMIFS(INDIRECT($F$1&amp;$F454&amp;":"&amp;$F454),INDIRECT($F$1&amp;dbP!$D$2&amp;":"&amp;dbP!$D$2),"&gt;="&amp;AU$6,INDIRECT($F$1&amp;dbP!$D$2&amp;":"&amp;dbP!$D$2),"&lt;="&amp;AU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V454" s="1">
        <f ca="1">SUMIFS(INDIRECT($F$1&amp;$F454&amp;":"&amp;$F454),INDIRECT($F$1&amp;dbP!$D$2&amp;":"&amp;dbP!$D$2),"&gt;="&amp;AV$6,INDIRECT($F$1&amp;dbP!$D$2&amp;":"&amp;dbP!$D$2),"&lt;="&amp;AV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W454" s="1">
        <f ca="1">SUMIFS(INDIRECT($F$1&amp;$F454&amp;":"&amp;$F454),INDIRECT($F$1&amp;dbP!$D$2&amp;":"&amp;dbP!$D$2),"&gt;="&amp;AW$6,INDIRECT($F$1&amp;dbP!$D$2&amp;":"&amp;dbP!$D$2),"&lt;="&amp;AW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X454" s="1">
        <f ca="1">SUMIFS(INDIRECT($F$1&amp;$F454&amp;":"&amp;$F454),INDIRECT($F$1&amp;dbP!$D$2&amp;":"&amp;dbP!$D$2),"&gt;="&amp;AX$6,INDIRECT($F$1&amp;dbP!$D$2&amp;":"&amp;dbP!$D$2),"&lt;="&amp;AX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Y454" s="1">
        <f ca="1">SUMIFS(INDIRECT($F$1&amp;$F454&amp;":"&amp;$F454),INDIRECT($F$1&amp;dbP!$D$2&amp;":"&amp;dbP!$D$2),"&gt;="&amp;AY$6,INDIRECT($F$1&amp;dbP!$D$2&amp;":"&amp;dbP!$D$2),"&lt;="&amp;AY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AZ454" s="1">
        <f ca="1">SUMIFS(INDIRECT($F$1&amp;$F454&amp;":"&amp;$F454),INDIRECT($F$1&amp;dbP!$D$2&amp;":"&amp;dbP!$D$2),"&gt;="&amp;AZ$6,INDIRECT($F$1&amp;dbP!$D$2&amp;":"&amp;dbP!$D$2),"&lt;="&amp;AZ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A454" s="1">
        <f ca="1">SUMIFS(INDIRECT($F$1&amp;$F454&amp;":"&amp;$F454),INDIRECT($F$1&amp;dbP!$D$2&amp;":"&amp;dbP!$D$2),"&gt;="&amp;BA$6,INDIRECT($F$1&amp;dbP!$D$2&amp;":"&amp;dbP!$D$2),"&lt;="&amp;BA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B454" s="1">
        <f ca="1">SUMIFS(INDIRECT($F$1&amp;$F454&amp;":"&amp;$F454),INDIRECT($F$1&amp;dbP!$D$2&amp;":"&amp;dbP!$D$2),"&gt;="&amp;BB$6,INDIRECT($F$1&amp;dbP!$D$2&amp;":"&amp;dbP!$D$2),"&lt;="&amp;BB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C454" s="1">
        <f ca="1">SUMIFS(INDIRECT($F$1&amp;$F454&amp;":"&amp;$F454),INDIRECT($F$1&amp;dbP!$D$2&amp;":"&amp;dbP!$D$2),"&gt;="&amp;BC$6,INDIRECT($F$1&amp;dbP!$D$2&amp;":"&amp;dbP!$D$2),"&lt;="&amp;BC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D454" s="1">
        <f ca="1">SUMIFS(INDIRECT($F$1&amp;$F454&amp;":"&amp;$F454),INDIRECT($F$1&amp;dbP!$D$2&amp;":"&amp;dbP!$D$2),"&gt;="&amp;BD$6,INDIRECT($F$1&amp;dbP!$D$2&amp;":"&amp;dbP!$D$2),"&lt;="&amp;BD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  <c r="BE454" s="1">
        <f ca="1">SUMIFS(INDIRECT($F$1&amp;$F454&amp;":"&amp;$F454),INDIRECT($F$1&amp;dbP!$D$2&amp;":"&amp;dbP!$D$2),"&gt;="&amp;BE$6,INDIRECT($F$1&amp;dbP!$D$2&amp;":"&amp;dbP!$D$2),"&lt;="&amp;BE$7,INDIRECT($F$1&amp;dbP!$O$2&amp;":"&amp;dbP!$O$2),$H454,INDIRECT($F$1&amp;dbP!$P$2&amp;":"&amp;dbP!$P$2),IF($I454=$J454,"*",$I454),INDIRECT($F$1&amp;dbP!$Q$2&amp;":"&amp;dbP!$Q$2),IF(OR($I454=$J454,"  "&amp;$I454=$J454),"*",RIGHT($J454,LEN($J454)-4)),INDIRECT($F$1&amp;dbP!$AC$2&amp;":"&amp;dbP!$AC$2),RepP!$J$3)</f>
        <v>0</v>
      </c>
    </row>
    <row r="455" spans="2:57" x14ac:dyDescent="0.3">
      <c r="B455" s="1">
        <f>MAX(B$423:B454)+1</f>
        <v>40</v>
      </c>
      <c r="D455" s="1" t="str">
        <f ca="1">INDIRECT($B$1&amp;Items!AB$2&amp;$B455)</f>
        <v>PL(-)</v>
      </c>
      <c r="F455" s="1" t="str">
        <f ca="1">INDIRECT($B$1&amp;Items!X$2&amp;$B455)</f>
        <v>AA</v>
      </c>
      <c r="H455" s="13" t="str">
        <f ca="1">INDIRECT($B$1&amp;Items!U$2&amp;$B455)</f>
        <v>Себестоимость продаж</v>
      </c>
      <c r="I455" s="13" t="str">
        <f ca="1">IF(INDIRECT($B$1&amp;Items!V$2&amp;$B455)="",H455,INDIRECT($B$1&amp;Items!V$2&amp;$B455))</f>
        <v>Затраты этапа-2 бизнес-процесса</v>
      </c>
      <c r="J455" s="1" t="str">
        <f ca="1">IF(INDIRECT($B$1&amp;Items!W$2&amp;$B455)="",IF(H455&lt;&gt;I455,"  "&amp;I455,I455),"    "&amp;INDIRECT($B$1&amp;Items!W$2&amp;$B455))</f>
        <v xml:space="preserve">    Производственные затраты-10</v>
      </c>
      <c r="S455" s="1">
        <f ca="1">SUM($U455:INDIRECT(ADDRESS(ROW(),SUMIFS($1:$1,$5:$5,MAX($5:$5)))))</f>
        <v>1052136.26037</v>
      </c>
      <c r="V455" s="1">
        <f ca="1">SUMIFS(INDIRECT($F$1&amp;$F455&amp;":"&amp;$F455),INDIRECT($F$1&amp;dbP!$D$2&amp;":"&amp;dbP!$D$2),"&gt;="&amp;V$6,INDIRECT($F$1&amp;dbP!$D$2&amp;":"&amp;dbP!$D$2),"&lt;="&amp;V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W455" s="1">
        <f ca="1">SUMIFS(INDIRECT($F$1&amp;$F455&amp;":"&amp;$F455),INDIRECT($F$1&amp;dbP!$D$2&amp;":"&amp;dbP!$D$2),"&gt;="&amp;W$6,INDIRECT($F$1&amp;dbP!$D$2&amp;":"&amp;dbP!$D$2),"&lt;="&amp;W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X455" s="1">
        <f ca="1">SUMIFS(INDIRECT($F$1&amp;$F455&amp;":"&amp;$F455),INDIRECT($F$1&amp;dbP!$D$2&amp;":"&amp;dbP!$D$2),"&gt;="&amp;X$6,INDIRECT($F$1&amp;dbP!$D$2&amp;":"&amp;dbP!$D$2),"&lt;="&amp;X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Y455" s="1">
        <f ca="1">SUMIFS(INDIRECT($F$1&amp;$F455&amp;":"&amp;$F455),INDIRECT($F$1&amp;dbP!$D$2&amp;":"&amp;dbP!$D$2),"&gt;="&amp;Y$6,INDIRECT($F$1&amp;dbP!$D$2&amp;":"&amp;dbP!$D$2),"&lt;="&amp;Y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Z455" s="1">
        <f ca="1">SUMIFS(INDIRECT($F$1&amp;$F455&amp;":"&amp;$F455),INDIRECT($F$1&amp;dbP!$D$2&amp;":"&amp;dbP!$D$2),"&gt;="&amp;Z$6,INDIRECT($F$1&amp;dbP!$D$2&amp;":"&amp;dbP!$D$2),"&lt;="&amp;Z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350712.08679000003</v>
      </c>
      <c r="AA455" s="1">
        <f ca="1">SUMIFS(INDIRECT($F$1&amp;$F455&amp;":"&amp;$F455),INDIRECT($F$1&amp;dbP!$D$2&amp;":"&amp;dbP!$D$2),"&gt;="&amp;AA$6,INDIRECT($F$1&amp;dbP!$D$2&amp;":"&amp;dbP!$D$2),"&lt;="&amp;AA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701424.17358000006</v>
      </c>
      <c r="AB455" s="1">
        <f ca="1">SUMIFS(INDIRECT($F$1&amp;$F455&amp;":"&amp;$F455),INDIRECT($F$1&amp;dbP!$D$2&amp;":"&amp;dbP!$D$2),"&gt;="&amp;AB$6,INDIRECT($F$1&amp;dbP!$D$2&amp;":"&amp;dbP!$D$2),"&lt;="&amp;AB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C455" s="1">
        <f ca="1">SUMIFS(INDIRECT($F$1&amp;$F455&amp;":"&amp;$F455),INDIRECT($F$1&amp;dbP!$D$2&amp;":"&amp;dbP!$D$2),"&gt;="&amp;AC$6,INDIRECT($F$1&amp;dbP!$D$2&amp;":"&amp;dbP!$D$2),"&lt;="&amp;AC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D455" s="1">
        <f ca="1">SUMIFS(INDIRECT($F$1&amp;$F455&amp;":"&amp;$F455),INDIRECT($F$1&amp;dbP!$D$2&amp;":"&amp;dbP!$D$2),"&gt;="&amp;AD$6,INDIRECT($F$1&amp;dbP!$D$2&amp;":"&amp;dbP!$D$2),"&lt;="&amp;AD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E455" s="1">
        <f ca="1">SUMIFS(INDIRECT($F$1&amp;$F455&amp;":"&amp;$F455),INDIRECT($F$1&amp;dbP!$D$2&amp;":"&amp;dbP!$D$2),"&gt;="&amp;AE$6,INDIRECT($F$1&amp;dbP!$D$2&amp;":"&amp;dbP!$D$2),"&lt;="&amp;AE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F455" s="1">
        <f ca="1">SUMIFS(INDIRECT($F$1&amp;$F455&amp;":"&amp;$F455),INDIRECT($F$1&amp;dbP!$D$2&amp;":"&amp;dbP!$D$2),"&gt;="&amp;AF$6,INDIRECT($F$1&amp;dbP!$D$2&amp;":"&amp;dbP!$D$2),"&lt;="&amp;AF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G455" s="1">
        <f ca="1">SUMIFS(INDIRECT($F$1&amp;$F455&amp;":"&amp;$F455),INDIRECT($F$1&amp;dbP!$D$2&amp;":"&amp;dbP!$D$2),"&gt;="&amp;AG$6,INDIRECT($F$1&amp;dbP!$D$2&amp;":"&amp;dbP!$D$2),"&lt;="&amp;AG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H455" s="1">
        <f ca="1">SUMIFS(INDIRECT($F$1&amp;$F455&amp;":"&amp;$F455),INDIRECT($F$1&amp;dbP!$D$2&amp;":"&amp;dbP!$D$2),"&gt;="&amp;AH$6,INDIRECT($F$1&amp;dbP!$D$2&amp;":"&amp;dbP!$D$2),"&lt;="&amp;AH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I455" s="1">
        <f ca="1">SUMIFS(INDIRECT($F$1&amp;$F455&amp;":"&amp;$F455),INDIRECT($F$1&amp;dbP!$D$2&amp;":"&amp;dbP!$D$2),"&gt;="&amp;AI$6,INDIRECT($F$1&amp;dbP!$D$2&amp;":"&amp;dbP!$D$2),"&lt;="&amp;AI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J455" s="1">
        <f ca="1">SUMIFS(INDIRECT($F$1&amp;$F455&amp;":"&amp;$F455),INDIRECT($F$1&amp;dbP!$D$2&amp;":"&amp;dbP!$D$2),"&gt;="&amp;AJ$6,INDIRECT($F$1&amp;dbP!$D$2&amp;":"&amp;dbP!$D$2),"&lt;="&amp;AJ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K455" s="1">
        <f ca="1">SUMIFS(INDIRECT($F$1&amp;$F455&amp;":"&amp;$F455),INDIRECT($F$1&amp;dbP!$D$2&amp;":"&amp;dbP!$D$2),"&gt;="&amp;AK$6,INDIRECT($F$1&amp;dbP!$D$2&amp;":"&amp;dbP!$D$2),"&lt;="&amp;AK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L455" s="1">
        <f ca="1">SUMIFS(INDIRECT($F$1&amp;$F455&amp;":"&amp;$F455),INDIRECT($F$1&amp;dbP!$D$2&amp;":"&amp;dbP!$D$2),"&gt;="&amp;AL$6,INDIRECT($F$1&amp;dbP!$D$2&amp;":"&amp;dbP!$D$2),"&lt;="&amp;AL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M455" s="1">
        <f ca="1">SUMIFS(INDIRECT($F$1&amp;$F455&amp;":"&amp;$F455),INDIRECT($F$1&amp;dbP!$D$2&amp;":"&amp;dbP!$D$2),"&gt;="&amp;AM$6,INDIRECT($F$1&amp;dbP!$D$2&amp;":"&amp;dbP!$D$2),"&lt;="&amp;AM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N455" s="1">
        <f ca="1">SUMIFS(INDIRECT($F$1&amp;$F455&amp;":"&amp;$F455),INDIRECT($F$1&amp;dbP!$D$2&amp;":"&amp;dbP!$D$2),"&gt;="&amp;AN$6,INDIRECT($F$1&amp;dbP!$D$2&amp;":"&amp;dbP!$D$2),"&lt;="&amp;AN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O455" s="1">
        <f ca="1">SUMIFS(INDIRECT($F$1&amp;$F455&amp;":"&amp;$F455),INDIRECT($F$1&amp;dbP!$D$2&amp;":"&amp;dbP!$D$2),"&gt;="&amp;AO$6,INDIRECT($F$1&amp;dbP!$D$2&amp;":"&amp;dbP!$D$2),"&lt;="&amp;AO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P455" s="1">
        <f ca="1">SUMIFS(INDIRECT($F$1&amp;$F455&amp;":"&amp;$F455),INDIRECT($F$1&amp;dbP!$D$2&amp;":"&amp;dbP!$D$2),"&gt;="&amp;AP$6,INDIRECT($F$1&amp;dbP!$D$2&amp;":"&amp;dbP!$D$2),"&lt;="&amp;AP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Q455" s="1">
        <f ca="1">SUMIFS(INDIRECT($F$1&amp;$F455&amp;":"&amp;$F455),INDIRECT($F$1&amp;dbP!$D$2&amp;":"&amp;dbP!$D$2),"&gt;="&amp;AQ$6,INDIRECT($F$1&amp;dbP!$D$2&amp;":"&amp;dbP!$D$2),"&lt;="&amp;AQ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R455" s="1">
        <f ca="1">SUMIFS(INDIRECT($F$1&amp;$F455&amp;":"&amp;$F455),INDIRECT($F$1&amp;dbP!$D$2&amp;":"&amp;dbP!$D$2),"&gt;="&amp;AR$6,INDIRECT($F$1&amp;dbP!$D$2&amp;":"&amp;dbP!$D$2),"&lt;="&amp;AR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S455" s="1">
        <f ca="1">SUMIFS(INDIRECT($F$1&amp;$F455&amp;":"&amp;$F455),INDIRECT($F$1&amp;dbP!$D$2&amp;":"&amp;dbP!$D$2),"&gt;="&amp;AS$6,INDIRECT($F$1&amp;dbP!$D$2&amp;":"&amp;dbP!$D$2),"&lt;="&amp;AS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T455" s="1">
        <f ca="1">SUMIFS(INDIRECT($F$1&amp;$F455&amp;":"&amp;$F455),INDIRECT($F$1&amp;dbP!$D$2&amp;":"&amp;dbP!$D$2),"&gt;="&amp;AT$6,INDIRECT($F$1&amp;dbP!$D$2&amp;":"&amp;dbP!$D$2),"&lt;="&amp;AT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U455" s="1">
        <f ca="1">SUMIFS(INDIRECT($F$1&amp;$F455&amp;":"&amp;$F455),INDIRECT($F$1&amp;dbP!$D$2&amp;":"&amp;dbP!$D$2),"&gt;="&amp;AU$6,INDIRECT($F$1&amp;dbP!$D$2&amp;":"&amp;dbP!$D$2),"&lt;="&amp;AU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V455" s="1">
        <f ca="1">SUMIFS(INDIRECT($F$1&amp;$F455&amp;":"&amp;$F455),INDIRECT($F$1&amp;dbP!$D$2&amp;":"&amp;dbP!$D$2),"&gt;="&amp;AV$6,INDIRECT($F$1&amp;dbP!$D$2&amp;":"&amp;dbP!$D$2),"&lt;="&amp;AV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W455" s="1">
        <f ca="1">SUMIFS(INDIRECT($F$1&amp;$F455&amp;":"&amp;$F455),INDIRECT($F$1&amp;dbP!$D$2&amp;":"&amp;dbP!$D$2),"&gt;="&amp;AW$6,INDIRECT($F$1&amp;dbP!$D$2&amp;":"&amp;dbP!$D$2),"&lt;="&amp;AW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X455" s="1">
        <f ca="1">SUMIFS(INDIRECT($F$1&amp;$F455&amp;":"&amp;$F455),INDIRECT($F$1&amp;dbP!$D$2&amp;":"&amp;dbP!$D$2),"&gt;="&amp;AX$6,INDIRECT($F$1&amp;dbP!$D$2&amp;":"&amp;dbP!$D$2),"&lt;="&amp;AX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Y455" s="1">
        <f ca="1">SUMIFS(INDIRECT($F$1&amp;$F455&amp;":"&amp;$F455),INDIRECT($F$1&amp;dbP!$D$2&amp;":"&amp;dbP!$D$2),"&gt;="&amp;AY$6,INDIRECT($F$1&amp;dbP!$D$2&amp;":"&amp;dbP!$D$2),"&lt;="&amp;AY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AZ455" s="1">
        <f ca="1">SUMIFS(INDIRECT($F$1&amp;$F455&amp;":"&amp;$F455),INDIRECT($F$1&amp;dbP!$D$2&amp;":"&amp;dbP!$D$2),"&gt;="&amp;AZ$6,INDIRECT($F$1&amp;dbP!$D$2&amp;":"&amp;dbP!$D$2),"&lt;="&amp;AZ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A455" s="1">
        <f ca="1">SUMIFS(INDIRECT($F$1&amp;$F455&amp;":"&amp;$F455),INDIRECT($F$1&amp;dbP!$D$2&amp;":"&amp;dbP!$D$2),"&gt;="&amp;BA$6,INDIRECT($F$1&amp;dbP!$D$2&amp;":"&amp;dbP!$D$2),"&lt;="&amp;BA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B455" s="1">
        <f ca="1">SUMIFS(INDIRECT($F$1&amp;$F455&amp;":"&amp;$F455),INDIRECT($F$1&amp;dbP!$D$2&amp;":"&amp;dbP!$D$2),"&gt;="&amp;BB$6,INDIRECT($F$1&amp;dbP!$D$2&amp;":"&amp;dbP!$D$2),"&lt;="&amp;BB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C455" s="1">
        <f ca="1">SUMIFS(INDIRECT($F$1&amp;$F455&amp;":"&amp;$F455),INDIRECT($F$1&amp;dbP!$D$2&amp;":"&amp;dbP!$D$2),"&gt;="&amp;BC$6,INDIRECT($F$1&amp;dbP!$D$2&amp;":"&amp;dbP!$D$2),"&lt;="&amp;BC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D455" s="1">
        <f ca="1">SUMIFS(INDIRECT($F$1&amp;$F455&amp;":"&amp;$F455),INDIRECT($F$1&amp;dbP!$D$2&amp;":"&amp;dbP!$D$2),"&gt;="&amp;BD$6,INDIRECT($F$1&amp;dbP!$D$2&amp;":"&amp;dbP!$D$2),"&lt;="&amp;BD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  <c r="BE455" s="1">
        <f ca="1">SUMIFS(INDIRECT($F$1&amp;$F455&amp;":"&amp;$F455),INDIRECT($F$1&amp;dbP!$D$2&amp;":"&amp;dbP!$D$2),"&gt;="&amp;BE$6,INDIRECT($F$1&amp;dbP!$D$2&amp;":"&amp;dbP!$D$2),"&lt;="&amp;BE$7,INDIRECT($F$1&amp;dbP!$O$2&amp;":"&amp;dbP!$O$2),$H455,INDIRECT($F$1&amp;dbP!$P$2&amp;":"&amp;dbP!$P$2),IF($I455=$J455,"*",$I455),INDIRECT($F$1&amp;dbP!$Q$2&amp;":"&amp;dbP!$Q$2),IF(OR($I455=$J455,"  "&amp;$I455=$J455),"*",RIGHT($J455,LEN($J455)-4)),INDIRECT($F$1&amp;dbP!$AC$2&amp;":"&amp;dbP!$AC$2),RepP!$J$3)</f>
        <v>0</v>
      </c>
    </row>
    <row r="456" spans="2:57" x14ac:dyDescent="0.3">
      <c r="B456" s="1">
        <f>MAX(B$423:B455)+1</f>
        <v>41</v>
      </c>
      <c r="D456" s="1">
        <f ca="1">INDIRECT($B$1&amp;Items!AB$2&amp;$B456)</f>
        <v>0</v>
      </c>
      <c r="F456" s="1" t="str">
        <f ca="1">INDIRECT($B$1&amp;Items!X$2&amp;$B456)</f>
        <v>AA</v>
      </c>
      <c r="H456" s="13" t="str">
        <f ca="1">INDIRECT($B$1&amp;Items!U$2&amp;$B456)</f>
        <v>Себестоимость продаж</v>
      </c>
      <c r="I456" s="13" t="str">
        <f ca="1">IF(INDIRECT($B$1&amp;Items!V$2&amp;$B456)="",H456,INDIRECT($B$1&amp;Items!V$2&amp;$B456))</f>
        <v>Затраты этапа-3 бизнес-процесса</v>
      </c>
      <c r="J456" s="1" t="str">
        <f ca="1">IF(INDIRECT($B$1&amp;Items!W$2&amp;$B456)="",IF(H456&lt;&gt;I456,"  "&amp;I456,I456),"    "&amp;INDIRECT($B$1&amp;Items!W$2&amp;$B456))</f>
        <v xml:space="preserve">  Затраты этапа-3 бизнес-процесса</v>
      </c>
      <c r="S456" s="1">
        <f ca="1">SUM($U456:INDIRECT(ADDRESS(ROW(),SUMIFS($1:$1,$5:$5,MAX($5:$5)))))</f>
        <v>15242208.640108202</v>
      </c>
      <c r="V456" s="1">
        <f ca="1">SUMIFS(INDIRECT($F$1&amp;$F456&amp;":"&amp;$F456),INDIRECT($F$1&amp;dbP!$D$2&amp;":"&amp;dbP!$D$2),"&gt;="&amp;V$6,INDIRECT($F$1&amp;dbP!$D$2&amp;":"&amp;dbP!$D$2),"&lt;="&amp;V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W456" s="1">
        <f ca="1">SUMIFS(INDIRECT($F$1&amp;$F456&amp;":"&amp;$F456),INDIRECT($F$1&amp;dbP!$D$2&amp;":"&amp;dbP!$D$2),"&gt;="&amp;W$6,INDIRECT($F$1&amp;dbP!$D$2&amp;":"&amp;dbP!$D$2),"&lt;="&amp;W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X456" s="1">
        <f ca="1">SUMIFS(INDIRECT($F$1&amp;$F456&amp;":"&amp;$F456),INDIRECT($F$1&amp;dbP!$D$2&amp;":"&amp;dbP!$D$2),"&gt;="&amp;X$6,INDIRECT($F$1&amp;dbP!$D$2&amp;":"&amp;dbP!$D$2),"&lt;="&amp;X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Y456" s="1">
        <f ca="1">SUMIFS(INDIRECT($F$1&amp;$F456&amp;":"&amp;$F456),INDIRECT($F$1&amp;dbP!$D$2&amp;":"&amp;dbP!$D$2),"&gt;="&amp;Y$6,INDIRECT($F$1&amp;dbP!$D$2&amp;":"&amp;dbP!$D$2),"&lt;="&amp;Y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Z456" s="1">
        <f ca="1">SUMIFS(INDIRECT($F$1&amp;$F456&amp;":"&amp;$F456),INDIRECT($F$1&amp;dbP!$D$2&amp;":"&amp;dbP!$D$2),"&gt;="&amp;Z$6,INDIRECT($F$1&amp;dbP!$D$2&amp;":"&amp;dbP!$D$2),"&lt;="&amp;Z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5080736.2133694002</v>
      </c>
      <c r="AA456" s="1">
        <f ca="1">SUMIFS(INDIRECT($F$1&amp;$F456&amp;":"&amp;$F456),INDIRECT($F$1&amp;dbP!$D$2&amp;":"&amp;dbP!$D$2),"&gt;="&amp;AA$6,INDIRECT($F$1&amp;dbP!$D$2&amp;":"&amp;dbP!$D$2),"&lt;="&amp;AA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10161472.4267388</v>
      </c>
      <c r="AB456" s="1">
        <f ca="1">SUMIFS(INDIRECT($F$1&amp;$F456&amp;":"&amp;$F456),INDIRECT($F$1&amp;dbP!$D$2&amp;":"&amp;dbP!$D$2),"&gt;="&amp;AB$6,INDIRECT($F$1&amp;dbP!$D$2&amp;":"&amp;dbP!$D$2),"&lt;="&amp;AB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C456" s="1">
        <f ca="1">SUMIFS(INDIRECT($F$1&amp;$F456&amp;":"&amp;$F456),INDIRECT($F$1&amp;dbP!$D$2&amp;":"&amp;dbP!$D$2),"&gt;="&amp;AC$6,INDIRECT($F$1&amp;dbP!$D$2&amp;":"&amp;dbP!$D$2),"&lt;="&amp;AC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D456" s="1">
        <f ca="1">SUMIFS(INDIRECT($F$1&amp;$F456&amp;":"&amp;$F456),INDIRECT($F$1&amp;dbP!$D$2&amp;":"&amp;dbP!$D$2),"&gt;="&amp;AD$6,INDIRECT($F$1&amp;dbP!$D$2&amp;":"&amp;dbP!$D$2),"&lt;="&amp;AD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E456" s="1">
        <f ca="1">SUMIFS(INDIRECT($F$1&amp;$F456&amp;":"&amp;$F456),INDIRECT($F$1&amp;dbP!$D$2&amp;":"&amp;dbP!$D$2),"&gt;="&amp;AE$6,INDIRECT($F$1&amp;dbP!$D$2&amp;":"&amp;dbP!$D$2),"&lt;="&amp;AE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F456" s="1">
        <f ca="1">SUMIFS(INDIRECT($F$1&amp;$F456&amp;":"&amp;$F456),INDIRECT($F$1&amp;dbP!$D$2&amp;":"&amp;dbP!$D$2),"&gt;="&amp;AF$6,INDIRECT($F$1&amp;dbP!$D$2&amp;":"&amp;dbP!$D$2),"&lt;="&amp;AF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G456" s="1">
        <f ca="1">SUMIFS(INDIRECT($F$1&amp;$F456&amp;":"&amp;$F456),INDIRECT($F$1&amp;dbP!$D$2&amp;":"&amp;dbP!$D$2),"&gt;="&amp;AG$6,INDIRECT($F$1&amp;dbP!$D$2&amp;":"&amp;dbP!$D$2),"&lt;="&amp;AG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H456" s="1">
        <f ca="1">SUMIFS(INDIRECT($F$1&amp;$F456&amp;":"&amp;$F456),INDIRECT($F$1&amp;dbP!$D$2&amp;":"&amp;dbP!$D$2),"&gt;="&amp;AH$6,INDIRECT($F$1&amp;dbP!$D$2&amp;":"&amp;dbP!$D$2),"&lt;="&amp;AH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I456" s="1">
        <f ca="1">SUMIFS(INDIRECT($F$1&amp;$F456&amp;":"&amp;$F456),INDIRECT($F$1&amp;dbP!$D$2&amp;":"&amp;dbP!$D$2),"&gt;="&amp;AI$6,INDIRECT($F$1&amp;dbP!$D$2&amp;":"&amp;dbP!$D$2),"&lt;="&amp;AI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J456" s="1">
        <f ca="1">SUMIFS(INDIRECT($F$1&amp;$F456&amp;":"&amp;$F456),INDIRECT($F$1&amp;dbP!$D$2&amp;":"&amp;dbP!$D$2),"&gt;="&amp;AJ$6,INDIRECT($F$1&amp;dbP!$D$2&amp;":"&amp;dbP!$D$2),"&lt;="&amp;AJ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K456" s="1">
        <f ca="1">SUMIFS(INDIRECT($F$1&amp;$F456&amp;":"&amp;$F456),INDIRECT($F$1&amp;dbP!$D$2&amp;":"&amp;dbP!$D$2),"&gt;="&amp;AK$6,INDIRECT($F$1&amp;dbP!$D$2&amp;":"&amp;dbP!$D$2),"&lt;="&amp;AK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L456" s="1">
        <f ca="1">SUMIFS(INDIRECT($F$1&amp;$F456&amp;":"&amp;$F456),INDIRECT($F$1&amp;dbP!$D$2&amp;":"&amp;dbP!$D$2),"&gt;="&amp;AL$6,INDIRECT($F$1&amp;dbP!$D$2&amp;":"&amp;dbP!$D$2),"&lt;="&amp;AL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M456" s="1">
        <f ca="1">SUMIFS(INDIRECT($F$1&amp;$F456&amp;":"&amp;$F456),INDIRECT($F$1&amp;dbP!$D$2&amp;":"&amp;dbP!$D$2),"&gt;="&amp;AM$6,INDIRECT($F$1&amp;dbP!$D$2&amp;":"&amp;dbP!$D$2),"&lt;="&amp;AM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N456" s="1">
        <f ca="1">SUMIFS(INDIRECT($F$1&amp;$F456&amp;":"&amp;$F456),INDIRECT($F$1&amp;dbP!$D$2&amp;":"&amp;dbP!$D$2),"&gt;="&amp;AN$6,INDIRECT($F$1&amp;dbP!$D$2&amp;":"&amp;dbP!$D$2),"&lt;="&amp;AN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O456" s="1">
        <f ca="1">SUMIFS(INDIRECT($F$1&amp;$F456&amp;":"&amp;$F456),INDIRECT($F$1&amp;dbP!$D$2&amp;":"&amp;dbP!$D$2),"&gt;="&amp;AO$6,INDIRECT($F$1&amp;dbP!$D$2&amp;":"&amp;dbP!$D$2),"&lt;="&amp;AO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P456" s="1">
        <f ca="1">SUMIFS(INDIRECT($F$1&amp;$F456&amp;":"&amp;$F456),INDIRECT($F$1&amp;dbP!$D$2&amp;":"&amp;dbP!$D$2),"&gt;="&amp;AP$6,INDIRECT($F$1&amp;dbP!$D$2&amp;":"&amp;dbP!$D$2),"&lt;="&amp;AP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Q456" s="1">
        <f ca="1">SUMIFS(INDIRECT($F$1&amp;$F456&amp;":"&amp;$F456),INDIRECT($F$1&amp;dbP!$D$2&amp;":"&amp;dbP!$D$2),"&gt;="&amp;AQ$6,INDIRECT($F$1&amp;dbP!$D$2&amp;":"&amp;dbP!$D$2),"&lt;="&amp;AQ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R456" s="1">
        <f ca="1">SUMIFS(INDIRECT($F$1&amp;$F456&amp;":"&amp;$F456),INDIRECT($F$1&amp;dbP!$D$2&amp;":"&amp;dbP!$D$2),"&gt;="&amp;AR$6,INDIRECT($F$1&amp;dbP!$D$2&amp;":"&amp;dbP!$D$2),"&lt;="&amp;AR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S456" s="1">
        <f ca="1">SUMIFS(INDIRECT($F$1&amp;$F456&amp;":"&amp;$F456),INDIRECT($F$1&amp;dbP!$D$2&amp;":"&amp;dbP!$D$2),"&gt;="&amp;AS$6,INDIRECT($F$1&amp;dbP!$D$2&amp;":"&amp;dbP!$D$2),"&lt;="&amp;AS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T456" s="1">
        <f ca="1">SUMIFS(INDIRECT($F$1&amp;$F456&amp;":"&amp;$F456),INDIRECT($F$1&amp;dbP!$D$2&amp;":"&amp;dbP!$D$2),"&gt;="&amp;AT$6,INDIRECT($F$1&amp;dbP!$D$2&amp;":"&amp;dbP!$D$2),"&lt;="&amp;AT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U456" s="1">
        <f ca="1">SUMIFS(INDIRECT($F$1&amp;$F456&amp;":"&amp;$F456),INDIRECT($F$1&amp;dbP!$D$2&amp;":"&amp;dbP!$D$2),"&gt;="&amp;AU$6,INDIRECT($F$1&amp;dbP!$D$2&amp;":"&amp;dbP!$D$2),"&lt;="&amp;AU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V456" s="1">
        <f ca="1">SUMIFS(INDIRECT($F$1&amp;$F456&amp;":"&amp;$F456),INDIRECT($F$1&amp;dbP!$D$2&amp;":"&amp;dbP!$D$2),"&gt;="&amp;AV$6,INDIRECT($F$1&amp;dbP!$D$2&amp;":"&amp;dbP!$D$2),"&lt;="&amp;AV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W456" s="1">
        <f ca="1">SUMIFS(INDIRECT($F$1&amp;$F456&amp;":"&amp;$F456),INDIRECT($F$1&amp;dbP!$D$2&amp;":"&amp;dbP!$D$2),"&gt;="&amp;AW$6,INDIRECT($F$1&amp;dbP!$D$2&amp;":"&amp;dbP!$D$2),"&lt;="&amp;AW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X456" s="1">
        <f ca="1">SUMIFS(INDIRECT($F$1&amp;$F456&amp;":"&amp;$F456),INDIRECT($F$1&amp;dbP!$D$2&amp;":"&amp;dbP!$D$2),"&gt;="&amp;AX$6,INDIRECT($F$1&amp;dbP!$D$2&amp;":"&amp;dbP!$D$2),"&lt;="&amp;AX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Y456" s="1">
        <f ca="1">SUMIFS(INDIRECT($F$1&amp;$F456&amp;":"&amp;$F456),INDIRECT($F$1&amp;dbP!$D$2&amp;":"&amp;dbP!$D$2),"&gt;="&amp;AY$6,INDIRECT($F$1&amp;dbP!$D$2&amp;":"&amp;dbP!$D$2),"&lt;="&amp;AY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AZ456" s="1">
        <f ca="1">SUMIFS(INDIRECT($F$1&amp;$F456&amp;":"&amp;$F456),INDIRECT($F$1&amp;dbP!$D$2&amp;":"&amp;dbP!$D$2),"&gt;="&amp;AZ$6,INDIRECT($F$1&amp;dbP!$D$2&amp;":"&amp;dbP!$D$2),"&lt;="&amp;AZ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A456" s="1">
        <f ca="1">SUMIFS(INDIRECT($F$1&amp;$F456&amp;":"&amp;$F456),INDIRECT($F$1&amp;dbP!$D$2&amp;":"&amp;dbP!$D$2),"&gt;="&amp;BA$6,INDIRECT($F$1&amp;dbP!$D$2&amp;":"&amp;dbP!$D$2),"&lt;="&amp;BA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B456" s="1">
        <f ca="1">SUMIFS(INDIRECT($F$1&amp;$F456&amp;":"&amp;$F456),INDIRECT($F$1&amp;dbP!$D$2&amp;":"&amp;dbP!$D$2),"&gt;="&amp;BB$6,INDIRECT($F$1&amp;dbP!$D$2&amp;":"&amp;dbP!$D$2),"&lt;="&amp;BB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C456" s="1">
        <f ca="1">SUMIFS(INDIRECT($F$1&amp;$F456&amp;":"&amp;$F456),INDIRECT($F$1&amp;dbP!$D$2&amp;":"&amp;dbP!$D$2),"&gt;="&amp;BC$6,INDIRECT($F$1&amp;dbP!$D$2&amp;":"&amp;dbP!$D$2),"&lt;="&amp;BC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D456" s="1">
        <f ca="1">SUMIFS(INDIRECT($F$1&amp;$F456&amp;":"&amp;$F456),INDIRECT($F$1&amp;dbP!$D$2&amp;":"&amp;dbP!$D$2),"&gt;="&amp;BD$6,INDIRECT($F$1&amp;dbP!$D$2&amp;":"&amp;dbP!$D$2),"&lt;="&amp;BD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  <c r="BE456" s="1">
        <f ca="1">SUMIFS(INDIRECT($F$1&amp;$F456&amp;":"&amp;$F456),INDIRECT($F$1&amp;dbP!$D$2&amp;":"&amp;dbP!$D$2),"&gt;="&amp;BE$6,INDIRECT($F$1&amp;dbP!$D$2&amp;":"&amp;dbP!$D$2),"&lt;="&amp;BE$7,INDIRECT($F$1&amp;dbP!$O$2&amp;":"&amp;dbP!$O$2),$H456,INDIRECT($F$1&amp;dbP!$P$2&amp;":"&amp;dbP!$P$2),IF($I456=$J456,"*",$I456),INDIRECT($F$1&amp;dbP!$Q$2&amp;":"&amp;dbP!$Q$2),IF(OR($I456=$J456,"  "&amp;$I456=$J456),"*",RIGHT($J456,LEN($J456)-4)),INDIRECT($F$1&amp;dbP!$AC$2&amp;":"&amp;dbP!$AC$2),RepP!$J$3)</f>
        <v>0</v>
      </c>
    </row>
    <row r="457" spans="2:57" x14ac:dyDescent="0.3">
      <c r="B457" s="1">
        <f>MAX(B$423:B456)+1</f>
        <v>42</v>
      </c>
      <c r="D457" s="1" t="str">
        <f ca="1">INDIRECT($B$1&amp;Items!AB$2&amp;$B457)</f>
        <v>PL(-)</v>
      </c>
      <c r="F457" s="1" t="str">
        <f ca="1">INDIRECT($B$1&amp;Items!X$2&amp;$B457)</f>
        <v>AA</v>
      </c>
      <c r="H457" s="13" t="str">
        <f ca="1">INDIRECT($B$1&amp;Items!U$2&amp;$B457)</f>
        <v>Себестоимость продаж</v>
      </c>
      <c r="I457" s="13" t="str">
        <f ca="1">IF(INDIRECT($B$1&amp;Items!V$2&amp;$B457)="",H457,INDIRECT($B$1&amp;Items!V$2&amp;$B457))</f>
        <v>Затраты этапа-3 бизнес-процесса</v>
      </c>
      <c r="J457" s="1" t="str">
        <f ca="1">IF(INDIRECT($B$1&amp;Items!W$2&amp;$B457)="",IF(H457&lt;&gt;I457,"  "&amp;I457,I457),"    "&amp;INDIRECT($B$1&amp;Items!W$2&amp;$B457))</f>
        <v xml:space="preserve">    Производственные затраты-11</v>
      </c>
      <c r="S457" s="1">
        <f ca="1">SUM($U457:INDIRECT(ADDRESS(ROW(),SUMIFS($1:$1,$5:$5,MAX($5:$5)))))</f>
        <v>984591.31495140004</v>
      </c>
      <c r="V457" s="1">
        <f ca="1">SUMIFS(INDIRECT($F$1&amp;$F457&amp;":"&amp;$F457),INDIRECT($F$1&amp;dbP!$D$2&amp;":"&amp;dbP!$D$2),"&gt;="&amp;V$6,INDIRECT($F$1&amp;dbP!$D$2&amp;":"&amp;dbP!$D$2),"&lt;="&amp;V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W457" s="1">
        <f ca="1">SUMIFS(INDIRECT($F$1&amp;$F457&amp;":"&amp;$F457),INDIRECT($F$1&amp;dbP!$D$2&amp;":"&amp;dbP!$D$2),"&gt;="&amp;W$6,INDIRECT($F$1&amp;dbP!$D$2&amp;":"&amp;dbP!$D$2),"&lt;="&amp;W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X457" s="1">
        <f ca="1">SUMIFS(INDIRECT($F$1&amp;$F457&amp;":"&amp;$F457),INDIRECT($F$1&amp;dbP!$D$2&amp;":"&amp;dbP!$D$2),"&gt;="&amp;X$6,INDIRECT($F$1&amp;dbP!$D$2&amp;":"&amp;dbP!$D$2),"&lt;="&amp;X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Y457" s="1">
        <f ca="1">SUMIFS(INDIRECT($F$1&amp;$F457&amp;":"&amp;$F457),INDIRECT($F$1&amp;dbP!$D$2&amp;":"&amp;dbP!$D$2),"&gt;="&amp;Y$6,INDIRECT($F$1&amp;dbP!$D$2&amp;":"&amp;dbP!$D$2),"&lt;="&amp;Y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Z457" s="1">
        <f ca="1">SUMIFS(INDIRECT($F$1&amp;$F457&amp;":"&amp;$F457),INDIRECT($F$1&amp;dbP!$D$2&amp;":"&amp;dbP!$D$2),"&gt;="&amp;Z$6,INDIRECT($F$1&amp;dbP!$D$2&amp;":"&amp;dbP!$D$2),"&lt;="&amp;Z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328197.10498380003</v>
      </c>
      <c r="AA457" s="1">
        <f ca="1">SUMIFS(INDIRECT($F$1&amp;$F457&amp;":"&amp;$F457),INDIRECT($F$1&amp;dbP!$D$2&amp;":"&amp;dbP!$D$2),"&gt;="&amp;AA$6,INDIRECT($F$1&amp;dbP!$D$2&amp;":"&amp;dbP!$D$2),"&lt;="&amp;AA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656394.20996760007</v>
      </c>
      <c r="AB457" s="1">
        <f ca="1">SUMIFS(INDIRECT($F$1&amp;$F457&amp;":"&amp;$F457),INDIRECT($F$1&amp;dbP!$D$2&amp;":"&amp;dbP!$D$2),"&gt;="&amp;AB$6,INDIRECT($F$1&amp;dbP!$D$2&amp;":"&amp;dbP!$D$2),"&lt;="&amp;AB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C457" s="1">
        <f ca="1">SUMIFS(INDIRECT($F$1&amp;$F457&amp;":"&amp;$F457),INDIRECT($F$1&amp;dbP!$D$2&amp;":"&amp;dbP!$D$2),"&gt;="&amp;AC$6,INDIRECT($F$1&amp;dbP!$D$2&amp;":"&amp;dbP!$D$2),"&lt;="&amp;AC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D457" s="1">
        <f ca="1">SUMIFS(INDIRECT($F$1&amp;$F457&amp;":"&amp;$F457),INDIRECT($F$1&amp;dbP!$D$2&amp;":"&amp;dbP!$D$2),"&gt;="&amp;AD$6,INDIRECT($F$1&amp;dbP!$D$2&amp;":"&amp;dbP!$D$2),"&lt;="&amp;AD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E457" s="1">
        <f ca="1">SUMIFS(INDIRECT($F$1&amp;$F457&amp;":"&amp;$F457),INDIRECT($F$1&amp;dbP!$D$2&amp;":"&amp;dbP!$D$2),"&gt;="&amp;AE$6,INDIRECT($F$1&amp;dbP!$D$2&amp;":"&amp;dbP!$D$2),"&lt;="&amp;AE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F457" s="1">
        <f ca="1">SUMIFS(INDIRECT($F$1&amp;$F457&amp;":"&amp;$F457),INDIRECT($F$1&amp;dbP!$D$2&amp;":"&amp;dbP!$D$2),"&gt;="&amp;AF$6,INDIRECT($F$1&amp;dbP!$D$2&amp;":"&amp;dbP!$D$2),"&lt;="&amp;AF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G457" s="1">
        <f ca="1">SUMIFS(INDIRECT($F$1&amp;$F457&amp;":"&amp;$F457),INDIRECT($F$1&amp;dbP!$D$2&amp;":"&amp;dbP!$D$2),"&gt;="&amp;AG$6,INDIRECT($F$1&amp;dbP!$D$2&amp;":"&amp;dbP!$D$2),"&lt;="&amp;AG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H457" s="1">
        <f ca="1">SUMIFS(INDIRECT($F$1&amp;$F457&amp;":"&amp;$F457),INDIRECT($F$1&amp;dbP!$D$2&amp;":"&amp;dbP!$D$2),"&gt;="&amp;AH$6,INDIRECT($F$1&amp;dbP!$D$2&amp;":"&amp;dbP!$D$2),"&lt;="&amp;AH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I457" s="1">
        <f ca="1">SUMIFS(INDIRECT($F$1&amp;$F457&amp;":"&amp;$F457),INDIRECT($F$1&amp;dbP!$D$2&amp;":"&amp;dbP!$D$2),"&gt;="&amp;AI$6,INDIRECT($F$1&amp;dbP!$D$2&amp;":"&amp;dbP!$D$2),"&lt;="&amp;AI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J457" s="1">
        <f ca="1">SUMIFS(INDIRECT($F$1&amp;$F457&amp;":"&amp;$F457),INDIRECT($F$1&amp;dbP!$D$2&amp;":"&amp;dbP!$D$2),"&gt;="&amp;AJ$6,INDIRECT($F$1&amp;dbP!$D$2&amp;":"&amp;dbP!$D$2),"&lt;="&amp;AJ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K457" s="1">
        <f ca="1">SUMIFS(INDIRECT($F$1&amp;$F457&amp;":"&amp;$F457),INDIRECT($F$1&amp;dbP!$D$2&amp;":"&amp;dbP!$D$2),"&gt;="&amp;AK$6,INDIRECT($F$1&amp;dbP!$D$2&amp;":"&amp;dbP!$D$2),"&lt;="&amp;AK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L457" s="1">
        <f ca="1">SUMIFS(INDIRECT($F$1&amp;$F457&amp;":"&amp;$F457),INDIRECT($F$1&amp;dbP!$D$2&amp;":"&amp;dbP!$D$2),"&gt;="&amp;AL$6,INDIRECT($F$1&amp;dbP!$D$2&amp;":"&amp;dbP!$D$2),"&lt;="&amp;AL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M457" s="1">
        <f ca="1">SUMIFS(INDIRECT($F$1&amp;$F457&amp;":"&amp;$F457),INDIRECT($F$1&amp;dbP!$D$2&amp;":"&amp;dbP!$D$2),"&gt;="&amp;AM$6,INDIRECT($F$1&amp;dbP!$D$2&amp;":"&amp;dbP!$D$2),"&lt;="&amp;AM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N457" s="1">
        <f ca="1">SUMIFS(INDIRECT($F$1&amp;$F457&amp;":"&amp;$F457),INDIRECT($F$1&amp;dbP!$D$2&amp;":"&amp;dbP!$D$2),"&gt;="&amp;AN$6,INDIRECT($F$1&amp;dbP!$D$2&amp;":"&amp;dbP!$D$2),"&lt;="&amp;AN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O457" s="1">
        <f ca="1">SUMIFS(INDIRECT($F$1&amp;$F457&amp;":"&amp;$F457),INDIRECT($F$1&amp;dbP!$D$2&amp;":"&amp;dbP!$D$2),"&gt;="&amp;AO$6,INDIRECT($F$1&amp;dbP!$D$2&amp;":"&amp;dbP!$D$2),"&lt;="&amp;AO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P457" s="1">
        <f ca="1">SUMIFS(INDIRECT($F$1&amp;$F457&amp;":"&amp;$F457),INDIRECT($F$1&amp;dbP!$D$2&amp;":"&amp;dbP!$D$2),"&gt;="&amp;AP$6,INDIRECT($F$1&amp;dbP!$D$2&amp;":"&amp;dbP!$D$2),"&lt;="&amp;AP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Q457" s="1">
        <f ca="1">SUMIFS(INDIRECT($F$1&amp;$F457&amp;":"&amp;$F457),INDIRECT($F$1&amp;dbP!$D$2&amp;":"&amp;dbP!$D$2),"&gt;="&amp;AQ$6,INDIRECT($F$1&amp;dbP!$D$2&amp;":"&amp;dbP!$D$2),"&lt;="&amp;AQ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R457" s="1">
        <f ca="1">SUMIFS(INDIRECT($F$1&amp;$F457&amp;":"&amp;$F457),INDIRECT($F$1&amp;dbP!$D$2&amp;":"&amp;dbP!$D$2),"&gt;="&amp;AR$6,INDIRECT($F$1&amp;dbP!$D$2&amp;":"&amp;dbP!$D$2),"&lt;="&amp;AR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S457" s="1">
        <f ca="1">SUMIFS(INDIRECT($F$1&amp;$F457&amp;":"&amp;$F457),INDIRECT($F$1&amp;dbP!$D$2&amp;":"&amp;dbP!$D$2),"&gt;="&amp;AS$6,INDIRECT($F$1&amp;dbP!$D$2&amp;":"&amp;dbP!$D$2),"&lt;="&amp;AS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T457" s="1">
        <f ca="1">SUMIFS(INDIRECT($F$1&amp;$F457&amp;":"&amp;$F457),INDIRECT($F$1&amp;dbP!$D$2&amp;":"&amp;dbP!$D$2),"&gt;="&amp;AT$6,INDIRECT($F$1&amp;dbP!$D$2&amp;":"&amp;dbP!$D$2),"&lt;="&amp;AT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U457" s="1">
        <f ca="1">SUMIFS(INDIRECT($F$1&amp;$F457&amp;":"&amp;$F457),INDIRECT($F$1&amp;dbP!$D$2&amp;":"&amp;dbP!$D$2),"&gt;="&amp;AU$6,INDIRECT($F$1&amp;dbP!$D$2&amp;":"&amp;dbP!$D$2),"&lt;="&amp;AU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V457" s="1">
        <f ca="1">SUMIFS(INDIRECT($F$1&amp;$F457&amp;":"&amp;$F457),INDIRECT($F$1&amp;dbP!$D$2&amp;":"&amp;dbP!$D$2),"&gt;="&amp;AV$6,INDIRECT($F$1&amp;dbP!$D$2&amp;":"&amp;dbP!$D$2),"&lt;="&amp;AV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W457" s="1">
        <f ca="1">SUMIFS(INDIRECT($F$1&amp;$F457&amp;":"&amp;$F457),INDIRECT($F$1&amp;dbP!$D$2&amp;":"&amp;dbP!$D$2),"&gt;="&amp;AW$6,INDIRECT($F$1&amp;dbP!$D$2&amp;":"&amp;dbP!$D$2),"&lt;="&amp;AW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X457" s="1">
        <f ca="1">SUMIFS(INDIRECT($F$1&amp;$F457&amp;":"&amp;$F457),INDIRECT($F$1&amp;dbP!$D$2&amp;":"&amp;dbP!$D$2),"&gt;="&amp;AX$6,INDIRECT($F$1&amp;dbP!$D$2&amp;":"&amp;dbP!$D$2),"&lt;="&amp;AX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Y457" s="1">
        <f ca="1">SUMIFS(INDIRECT($F$1&amp;$F457&amp;":"&amp;$F457),INDIRECT($F$1&amp;dbP!$D$2&amp;":"&amp;dbP!$D$2),"&gt;="&amp;AY$6,INDIRECT($F$1&amp;dbP!$D$2&amp;":"&amp;dbP!$D$2),"&lt;="&amp;AY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AZ457" s="1">
        <f ca="1">SUMIFS(INDIRECT($F$1&amp;$F457&amp;":"&amp;$F457),INDIRECT($F$1&amp;dbP!$D$2&amp;":"&amp;dbP!$D$2),"&gt;="&amp;AZ$6,INDIRECT($F$1&amp;dbP!$D$2&amp;":"&amp;dbP!$D$2),"&lt;="&amp;AZ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A457" s="1">
        <f ca="1">SUMIFS(INDIRECT($F$1&amp;$F457&amp;":"&amp;$F457),INDIRECT($F$1&amp;dbP!$D$2&amp;":"&amp;dbP!$D$2),"&gt;="&amp;BA$6,INDIRECT($F$1&amp;dbP!$D$2&amp;":"&amp;dbP!$D$2),"&lt;="&amp;BA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B457" s="1">
        <f ca="1">SUMIFS(INDIRECT($F$1&amp;$F457&amp;":"&amp;$F457),INDIRECT($F$1&amp;dbP!$D$2&amp;":"&amp;dbP!$D$2),"&gt;="&amp;BB$6,INDIRECT($F$1&amp;dbP!$D$2&amp;":"&amp;dbP!$D$2),"&lt;="&amp;BB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C457" s="1">
        <f ca="1">SUMIFS(INDIRECT($F$1&amp;$F457&amp;":"&amp;$F457),INDIRECT($F$1&amp;dbP!$D$2&amp;":"&amp;dbP!$D$2),"&gt;="&amp;BC$6,INDIRECT($F$1&amp;dbP!$D$2&amp;":"&amp;dbP!$D$2),"&lt;="&amp;BC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D457" s="1">
        <f ca="1">SUMIFS(INDIRECT($F$1&amp;$F457&amp;":"&amp;$F457),INDIRECT($F$1&amp;dbP!$D$2&amp;":"&amp;dbP!$D$2),"&gt;="&amp;BD$6,INDIRECT($F$1&amp;dbP!$D$2&amp;":"&amp;dbP!$D$2),"&lt;="&amp;BD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  <c r="BE457" s="1">
        <f ca="1">SUMIFS(INDIRECT($F$1&amp;$F457&amp;":"&amp;$F457),INDIRECT($F$1&amp;dbP!$D$2&amp;":"&amp;dbP!$D$2),"&gt;="&amp;BE$6,INDIRECT($F$1&amp;dbP!$D$2&amp;":"&amp;dbP!$D$2),"&lt;="&amp;BE$7,INDIRECT($F$1&amp;dbP!$O$2&amp;":"&amp;dbP!$O$2),$H457,INDIRECT($F$1&amp;dbP!$P$2&amp;":"&amp;dbP!$P$2),IF($I457=$J457,"*",$I457),INDIRECT($F$1&amp;dbP!$Q$2&amp;":"&amp;dbP!$Q$2),IF(OR($I457=$J457,"  "&amp;$I457=$J457),"*",RIGHT($J457,LEN($J457)-4)),INDIRECT($F$1&amp;dbP!$AC$2&amp;":"&amp;dbP!$AC$2),RepP!$J$3)</f>
        <v>0</v>
      </c>
    </row>
    <row r="458" spans="2:57" x14ac:dyDescent="0.3">
      <c r="B458" s="1">
        <f>MAX(B$423:B457)+1</f>
        <v>43</v>
      </c>
      <c r="D458" s="1" t="str">
        <f ca="1">INDIRECT($B$1&amp;Items!AB$2&amp;$B458)</f>
        <v>PL(-)</v>
      </c>
      <c r="F458" s="1" t="str">
        <f ca="1">INDIRECT($B$1&amp;Items!X$2&amp;$B458)</f>
        <v>AA</v>
      </c>
      <c r="H458" s="13" t="str">
        <f ca="1">INDIRECT($B$1&amp;Items!U$2&amp;$B458)</f>
        <v>Себестоимость продаж</v>
      </c>
      <c r="I458" s="13" t="str">
        <f ca="1">IF(INDIRECT($B$1&amp;Items!V$2&amp;$B458)="",H458,INDIRECT($B$1&amp;Items!V$2&amp;$B458))</f>
        <v>Затраты этапа-3 бизнес-процесса</v>
      </c>
      <c r="J458" s="1" t="str">
        <f ca="1">IF(INDIRECT($B$1&amp;Items!W$2&amp;$B458)="",IF(H458&lt;&gt;I458,"  "&amp;I458,I458),"    "&amp;INDIRECT($B$1&amp;Items!W$2&amp;$B458))</f>
        <v xml:space="preserve">    Производственные затраты-12</v>
      </c>
      <c r="S458" s="1">
        <f ca="1">SUM($U458:INDIRECT(ADDRESS(ROW(),SUMIFS($1:$1,$5:$5,MAX($5:$5)))))</f>
        <v>996300</v>
      </c>
      <c r="V458" s="1">
        <f ca="1">SUMIFS(INDIRECT($F$1&amp;$F458&amp;":"&amp;$F458),INDIRECT($F$1&amp;dbP!$D$2&amp;":"&amp;dbP!$D$2),"&gt;="&amp;V$6,INDIRECT($F$1&amp;dbP!$D$2&amp;":"&amp;dbP!$D$2),"&lt;="&amp;V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W458" s="1">
        <f ca="1">SUMIFS(INDIRECT($F$1&amp;$F458&amp;":"&amp;$F458),INDIRECT($F$1&amp;dbP!$D$2&amp;":"&amp;dbP!$D$2),"&gt;="&amp;W$6,INDIRECT($F$1&amp;dbP!$D$2&amp;":"&amp;dbP!$D$2),"&lt;="&amp;W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X458" s="1">
        <f ca="1">SUMIFS(INDIRECT($F$1&amp;$F458&amp;":"&amp;$F458),INDIRECT($F$1&amp;dbP!$D$2&amp;":"&amp;dbP!$D$2),"&gt;="&amp;X$6,INDIRECT($F$1&amp;dbP!$D$2&amp;":"&amp;dbP!$D$2),"&lt;="&amp;X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Y458" s="1">
        <f ca="1">SUMIFS(INDIRECT($F$1&amp;$F458&amp;":"&amp;$F458),INDIRECT($F$1&amp;dbP!$D$2&amp;":"&amp;dbP!$D$2),"&gt;="&amp;Y$6,INDIRECT($F$1&amp;dbP!$D$2&amp;":"&amp;dbP!$D$2),"&lt;="&amp;Y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Z458" s="1">
        <f ca="1">SUMIFS(INDIRECT($F$1&amp;$F458&amp;":"&amp;$F458),INDIRECT($F$1&amp;dbP!$D$2&amp;":"&amp;dbP!$D$2),"&gt;="&amp;Z$6,INDIRECT($F$1&amp;dbP!$D$2&amp;":"&amp;dbP!$D$2),"&lt;="&amp;Z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332100</v>
      </c>
      <c r="AA458" s="1">
        <f ca="1">SUMIFS(INDIRECT($F$1&amp;$F458&amp;":"&amp;$F458),INDIRECT($F$1&amp;dbP!$D$2&amp;":"&amp;dbP!$D$2),"&gt;="&amp;AA$6,INDIRECT($F$1&amp;dbP!$D$2&amp;":"&amp;dbP!$D$2),"&lt;="&amp;AA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664200</v>
      </c>
      <c r="AB458" s="1">
        <f ca="1">SUMIFS(INDIRECT($F$1&amp;$F458&amp;":"&amp;$F458),INDIRECT($F$1&amp;dbP!$D$2&amp;":"&amp;dbP!$D$2),"&gt;="&amp;AB$6,INDIRECT($F$1&amp;dbP!$D$2&amp;":"&amp;dbP!$D$2),"&lt;="&amp;AB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C458" s="1">
        <f ca="1">SUMIFS(INDIRECT($F$1&amp;$F458&amp;":"&amp;$F458),INDIRECT($F$1&amp;dbP!$D$2&amp;":"&amp;dbP!$D$2),"&gt;="&amp;AC$6,INDIRECT($F$1&amp;dbP!$D$2&amp;":"&amp;dbP!$D$2),"&lt;="&amp;AC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D458" s="1">
        <f ca="1">SUMIFS(INDIRECT($F$1&amp;$F458&amp;":"&amp;$F458),INDIRECT($F$1&amp;dbP!$D$2&amp;":"&amp;dbP!$D$2),"&gt;="&amp;AD$6,INDIRECT($F$1&amp;dbP!$D$2&amp;":"&amp;dbP!$D$2),"&lt;="&amp;AD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E458" s="1">
        <f ca="1">SUMIFS(INDIRECT($F$1&amp;$F458&amp;":"&amp;$F458),INDIRECT($F$1&amp;dbP!$D$2&amp;":"&amp;dbP!$D$2),"&gt;="&amp;AE$6,INDIRECT($F$1&amp;dbP!$D$2&amp;":"&amp;dbP!$D$2),"&lt;="&amp;AE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F458" s="1">
        <f ca="1">SUMIFS(INDIRECT($F$1&amp;$F458&amp;":"&amp;$F458),INDIRECT($F$1&amp;dbP!$D$2&amp;":"&amp;dbP!$D$2),"&gt;="&amp;AF$6,INDIRECT($F$1&amp;dbP!$D$2&amp;":"&amp;dbP!$D$2),"&lt;="&amp;AF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G458" s="1">
        <f ca="1">SUMIFS(INDIRECT($F$1&amp;$F458&amp;":"&amp;$F458),INDIRECT($F$1&amp;dbP!$D$2&amp;":"&amp;dbP!$D$2),"&gt;="&amp;AG$6,INDIRECT($F$1&amp;dbP!$D$2&amp;":"&amp;dbP!$D$2),"&lt;="&amp;AG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H458" s="1">
        <f ca="1">SUMIFS(INDIRECT($F$1&amp;$F458&amp;":"&amp;$F458),INDIRECT($F$1&amp;dbP!$D$2&amp;":"&amp;dbP!$D$2),"&gt;="&amp;AH$6,INDIRECT($F$1&amp;dbP!$D$2&amp;":"&amp;dbP!$D$2),"&lt;="&amp;AH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I458" s="1">
        <f ca="1">SUMIFS(INDIRECT($F$1&amp;$F458&amp;":"&amp;$F458),INDIRECT($F$1&amp;dbP!$D$2&amp;":"&amp;dbP!$D$2),"&gt;="&amp;AI$6,INDIRECT($F$1&amp;dbP!$D$2&amp;":"&amp;dbP!$D$2),"&lt;="&amp;AI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J458" s="1">
        <f ca="1">SUMIFS(INDIRECT($F$1&amp;$F458&amp;":"&amp;$F458),INDIRECT($F$1&amp;dbP!$D$2&amp;":"&amp;dbP!$D$2),"&gt;="&amp;AJ$6,INDIRECT($F$1&amp;dbP!$D$2&amp;":"&amp;dbP!$D$2),"&lt;="&amp;AJ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K458" s="1">
        <f ca="1">SUMIFS(INDIRECT($F$1&amp;$F458&amp;":"&amp;$F458),INDIRECT($F$1&amp;dbP!$D$2&amp;":"&amp;dbP!$D$2),"&gt;="&amp;AK$6,INDIRECT($F$1&amp;dbP!$D$2&amp;":"&amp;dbP!$D$2),"&lt;="&amp;AK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L458" s="1">
        <f ca="1">SUMIFS(INDIRECT($F$1&amp;$F458&amp;":"&amp;$F458),INDIRECT($F$1&amp;dbP!$D$2&amp;":"&amp;dbP!$D$2),"&gt;="&amp;AL$6,INDIRECT($F$1&amp;dbP!$D$2&amp;":"&amp;dbP!$D$2),"&lt;="&amp;AL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M458" s="1">
        <f ca="1">SUMIFS(INDIRECT($F$1&amp;$F458&amp;":"&amp;$F458),INDIRECT($F$1&amp;dbP!$D$2&amp;":"&amp;dbP!$D$2),"&gt;="&amp;AM$6,INDIRECT($F$1&amp;dbP!$D$2&amp;":"&amp;dbP!$D$2),"&lt;="&amp;AM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N458" s="1">
        <f ca="1">SUMIFS(INDIRECT($F$1&amp;$F458&amp;":"&amp;$F458),INDIRECT($F$1&amp;dbP!$D$2&amp;":"&amp;dbP!$D$2),"&gt;="&amp;AN$6,INDIRECT($F$1&amp;dbP!$D$2&amp;":"&amp;dbP!$D$2),"&lt;="&amp;AN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O458" s="1">
        <f ca="1">SUMIFS(INDIRECT($F$1&amp;$F458&amp;":"&amp;$F458),INDIRECT($F$1&amp;dbP!$D$2&amp;":"&amp;dbP!$D$2),"&gt;="&amp;AO$6,INDIRECT($F$1&amp;dbP!$D$2&amp;":"&amp;dbP!$D$2),"&lt;="&amp;AO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P458" s="1">
        <f ca="1">SUMIFS(INDIRECT($F$1&amp;$F458&amp;":"&amp;$F458),INDIRECT($F$1&amp;dbP!$D$2&amp;":"&amp;dbP!$D$2),"&gt;="&amp;AP$6,INDIRECT($F$1&amp;dbP!$D$2&amp;":"&amp;dbP!$D$2),"&lt;="&amp;AP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Q458" s="1">
        <f ca="1">SUMIFS(INDIRECT($F$1&amp;$F458&amp;":"&amp;$F458),INDIRECT($F$1&amp;dbP!$D$2&amp;":"&amp;dbP!$D$2),"&gt;="&amp;AQ$6,INDIRECT($F$1&amp;dbP!$D$2&amp;":"&amp;dbP!$D$2),"&lt;="&amp;AQ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R458" s="1">
        <f ca="1">SUMIFS(INDIRECT($F$1&amp;$F458&amp;":"&amp;$F458),INDIRECT($F$1&amp;dbP!$D$2&amp;":"&amp;dbP!$D$2),"&gt;="&amp;AR$6,INDIRECT($F$1&amp;dbP!$D$2&amp;":"&amp;dbP!$D$2),"&lt;="&amp;AR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S458" s="1">
        <f ca="1">SUMIFS(INDIRECT($F$1&amp;$F458&amp;":"&amp;$F458),INDIRECT($F$1&amp;dbP!$D$2&amp;":"&amp;dbP!$D$2),"&gt;="&amp;AS$6,INDIRECT($F$1&amp;dbP!$D$2&amp;":"&amp;dbP!$D$2),"&lt;="&amp;AS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T458" s="1">
        <f ca="1">SUMIFS(INDIRECT($F$1&amp;$F458&amp;":"&amp;$F458),INDIRECT($F$1&amp;dbP!$D$2&amp;":"&amp;dbP!$D$2),"&gt;="&amp;AT$6,INDIRECT($F$1&amp;dbP!$D$2&amp;":"&amp;dbP!$D$2),"&lt;="&amp;AT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U458" s="1">
        <f ca="1">SUMIFS(INDIRECT($F$1&amp;$F458&amp;":"&amp;$F458),INDIRECT($F$1&amp;dbP!$D$2&amp;":"&amp;dbP!$D$2),"&gt;="&amp;AU$6,INDIRECT($F$1&amp;dbP!$D$2&amp;":"&amp;dbP!$D$2),"&lt;="&amp;AU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V458" s="1">
        <f ca="1">SUMIFS(INDIRECT($F$1&amp;$F458&amp;":"&amp;$F458),INDIRECT($F$1&amp;dbP!$D$2&amp;":"&amp;dbP!$D$2),"&gt;="&amp;AV$6,INDIRECT($F$1&amp;dbP!$D$2&amp;":"&amp;dbP!$D$2),"&lt;="&amp;AV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W458" s="1">
        <f ca="1">SUMIFS(INDIRECT($F$1&amp;$F458&amp;":"&amp;$F458),INDIRECT($F$1&amp;dbP!$D$2&amp;":"&amp;dbP!$D$2),"&gt;="&amp;AW$6,INDIRECT($F$1&amp;dbP!$D$2&amp;":"&amp;dbP!$D$2),"&lt;="&amp;AW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X458" s="1">
        <f ca="1">SUMIFS(INDIRECT($F$1&amp;$F458&amp;":"&amp;$F458),INDIRECT($F$1&amp;dbP!$D$2&amp;":"&amp;dbP!$D$2),"&gt;="&amp;AX$6,INDIRECT($F$1&amp;dbP!$D$2&amp;":"&amp;dbP!$D$2),"&lt;="&amp;AX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Y458" s="1">
        <f ca="1">SUMIFS(INDIRECT($F$1&amp;$F458&amp;":"&amp;$F458),INDIRECT($F$1&amp;dbP!$D$2&amp;":"&amp;dbP!$D$2),"&gt;="&amp;AY$6,INDIRECT($F$1&amp;dbP!$D$2&amp;":"&amp;dbP!$D$2),"&lt;="&amp;AY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AZ458" s="1">
        <f ca="1">SUMIFS(INDIRECT($F$1&amp;$F458&amp;":"&amp;$F458),INDIRECT($F$1&amp;dbP!$D$2&amp;":"&amp;dbP!$D$2),"&gt;="&amp;AZ$6,INDIRECT($F$1&amp;dbP!$D$2&amp;":"&amp;dbP!$D$2),"&lt;="&amp;AZ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A458" s="1">
        <f ca="1">SUMIFS(INDIRECT($F$1&amp;$F458&amp;":"&amp;$F458),INDIRECT($F$1&amp;dbP!$D$2&amp;":"&amp;dbP!$D$2),"&gt;="&amp;BA$6,INDIRECT($F$1&amp;dbP!$D$2&amp;":"&amp;dbP!$D$2),"&lt;="&amp;BA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B458" s="1">
        <f ca="1">SUMIFS(INDIRECT($F$1&amp;$F458&amp;":"&amp;$F458),INDIRECT($F$1&amp;dbP!$D$2&amp;":"&amp;dbP!$D$2),"&gt;="&amp;BB$6,INDIRECT($F$1&amp;dbP!$D$2&amp;":"&amp;dbP!$D$2),"&lt;="&amp;BB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C458" s="1">
        <f ca="1">SUMIFS(INDIRECT($F$1&amp;$F458&amp;":"&amp;$F458),INDIRECT($F$1&amp;dbP!$D$2&amp;":"&amp;dbP!$D$2),"&gt;="&amp;BC$6,INDIRECT($F$1&amp;dbP!$D$2&amp;":"&amp;dbP!$D$2),"&lt;="&amp;BC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D458" s="1">
        <f ca="1">SUMIFS(INDIRECT($F$1&amp;$F458&amp;":"&amp;$F458),INDIRECT($F$1&amp;dbP!$D$2&amp;":"&amp;dbP!$D$2),"&gt;="&amp;BD$6,INDIRECT($F$1&amp;dbP!$D$2&amp;":"&amp;dbP!$D$2),"&lt;="&amp;BD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  <c r="BE458" s="1">
        <f ca="1">SUMIFS(INDIRECT($F$1&amp;$F458&amp;":"&amp;$F458),INDIRECT($F$1&amp;dbP!$D$2&amp;":"&amp;dbP!$D$2),"&gt;="&amp;BE$6,INDIRECT($F$1&amp;dbP!$D$2&amp;":"&amp;dbP!$D$2),"&lt;="&amp;BE$7,INDIRECT($F$1&amp;dbP!$O$2&amp;":"&amp;dbP!$O$2),$H458,INDIRECT($F$1&amp;dbP!$P$2&amp;":"&amp;dbP!$P$2),IF($I458=$J458,"*",$I458),INDIRECT($F$1&amp;dbP!$Q$2&amp;":"&amp;dbP!$Q$2),IF(OR($I458=$J458,"  "&amp;$I458=$J458),"*",RIGHT($J458,LEN($J458)-4)),INDIRECT($F$1&amp;dbP!$AC$2&amp;":"&amp;dbP!$AC$2),RepP!$J$3)</f>
        <v>0</v>
      </c>
    </row>
    <row r="459" spans="2:57" x14ac:dyDescent="0.3">
      <c r="B459" s="1">
        <f>MAX(B$423:B458)+1</f>
        <v>44</v>
      </c>
      <c r="D459" s="1" t="str">
        <f ca="1">INDIRECT($B$1&amp;Items!AB$2&amp;$B459)</f>
        <v>PL(-)</v>
      </c>
      <c r="F459" s="1" t="str">
        <f ca="1">INDIRECT($B$1&amp;Items!X$2&amp;$B459)</f>
        <v>AA</v>
      </c>
      <c r="H459" s="13" t="str">
        <f ca="1">INDIRECT($B$1&amp;Items!U$2&amp;$B459)</f>
        <v>Себестоимость продаж</v>
      </c>
      <c r="I459" s="13" t="str">
        <f ca="1">IF(INDIRECT($B$1&amp;Items!V$2&amp;$B459)="",H459,INDIRECT($B$1&amp;Items!V$2&amp;$B459))</f>
        <v>Затраты этапа-3 бизнес-процесса</v>
      </c>
      <c r="J459" s="1" t="str">
        <f ca="1">IF(INDIRECT($B$1&amp;Items!W$2&amp;$B459)="",IF(H459&lt;&gt;I459,"  "&amp;I459,I459),"    "&amp;INDIRECT($B$1&amp;Items!W$2&amp;$B459))</f>
        <v xml:space="preserve">    Производственные затраты-13</v>
      </c>
      <c r="S459" s="1">
        <f ca="1">SUM($U459:INDIRECT(ADDRESS(ROW(),SUMIFS($1:$1,$5:$5,MAX($5:$5)))))</f>
        <v>702000</v>
      </c>
      <c r="V459" s="1">
        <f ca="1">SUMIFS(INDIRECT($F$1&amp;$F459&amp;":"&amp;$F459),INDIRECT($F$1&amp;dbP!$D$2&amp;":"&amp;dbP!$D$2),"&gt;="&amp;V$6,INDIRECT($F$1&amp;dbP!$D$2&amp;":"&amp;dbP!$D$2),"&lt;="&amp;V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W459" s="1">
        <f ca="1">SUMIFS(INDIRECT($F$1&amp;$F459&amp;":"&amp;$F459),INDIRECT($F$1&amp;dbP!$D$2&amp;":"&amp;dbP!$D$2),"&gt;="&amp;W$6,INDIRECT($F$1&amp;dbP!$D$2&amp;":"&amp;dbP!$D$2),"&lt;="&amp;W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X459" s="1">
        <f ca="1">SUMIFS(INDIRECT($F$1&amp;$F459&amp;":"&amp;$F459),INDIRECT($F$1&amp;dbP!$D$2&amp;":"&amp;dbP!$D$2),"&gt;="&amp;X$6,INDIRECT($F$1&amp;dbP!$D$2&amp;":"&amp;dbP!$D$2),"&lt;="&amp;X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Y459" s="1">
        <f ca="1">SUMIFS(INDIRECT($F$1&amp;$F459&amp;":"&amp;$F459),INDIRECT($F$1&amp;dbP!$D$2&amp;":"&amp;dbP!$D$2),"&gt;="&amp;Y$6,INDIRECT($F$1&amp;dbP!$D$2&amp;":"&amp;dbP!$D$2),"&lt;="&amp;Y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Z459" s="1">
        <f ca="1">SUMIFS(INDIRECT($F$1&amp;$F459&amp;":"&amp;$F459),INDIRECT($F$1&amp;dbP!$D$2&amp;":"&amp;dbP!$D$2),"&gt;="&amp;Z$6,INDIRECT($F$1&amp;dbP!$D$2&amp;":"&amp;dbP!$D$2),"&lt;="&amp;Z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234000</v>
      </c>
      <c r="AA459" s="1">
        <f ca="1">SUMIFS(INDIRECT($F$1&amp;$F459&amp;":"&amp;$F459),INDIRECT($F$1&amp;dbP!$D$2&amp;":"&amp;dbP!$D$2),"&gt;="&amp;AA$6,INDIRECT($F$1&amp;dbP!$D$2&amp;":"&amp;dbP!$D$2),"&lt;="&amp;AA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468000</v>
      </c>
      <c r="AB459" s="1">
        <f ca="1">SUMIFS(INDIRECT($F$1&amp;$F459&amp;":"&amp;$F459),INDIRECT($F$1&amp;dbP!$D$2&amp;":"&amp;dbP!$D$2),"&gt;="&amp;AB$6,INDIRECT($F$1&amp;dbP!$D$2&amp;":"&amp;dbP!$D$2),"&lt;="&amp;AB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C459" s="1">
        <f ca="1">SUMIFS(INDIRECT($F$1&amp;$F459&amp;":"&amp;$F459),INDIRECT($F$1&amp;dbP!$D$2&amp;":"&amp;dbP!$D$2),"&gt;="&amp;AC$6,INDIRECT($F$1&amp;dbP!$D$2&amp;":"&amp;dbP!$D$2),"&lt;="&amp;AC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D459" s="1">
        <f ca="1">SUMIFS(INDIRECT($F$1&amp;$F459&amp;":"&amp;$F459),INDIRECT($F$1&amp;dbP!$D$2&amp;":"&amp;dbP!$D$2),"&gt;="&amp;AD$6,INDIRECT($F$1&amp;dbP!$D$2&amp;":"&amp;dbP!$D$2),"&lt;="&amp;AD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E459" s="1">
        <f ca="1">SUMIFS(INDIRECT($F$1&amp;$F459&amp;":"&amp;$F459),INDIRECT($F$1&amp;dbP!$D$2&amp;":"&amp;dbP!$D$2),"&gt;="&amp;AE$6,INDIRECT($F$1&amp;dbP!$D$2&amp;":"&amp;dbP!$D$2),"&lt;="&amp;AE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F459" s="1">
        <f ca="1">SUMIFS(INDIRECT($F$1&amp;$F459&amp;":"&amp;$F459),INDIRECT($F$1&amp;dbP!$D$2&amp;":"&amp;dbP!$D$2),"&gt;="&amp;AF$6,INDIRECT($F$1&amp;dbP!$D$2&amp;":"&amp;dbP!$D$2),"&lt;="&amp;AF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G459" s="1">
        <f ca="1">SUMIFS(INDIRECT($F$1&amp;$F459&amp;":"&amp;$F459),INDIRECT($F$1&amp;dbP!$D$2&amp;":"&amp;dbP!$D$2),"&gt;="&amp;AG$6,INDIRECT($F$1&amp;dbP!$D$2&amp;":"&amp;dbP!$D$2),"&lt;="&amp;AG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H459" s="1">
        <f ca="1">SUMIFS(INDIRECT($F$1&amp;$F459&amp;":"&amp;$F459),INDIRECT($F$1&amp;dbP!$D$2&amp;":"&amp;dbP!$D$2),"&gt;="&amp;AH$6,INDIRECT($F$1&amp;dbP!$D$2&amp;":"&amp;dbP!$D$2),"&lt;="&amp;AH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I459" s="1">
        <f ca="1">SUMIFS(INDIRECT($F$1&amp;$F459&amp;":"&amp;$F459),INDIRECT($F$1&amp;dbP!$D$2&amp;":"&amp;dbP!$D$2),"&gt;="&amp;AI$6,INDIRECT($F$1&amp;dbP!$D$2&amp;":"&amp;dbP!$D$2),"&lt;="&amp;AI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J459" s="1">
        <f ca="1">SUMIFS(INDIRECT($F$1&amp;$F459&amp;":"&amp;$F459),INDIRECT($F$1&amp;dbP!$D$2&amp;":"&amp;dbP!$D$2),"&gt;="&amp;AJ$6,INDIRECT($F$1&amp;dbP!$D$2&amp;":"&amp;dbP!$D$2),"&lt;="&amp;AJ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K459" s="1">
        <f ca="1">SUMIFS(INDIRECT($F$1&amp;$F459&amp;":"&amp;$F459),INDIRECT($F$1&amp;dbP!$D$2&amp;":"&amp;dbP!$D$2),"&gt;="&amp;AK$6,INDIRECT($F$1&amp;dbP!$D$2&amp;":"&amp;dbP!$D$2),"&lt;="&amp;AK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L459" s="1">
        <f ca="1">SUMIFS(INDIRECT($F$1&amp;$F459&amp;":"&amp;$F459),INDIRECT($F$1&amp;dbP!$D$2&amp;":"&amp;dbP!$D$2),"&gt;="&amp;AL$6,INDIRECT($F$1&amp;dbP!$D$2&amp;":"&amp;dbP!$D$2),"&lt;="&amp;AL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M459" s="1">
        <f ca="1">SUMIFS(INDIRECT($F$1&amp;$F459&amp;":"&amp;$F459),INDIRECT($F$1&amp;dbP!$D$2&amp;":"&amp;dbP!$D$2),"&gt;="&amp;AM$6,INDIRECT($F$1&amp;dbP!$D$2&amp;":"&amp;dbP!$D$2),"&lt;="&amp;AM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N459" s="1">
        <f ca="1">SUMIFS(INDIRECT($F$1&amp;$F459&amp;":"&amp;$F459),INDIRECT($F$1&amp;dbP!$D$2&amp;":"&amp;dbP!$D$2),"&gt;="&amp;AN$6,INDIRECT($F$1&amp;dbP!$D$2&amp;":"&amp;dbP!$D$2),"&lt;="&amp;AN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O459" s="1">
        <f ca="1">SUMIFS(INDIRECT($F$1&amp;$F459&amp;":"&amp;$F459),INDIRECT($F$1&amp;dbP!$D$2&amp;":"&amp;dbP!$D$2),"&gt;="&amp;AO$6,INDIRECT($F$1&amp;dbP!$D$2&amp;":"&amp;dbP!$D$2),"&lt;="&amp;AO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P459" s="1">
        <f ca="1">SUMIFS(INDIRECT($F$1&amp;$F459&amp;":"&amp;$F459),INDIRECT($F$1&amp;dbP!$D$2&amp;":"&amp;dbP!$D$2),"&gt;="&amp;AP$6,INDIRECT($F$1&amp;dbP!$D$2&amp;":"&amp;dbP!$D$2),"&lt;="&amp;AP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Q459" s="1">
        <f ca="1">SUMIFS(INDIRECT($F$1&amp;$F459&amp;":"&amp;$F459),INDIRECT($F$1&amp;dbP!$D$2&amp;":"&amp;dbP!$D$2),"&gt;="&amp;AQ$6,INDIRECT($F$1&amp;dbP!$D$2&amp;":"&amp;dbP!$D$2),"&lt;="&amp;AQ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R459" s="1">
        <f ca="1">SUMIFS(INDIRECT($F$1&amp;$F459&amp;":"&amp;$F459),INDIRECT($F$1&amp;dbP!$D$2&amp;":"&amp;dbP!$D$2),"&gt;="&amp;AR$6,INDIRECT($F$1&amp;dbP!$D$2&amp;":"&amp;dbP!$D$2),"&lt;="&amp;AR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S459" s="1">
        <f ca="1">SUMIFS(INDIRECT($F$1&amp;$F459&amp;":"&amp;$F459),INDIRECT($F$1&amp;dbP!$D$2&amp;":"&amp;dbP!$D$2),"&gt;="&amp;AS$6,INDIRECT($F$1&amp;dbP!$D$2&amp;":"&amp;dbP!$D$2),"&lt;="&amp;AS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T459" s="1">
        <f ca="1">SUMIFS(INDIRECT($F$1&amp;$F459&amp;":"&amp;$F459),INDIRECT($F$1&amp;dbP!$D$2&amp;":"&amp;dbP!$D$2),"&gt;="&amp;AT$6,INDIRECT($F$1&amp;dbP!$D$2&amp;":"&amp;dbP!$D$2),"&lt;="&amp;AT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U459" s="1">
        <f ca="1">SUMIFS(INDIRECT($F$1&amp;$F459&amp;":"&amp;$F459),INDIRECT($F$1&amp;dbP!$D$2&amp;":"&amp;dbP!$D$2),"&gt;="&amp;AU$6,INDIRECT($F$1&amp;dbP!$D$2&amp;":"&amp;dbP!$D$2),"&lt;="&amp;AU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V459" s="1">
        <f ca="1">SUMIFS(INDIRECT($F$1&amp;$F459&amp;":"&amp;$F459),INDIRECT($F$1&amp;dbP!$D$2&amp;":"&amp;dbP!$D$2),"&gt;="&amp;AV$6,INDIRECT($F$1&amp;dbP!$D$2&amp;":"&amp;dbP!$D$2),"&lt;="&amp;AV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W459" s="1">
        <f ca="1">SUMIFS(INDIRECT($F$1&amp;$F459&amp;":"&amp;$F459),INDIRECT($F$1&amp;dbP!$D$2&amp;":"&amp;dbP!$D$2),"&gt;="&amp;AW$6,INDIRECT($F$1&amp;dbP!$D$2&amp;":"&amp;dbP!$D$2),"&lt;="&amp;AW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X459" s="1">
        <f ca="1">SUMIFS(INDIRECT($F$1&amp;$F459&amp;":"&amp;$F459),INDIRECT($F$1&amp;dbP!$D$2&amp;":"&amp;dbP!$D$2),"&gt;="&amp;AX$6,INDIRECT($F$1&amp;dbP!$D$2&amp;":"&amp;dbP!$D$2),"&lt;="&amp;AX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Y459" s="1">
        <f ca="1">SUMIFS(INDIRECT($F$1&amp;$F459&amp;":"&amp;$F459),INDIRECT($F$1&amp;dbP!$D$2&amp;":"&amp;dbP!$D$2),"&gt;="&amp;AY$6,INDIRECT($F$1&amp;dbP!$D$2&amp;":"&amp;dbP!$D$2),"&lt;="&amp;AY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AZ459" s="1">
        <f ca="1">SUMIFS(INDIRECT($F$1&amp;$F459&amp;":"&amp;$F459),INDIRECT($F$1&amp;dbP!$D$2&amp;":"&amp;dbP!$D$2),"&gt;="&amp;AZ$6,INDIRECT($F$1&amp;dbP!$D$2&amp;":"&amp;dbP!$D$2),"&lt;="&amp;AZ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A459" s="1">
        <f ca="1">SUMIFS(INDIRECT($F$1&amp;$F459&amp;":"&amp;$F459),INDIRECT($F$1&amp;dbP!$D$2&amp;":"&amp;dbP!$D$2),"&gt;="&amp;BA$6,INDIRECT($F$1&amp;dbP!$D$2&amp;":"&amp;dbP!$D$2),"&lt;="&amp;BA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B459" s="1">
        <f ca="1">SUMIFS(INDIRECT($F$1&amp;$F459&amp;":"&amp;$F459),INDIRECT($F$1&amp;dbP!$D$2&amp;":"&amp;dbP!$D$2),"&gt;="&amp;BB$6,INDIRECT($F$1&amp;dbP!$D$2&amp;":"&amp;dbP!$D$2),"&lt;="&amp;BB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C459" s="1">
        <f ca="1">SUMIFS(INDIRECT($F$1&amp;$F459&amp;":"&amp;$F459),INDIRECT($F$1&amp;dbP!$D$2&amp;":"&amp;dbP!$D$2),"&gt;="&amp;BC$6,INDIRECT($F$1&amp;dbP!$D$2&amp;":"&amp;dbP!$D$2),"&lt;="&amp;BC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D459" s="1">
        <f ca="1">SUMIFS(INDIRECT($F$1&amp;$F459&amp;":"&amp;$F459),INDIRECT($F$1&amp;dbP!$D$2&amp;":"&amp;dbP!$D$2),"&gt;="&amp;BD$6,INDIRECT($F$1&amp;dbP!$D$2&amp;":"&amp;dbP!$D$2),"&lt;="&amp;BD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  <c r="BE459" s="1">
        <f ca="1">SUMIFS(INDIRECT($F$1&amp;$F459&amp;":"&amp;$F459),INDIRECT($F$1&amp;dbP!$D$2&amp;":"&amp;dbP!$D$2),"&gt;="&amp;BE$6,INDIRECT($F$1&amp;dbP!$D$2&amp;":"&amp;dbP!$D$2),"&lt;="&amp;BE$7,INDIRECT($F$1&amp;dbP!$O$2&amp;":"&amp;dbP!$O$2),$H459,INDIRECT($F$1&amp;dbP!$P$2&amp;":"&amp;dbP!$P$2),IF($I459=$J459,"*",$I459),INDIRECT($F$1&amp;dbP!$Q$2&amp;":"&amp;dbP!$Q$2),IF(OR($I459=$J459,"  "&amp;$I459=$J459),"*",RIGHT($J459,LEN($J459)-4)),INDIRECT($F$1&amp;dbP!$AC$2&amp;":"&amp;dbP!$AC$2),RepP!$J$3)</f>
        <v>0</v>
      </c>
    </row>
    <row r="460" spans="2:57" x14ac:dyDescent="0.3">
      <c r="B460" s="1">
        <f>MAX(B$423:B459)+1</f>
        <v>45</v>
      </c>
      <c r="D460" s="1" t="str">
        <f ca="1">INDIRECT($B$1&amp;Items!AB$2&amp;$B460)</f>
        <v>PL(-)</v>
      </c>
      <c r="F460" s="1" t="str">
        <f ca="1">INDIRECT($B$1&amp;Items!X$2&amp;$B460)</f>
        <v>AA</v>
      </c>
      <c r="H460" s="13" t="str">
        <f ca="1">INDIRECT($B$1&amp;Items!U$2&amp;$B460)</f>
        <v>Себестоимость продаж</v>
      </c>
      <c r="I460" s="13" t="str">
        <f ca="1">IF(INDIRECT($B$1&amp;Items!V$2&amp;$B460)="",H460,INDIRECT($B$1&amp;Items!V$2&amp;$B460))</f>
        <v>Затраты этапа-3 бизнес-процесса</v>
      </c>
      <c r="J460" s="1" t="str">
        <f ca="1">IF(INDIRECT($B$1&amp;Items!W$2&amp;$B460)="",IF(H460&lt;&gt;I460,"  "&amp;I460,I460),"    "&amp;INDIRECT($B$1&amp;Items!W$2&amp;$B460))</f>
        <v xml:space="preserve">    Производственные затраты-14</v>
      </c>
      <c r="S460" s="1">
        <f ca="1">SUM($U460:INDIRECT(ADDRESS(ROW(),SUMIFS($1:$1,$5:$5,MAX($5:$5)))))</f>
        <v>706140</v>
      </c>
      <c r="V460" s="1">
        <f ca="1">SUMIFS(INDIRECT($F$1&amp;$F460&amp;":"&amp;$F460),INDIRECT($F$1&amp;dbP!$D$2&amp;":"&amp;dbP!$D$2),"&gt;="&amp;V$6,INDIRECT($F$1&amp;dbP!$D$2&amp;":"&amp;dbP!$D$2),"&lt;="&amp;V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W460" s="1">
        <f ca="1">SUMIFS(INDIRECT($F$1&amp;$F460&amp;":"&amp;$F460),INDIRECT($F$1&amp;dbP!$D$2&amp;":"&amp;dbP!$D$2),"&gt;="&amp;W$6,INDIRECT($F$1&amp;dbP!$D$2&amp;":"&amp;dbP!$D$2),"&lt;="&amp;W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X460" s="1">
        <f ca="1">SUMIFS(INDIRECT($F$1&amp;$F460&amp;":"&amp;$F460),INDIRECT($F$1&amp;dbP!$D$2&amp;":"&amp;dbP!$D$2),"&gt;="&amp;X$6,INDIRECT($F$1&amp;dbP!$D$2&amp;":"&amp;dbP!$D$2),"&lt;="&amp;X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Y460" s="1">
        <f ca="1">SUMIFS(INDIRECT($F$1&amp;$F460&amp;":"&amp;$F460),INDIRECT($F$1&amp;dbP!$D$2&amp;":"&amp;dbP!$D$2),"&gt;="&amp;Y$6,INDIRECT($F$1&amp;dbP!$D$2&amp;":"&amp;dbP!$D$2),"&lt;="&amp;Y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Z460" s="1">
        <f ca="1">SUMIFS(INDIRECT($F$1&amp;$F460&amp;":"&amp;$F460),INDIRECT($F$1&amp;dbP!$D$2&amp;":"&amp;dbP!$D$2),"&gt;="&amp;Z$6,INDIRECT($F$1&amp;dbP!$D$2&amp;":"&amp;dbP!$D$2),"&lt;="&amp;Z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235380</v>
      </c>
      <c r="AA460" s="1">
        <f ca="1">SUMIFS(INDIRECT($F$1&amp;$F460&amp;":"&amp;$F460),INDIRECT($F$1&amp;dbP!$D$2&amp;":"&amp;dbP!$D$2),"&gt;="&amp;AA$6,INDIRECT($F$1&amp;dbP!$D$2&amp;":"&amp;dbP!$D$2),"&lt;="&amp;AA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470760</v>
      </c>
      <c r="AB460" s="1">
        <f ca="1">SUMIFS(INDIRECT($F$1&amp;$F460&amp;":"&amp;$F460),INDIRECT($F$1&amp;dbP!$D$2&amp;":"&amp;dbP!$D$2),"&gt;="&amp;AB$6,INDIRECT($F$1&amp;dbP!$D$2&amp;":"&amp;dbP!$D$2),"&lt;="&amp;AB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C460" s="1">
        <f ca="1">SUMIFS(INDIRECT($F$1&amp;$F460&amp;":"&amp;$F460),INDIRECT($F$1&amp;dbP!$D$2&amp;":"&amp;dbP!$D$2),"&gt;="&amp;AC$6,INDIRECT($F$1&amp;dbP!$D$2&amp;":"&amp;dbP!$D$2),"&lt;="&amp;AC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D460" s="1">
        <f ca="1">SUMIFS(INDIRECT($F$1&amp;$F460&amp;":"&amp;$F460),INDIRECT($F$1&amp;dbP!$D$2&amp;":"&amp;dbP!$D$2),"&gt;="&amp;AD$6,INDIRECT($F$1&amp;dbP!$D$2&amp;":"&amp;dbP!$D$2),"&lt;="&amp;AD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E460" s="1">
        <f ca="1">SUMIFS(INDIRECT($F$1&amp;$F460&amp;":"&amp;$F460),INDIRECT($F$1&amp;dbP!$D$2&amp;":"&amp;dbP!$D$2),"&gt;="&amp;AE$6,INDIRECT($F$1&amp;dbP!$D$2&amp;":"&amp;dbP!$D$2),"&lt;="&amp;AE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F460" s="1">
        <f ca="1">SUMIFS(INDIRECT($F$1&amp;$F460&amp;":"&amp;$F460),INDIRECT($F$1&amp;dbP!$D$2&amp;":"&amp;dbP!$D$2),"&gt;="&amp;AF$6,INDIRECT($F$1&amp;dbP!$D$2&amp;":"&amp;dbP!$D$2),"&lt;="&amp;AF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G460" s="1">
        <f ca="1">SUMIFS(INDIRECT($F$1&amp;$F460&amp;":"&amp;$F460),INDIRECT($F$1&amp;dbP!$D$2&amp;":"&amp;dbP!$D$2),"&gt;="&amp;AG$6,INDIRECT($F$1&amp;dbP!$D$2&amp;":"&amp;dbP!$D$2),"&lt;="&amp;AG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H460" s="1">
        <f ca="1">SUMIFS(INDIRECT($F$1&amp;$F460&amp;":"&amp;$F460),INDIRECT($F$1&amp;dbP!$D$2&amp;":"&amp;dbP!$D$2),"&gt;="&amp;AH$6,INDIRECT($F$1&amp;dbP!$D$2&amp;":"&amp;dbP!$D$2),"&lt;="&amp;AH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I460" s="1">
        <f ca="1">SUMIFS(INDIRECT($F$1&amp;$F460&amp;":"&amp;$F460),INDIRECT($F$1&amp;dbP!$D$2&amp;":"&amp;dbP!$D$2),"&gt;="&amp;AI$6,INDIRECT($F$1&amp;dbP!$D$2&amp;":"&amp;dbP!$D$2),"&lt;="&amp;AI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J460" s="1">
        <f ca="1">SUMIFS(INDIRECT($F$1&amp;$F460&amp;":"&amp;$F460),INDIRECT($F$1&amp;dbP!$D$2&amp;":"&amp;dbP!$D$2),"&gt;="&amp;AJ$6,INDIRECT($F$1&amp;dbP!$D$2&amp;":"&amp;dbP!$D$2),"&lt;="&amp;AJ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K460" s="1">
        <f ca="1">SUMIFS(INDIRECT($F$1&amp;$F460&amp;":"&amp;$F460),INDIRECT($F$1&amp;dbP!$D$2&amp;":"&amp;dbP!$D$2),"&gt;="&amp;AK$6,INDIRECT($F$1&amp;dbP!$D$2&amp;":"&amp;dbP!$D$2),"&lt;="&amp;AK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L460" s="1">
        <f ca="1">SUMIFS(INDIRECT($F$1&amp;$F460&amp;":"&amp;$F460),INDIRECT($F$1&amp;dbP!$D$2&amp;":"&amp;dbP!$D$2),"&gt;="&amp;AL$6,INDIRECT($F$1&amp;dbP!$D$2&amp;":"&amp;dbP!$D$2),"&lt;="&amp;AL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M460" s="1">
        <f ca="1">SUMIFS(INDIRECT($F$1&amp;$F460&amp;":"&amp;$F460),INDIRECT($F$1&amp;dbP!$D$2&amp;":"&amp;dbP!$D$2),"&gt;="&amp;AM$6,INDIRECT($F$1&amp;dbP!$D$2&amp;":"&amp;dbP!$D$2),"&lt;="&amp;AM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N460" s="1">
        <f ca="1">SUMIFS(INDIRECT($F$1&amp;$F460&amp;":"&amp;$F460),INDIRECT($F$1&amp;dbP!$D$2&amp;":"&amp;dbP!$D$2),"&gt;="&amp;AN$6,INDIRECT($F$1&amp;dbP!$D$2&amp;":"&amp;dbP!$D$2),"&lt;="&amp;AN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O460" s="1">
        <f ca="1">SUMIFS(INDIRECT($F$1&amp;$F460&amp;":"&amp;$F460),INDIRECT($F$1&amp;dbP!$D$2&amp;":"&amp;dbP!$D$2),"&gt;="&amp;AO$6,INDIRECT($F$1&amp;dbP!$D$2&amp;":"&amp;dbP!$D$2),"&lt;="&amp;AO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P460" s="1">
        <f ca="1">SUMIFS(INDIRECT($F$1&amp;$F460&amp;":"&amp;$F460),INDIRECT($F$1&amp;dbP!$D$2&amp;":"&amp;dbP!$D$2),"&gt;="&amp;AP$6,INDIRECT($F$1&amp;dbP!$D$2&amp;":"&amp;dbP!$D$2),"&lt;="&amp;AP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Q460" s="1">
        <f ca="1">SUMIFS(INDIRECT($F$1&amp;$F460&amp;":"&amp;$F460),INDIRECT($F$1&amp;dbP!$D$2&amp;":"&amp;dbP!$D$2),"&gt;="&amp;AQ$6,INDIRECT($F$1&amp;dbP!$D$2&amp;":"&amp;dbP!$D$2),"&lt;="&amp;AQ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R460" s="1">
        <f ca="1">SUMIFS(INDIRECT($F$1&amp;$F460&amp;":"&amp;$F460),INDIRECT($F$1&amp;dbP!$D$2&amp;":"&amp;dbP!$D$2),"&gt;="&amp;AR$6,INDIRECT($F$1&amp;dbP!$D$2&amp;":"&amp;dbP!$D$2),"&lt;="&amp;AR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S460" s="1">
        <f ca="1">SUMIFS(INDIRECT($F$1&amp;$F460&amp;":"&amp;$F460),INDIRECT($F$1&amp;dbP!$D$2&amp;":"&amp;dbP!$D$2),"&gt;="&amp;AS$6,INDIRECT($F$1&amp;dbP!$D$2&amp;":"&amp;dbP!$D$2),"&lt;="&amp;AS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T460" s="1">
        <f ca="1">SUMIFS(INDIRECT($F$1&amp;$F460&amp;":"&amp;$F460),INDIRECT($F$1&amp;dbP!$D$2&amp;":"&amp;dbP!$D$2),"&gt;="&amp;AT$6,INDIRECT($F$1&amp;dbP!$D$2&amp;":"&amp;dbP!$D$2),"&lt;="&amp;AT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U460" s="1">
        <f ca="1">SUMIFS(INDIRECT($F$1&amp;$F460&amp;":"&amp;$F460),INDIRECT($F$1&amp;dbP!$D$2&amp;":"&amp;dbP!$D$2),"&gt;="&amp;AU$6,INDIRECT($F$1&amp;dbP!$D$2&amp;":"&amp;dbP!$D$2),"&lt;="&amp;AU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V460" s="1">
        <f ca="1">SUMIFS(INDIRECT($F$1&amp;$F460&amp;":"&amp;$F460),INDIRECT($F$1&amp;dbP!$D$2&amp;":"&amp;dbP!$D$2),"&gt;="&amp;AV$6,INDIRECT($F$1&amp;dbP!$D$2&amp;":"&amp;dbP!$D$2),"&lt;="&amp;AV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W460" s="1">
        <f ca="1">SUMIFS(INDIRECT($F$1&amp;$F460&amp;":"&amp;$F460),INDIRECT($F$1&amp;dbP!$D$2&amp;":"&amp;dbP!$D$2),"&gt;="&amp;AW$6,INDIRECT($F$1&amp;dbP!$D$2&amp;":"&amp;dbP!$D$2),"&lt;="&amp;AW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X460" s="1">
        <f ca="1">SUMIFS(INDIRECT($F$1&amp;$F460&amp;":"&amp;$F460),INDIRECT($F$1&amp;dbP!$D$2&amp;":"&amp;dbP!$D$2),"&gt;="&amp;AX$6,INDIRECT($F$1&amp;dbP!$D$2&amp;":"&amp;dbP!$D$2),"&lt;="&amp;AX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Y460" s="1">
        <f ca="1">SUMIFS(INDIRECT($F$1&amp;$F460&amp;":"&amp;$F460),INDIRECT($F$1&amp;dbP!$D$2&amp;":"&amp;dbP!$D$2),"&gt;="&amp;AY$6,INDIRECT($F$1&amp;dbP!$D$2&amp;":"&amp;dbP!$D$2),"&lt;="&amp;AY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AZ460" s="1">
        <f ca="1">SUMIFS(INDIRECT($F$1&amp;$F460&amp;":"&amp;$F460),INDIRECT($F$1&amp;dbP!$D$2&amp;":"&amp;dbP!$D$2),"&gt;="&amp;AZ$6,INDIRECT($F$1&amp;dbP!$D$2&amp;":"&amp;dbP!$D$2),"&lt;="&amp;AZ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A460" s="1">
        <f ca="1">SUMIFS(INDIRECT($F$1&amp;$F460&amp;":"&amp;$F460),INDIRECT($F$1&amp;dbP!$D$2&amp;":"&amp;dbP!$D$2),"&gt;="&amp;BA$6,INDIRECT($F$1&amp;dbP!$D$2&amp;":"&amp;dbP!$D$2),"&lt;="&amp;BA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B460" s="1">
        <f ca="1">SUMIFS(INDIRECT($F$1&amp;$F460&amp;":"&amp;$F460),INDIRECT($F$1&amp;dbP!$D$2&amp;":"&amp;dbP!$D$2),"&gt;="&amp;BB$6,INDIRECT($F$1&amp;dbP!$D$2&amp;":"&amp;dbP!$D$2),"&lt;="&amp;BB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C460" s="1">
        <f ca="1">SUMIFS(INDIRECT($F$1&amp;$F460&amp;":"&amp;$F460),INDIRECT($F$1&amp;dbP!$D$2&amp;":"&amp;dbP!$D$2),"&gt;="&amp;BC$6,INDIRECT($F$1&amp;dbP!$D$2&amp;":"&amp;dbP!$D$2),"&lt;="&amp;BC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D460" s="1">
        <f ca="1">SUMIFS(INDIRECT($F$1&amp;$F460&amp;":"&amp;$F460),INDIRECT($F$1&amp;dbP!$D$2&amp;":"&amp;dbP!$D$2),"&gt;="&amp;BD$6,INDIRECT($F$1&amp;dbP!$D$2&amp;":"&amp;dbP!$D$2),"&lt;="&amp;BD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  <c r="BE460" s="1">
        <f ca="1">SUMIFS(INDIRECT($F$1&amp;$F460&amp;":"&amp;$F460),INDIRECT($F$1&amp;dbP!$D$2&amp;":"&amp;dbP!$D$2),"&gt;="&amp;BE$6,INDIRECT($F$1&amp;dbP!$D$2&amp;":"&amp;dbP!$D$2),"&lt;="&amp;BE$7,INDIRECT($F$1&amp;dbP!$O$2&amp;":"&amp;dbP!$O$2),$H460,INDIRECT($F$1&amp;dbP!$P$2&amp;":"&amp;dbP!$P$2),IF($I460=$J460,"*",$I460),INDIRECT($F$1&amp;dbP!$Q$2&amp;":"&amp;dbP!$Q$2),IF(OR($I460=$J460,"  "&amp;$I460=$J460),"*",RIGHT($J460,LEN($J460)-4)),INDIRECT($F$1&amp;dbP!$AC$2&amp;":"&amp;dbP!$AC$2),RepP!$J$3)</f>
        <v>0</v>
      </c>
    </row>
    <row r="461" spans="2:57" x14ac:dyDescent="0.3">
      <c r="B461" s="1">
        <f>MAX(B$423:B460)+1</f>
        <v>46</v>
      </c>
      <c r="D461" s="1" t="str">
        <f ca="1">INDIRECT($B$1&amp;Items!AB$2&amp;$B461)</f>
        <v>PL(-)</v>
      </c>
      <c r="F461" s="1" t="str">
        <f ca="1">INDIRECT($B$1&amp;Items!X$2&amp;$B461)</f>
        <v>AA</v>
      </c>
      <c r="H461" s="13" t="str">
        <f ca="1">INDIRECT($B$1&amp;Items!U$2&amp;$B461)</f>
        <v>Себестоимость продаж</v>
      </c>
      <c r="I461" s="13" t="str">
        <f ca="1">IF(INDIRECT($B$1&amp;Items!V$2&amp;$B461)="",H461,INDIRECT($B$1&amp;Items!V$2&amp;$B461))</f>
        <v>Затраты этапа-3 бизнес-процесса</v>
      </c>
      <c r="J461" s="1" t="str">
        <f ca="1">IF(INDIRECT($B$1&amp;Items!W$2&amp;$B461)="",IF(H461&lt;&gt;I461,"  "&amp;I461,I461),"    "&amp;INDIRECT($B$1&amp;Items!W$2&amp;$B461))</f>
        <v xml:space="preserve">    Производственные затраты-15</v>
      </c>
      <c r="S461" s="1">
        <f ca="1">SUM($U461:INDIRECT(ADDRESS(ROW(),SUMIFS($1:$1,$5:$5,MAX($5:$5)))))</f>
        <v>859229.04600000009</v>
      </c>
      <c r="V461" s="1">
        <f ca="1">SUMIFS(INDIRECT($F$1&amp;$F461&amp;":"&amp;$F461),INDIRECT($F$1&amp;dbP!$D$2&amp;":"&amp;dbP!$D$2),"&gt;="&amp;V$6,INDIRECT($F$1&amp;dbP!$D$2&amp;":"&amp;dbP!$D$2),"&lt;="&amp;V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W461" s="1">
        <f ca="1">SUMIFS(INDIRECT($F$1&amp;$F461&amp;":"&amp;$F461),INDIRECT($F$1&amp;dbP!$D$2&amp;":"&amp;dbP!$D$2),"&gt;="&amp;W$6,INDIRECT($F$1&amp;dbP!$D$2&amp;":"&amp;dbP!$D$2),"&lt;="&amp;W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X461" s="1">
        <f ca="1">SUMIFS(INDIRECT($F$1&amp;$F461&amp;":"&amp;$F461),INDIRECT($F$1&amp;dbP!$D$2&amp;":"&amp;dbP!$D$2),"&gt;="&amp;X$6,INDIRECT($F$1&amp;dbP!$D$2&amp;":"&amp;dbP!$D$2),"&lt;="&amp;X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Y461" s="1">
        <f ca="1">SUMIFS(INDIRECT($F$1&amp;$F461&amp;":"&amp;$F461),INDIRECT($F$1&amp;dbP!$D$2&amp;":"&amp;dbP!$D$2),"&gt;="&amp;Y$6,INDIRECT($F$1&amp;dbP!$D$2&amp;":"&amp;dbP!$D$2),"&lt;="&amp;Y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Z461" s="1">
        <f ca="1">SUMIFS(INDIRECT($F$1&amp;$F461&amp;":"&amp;$F461),INDIRECT($F$1&amp;dbP!$D$2&amp;":"&amp;dbP!$D$2),"&gt;="&amp;Z$6,INDIRECT($F$1&amp;dbP!$D$2&amp;":"&amp;dbP!$D$2),"&lt;="&amp;Z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286409.68200000003</v>
      </c>
      <c r="AA461" s="1">
        <f ca="1">SUMIFS(INDIRECT($F$1&amp;$F461&amp;":"&amp;$F461),INDIRECT($F$1&amp;dbP!$D$2&amp;":"&amp;dbP!$D$2),"&gt;="&amp;AA$6,INDIRECT($F$1&amp;dbP!$D$2&amp;":"&amp;dbP!$D$2),"&lt;="&amp;AA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572819.36400000006</v>
      </c>
      <c r="AB461" s="1">
        <f ca="1">SUMIFS(INDIRECT($F$1&amp;$F461&amp;":"&amp;$F461),INDIRECT($F$1&amp;dbP!$D$2&amp;":"&amp;dbP!$D$2),"&gt;="&amp;AB$6,INDIRECT($F$1&amp;dbP!$D$2&amp;":"&amp;dbP!$D$2),"&lt;="&amp;AB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C461" s="1">
        <f ca="1">SUMIFS(INDIRECT($F$1&amp;$F461&amp;":"&amp;$F461),INDIRECT($F$1&amp;dbP!$D$2&amp;":"&amp;dbP!$D$2),"&gt;="&amp;AC$6,INDIRECT($F$1&amp;dbP!$D$2&amp;":"&amp;dbP!$D$2),"&lt;="&amp;AC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D461" s="1">
        <f ca="1">SUMIFS(INDIRECT($F$1&amp;$F461&amp;":"&amp;$F461),INDIRECT($F$1&amp;dbP!$D$2&amp;":"&amp;dbP!$D$2),"&gt;="&amp;AD$6,INDIRECT($F$1&amp;dbP!$D$2&amp;":"&amp;dbP!$D$2),"&lt;="&amp;AD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E461" s="1">
        <f ca="1">SUMIFS(INDIRECT($F$1&amp;$F461&amp;":"&amp;$F461),INDIRECT($F$1&amp;dbP!$D$2&amp;":"&amp;dbP!$D$2),"&gt;="&amp;AE$6,INDIRECT($F$1&amp;dbP!$D$2&amp;":"&amp;dbP!$D$2),"&lt;="&amp;AE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F461" s="1">
        <f ca="1">SUMIFS(INDIRECT($F$1&amp;$F461&amp;":"&amp;$F461),INDIRECT($F$1&amp;dbP!$D$2&amp;":"&amp;dbP!$D$2),"&gt;="&amp;AF$6,INDIRECT($F$1&amp;dbP!$D$2&amp;":"&amp;dbP!$D$2),"&lt;="&amp;AF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G461" s="1">
        <f ca="1">SUMIFS(INDIRECT($F$1&amp;$F461&amp;":"&amp;$F461),INDIRECT($F$1&amp;dbP!$D$2&amp;":"&amp;dbP!$D$2),"&gt;="&amp;AG$6,INDIRECT($F$1&amp;dbP!$D$2&amp;":"&amp;dbP!$D$2),"&lt;="&amp;AG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H461" s="1">
        <f ca="1">SUMIFS(INDIRECT($F$1&amp;$F461&amp;":"&amp;$F461),INDIRECT($F$1&amp;dbP!$D$2&amp;":"&amp;dbP!$D$2),"&gt;="&amp;AH$6,INDIRECT($F$1&amp;dbP!$D$2&amp;":"&amp;dbP!$D$2),"&lt;="&amp;AH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I461" s="1">
        <f ca="1">SUMIFS(INDIRECT($F$1&amp;$F461&amp;":"&amp;$F461),INDIRECT($F$1&amp;dbP!$D$2&amp;":"&amp;dbP!$D$2),"&gt;="&amp;AI$6,INDIRECT($F$1&amp;dbP!$D$2&amp;":"&amp;dbP!$D$2),"&lt;="&amp;AI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J461" s="1">
        <f ca="1">SUMIFS(INDIRECT($F$1&amp;$F461&amp;":"&amp;$F461),INDIRECT($F$1&amp;dbP!$D$2&amp;":"&amp;dbP!$D$2),"&gt;="&amp;AJ$6,INDIRECT($F$1&amp;dbP!$D$2&amp;":"&amp;dbP!$D$2),"&lt;="&amp;AJ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K461" s="1">
        <f ca="1">SUMIFS(INDIRECT($F$1&amp;$F461&amp;":"&amp;$F461),INDIRECT($F$1&amp;dbP!$D$2&amp;":"&amp;dbP!$D$2),"&gt;="&amp;AK$6,INDIRECT($F$1&amp;dbP!$D$2&amp;":"&amp;dbP!$D$2),"&lt;="&amp;AK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L461" s="1">
        <f ca="1">SUMIFS(INDIRECT($F$1&amp;$F461&amp;":"&amp;$F461),INDIRECT($F$1&amp;dbP!$D$2&amp;":"&amp;dbP!$D$2),"&gt;="&amp;AL$6,INDIRECT($F$1&amp;dbP!$D$2&amp;":"&amp;dbP!$D$2),"&lt;="&amp;AL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M461" s="1">
        <f ca="1">SUMIFS(INDIRECT($F$1&amp;$F461&amp;":"&amp;$F461),INDIRECT($F$1&amp;dbP!$D$2&amp;":"&amp;dbP!$D$2),"&gt;="&amp;AM$6,INDIRECT($F$1&amp;dbP!$D$2&amp;":"&amp;dbP!$D$2),"&lt;="&amp;AM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N461" s="1">
        <f ca="1">SUMIFS(INDIRECT($F$1&amp;$F461&amp;":"&amp;$F461),INDIRECT($F$1&amp;dbP!$D$2&amp;":"&amp;dbP!$D$2),"&gt;="&amp;AN$6,INDIRECT($F$1&amp;dbP!$D$2&amp;":"&amp;dbP!$D$2),"&lt;="&amp;AN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O461" s="1">
        <f ca="1">SUMIFS(INDIRECT($F$1&amp;$F461&amp;":"&amp;$F461),INDIRECT($F$1&amp;dbP!$D$2&amp;":"&amp;dbP!$D$2),"&gt;="&amp;AO$6,INDIRECT($F$1&amp;dbP!$D$2&amp;":"&amp;dbP!$D$2),"&lt;="&amp;AO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P461" s="1">
        <f ca="1">SUMIFS(INDIRECT($F$1&amp;$F461&amp;":"&amp;$F461),INDIRECT($F$1&amp;dbP!$D$2&amp;":"&amp;dbP!$D$2),"&gt;="&amp;AP$6,INDIRECT($F$1&amp;dbP!$D$2&amp;":"&amp;dbP!$D$2),"&lt;="&amp;AP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Q461" s="1">
        <f ca="1">SUMIFS(INDIRECT($F$1&amp;$F461&amp;":"&amp;$F461),INDIRECT($F$1&amp;dbP!$D$2&amp;":"&amp;dbP!$D$2),"&gt;="&amp;AQ$6,INDIRECT($F$1&amp;dbP!$D$2&amp;":"&amp;dbP!$D$2),"&lt;="&amp;AQ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R461" s="1">
        <f ca="1">SUMIFS(INDIRECT($F$1&amp;$F461&amp;":"&amp;$F461),INDIRECT($F$1&amp;dbP!$D$2&amp;":"&amp;dbP!$D$2),"&gt;="&amp;AR$6,INDIRECT($F$1&amp;dbP!$D$2&amp;":"&amp;dbP!$D$2),"&lt;="&amp;AR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S461" s="1">
        <f ca="1">SUMIFS(INDIRECT($F$1&amp;$F461&amp;":"&amp;$F461),INDIRECT($F$1&amp;dbP!$D$2&amp;":"&amp;dbP!$D$2),"&gt;="&amp;AS$6,INDIRECT($F$1&amp;dbP!$D$2&amp;":"&amp;dbP!$D$2),"&lt;="&amp;AS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T461" s="1">
        <f ca="1">SUMIFS(INDIRECT($F$1&amp;$F461&amp;":"&amp;$F461),INDIRECT($F$1&amp;dbP!$D$2&amp;":"&amp;dbP!$D$2),"&gt;="&amp;AT$6,INDIRECT($F$1&amp;dbP!$D$2&amp;":"&amp;dbP!$D$2),"&lt;="&amp;AT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U461" s="1">
        <f ca="1">SUMIFS(INDIRECT($F$1&amp;$F461&amp;":"&amp;$F461),INDIRECT($F$1&amp;dbP!$D$2&amp;":"&amp;dbP!$D$2),"&gt;="&amp;AU$6,INDIRECT($F$1&amp;dbP!$D$2&amp;":"&amp;dbP!$D$2),"&lt;="&amp;AU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V461" s="1">
        <f ca="1">SUMIFS(INDIRECT($F$1&amp;$F461&amp;":"&amp;$F461),INDIRECT($F$1&amp;dbP!$D$2&amp;":"&amp;dbP!$D$2),"&gt;="&amp;AV$6,INDIRECT($F$1&amp;dbP!$D$2&amp;":"&amp;dbP!$D$2),"&lt;="&amp;AV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W461" s="1">
        <f ca="1">SUMIFS(INDIRECT($F$1&amp;$F461&amp;":"&amp;$F461),INDIRECT($F$1&amp;dbP!$D$2&amp;":"&amp;dbP!$D$2),"&gt;="&amp;AW$6,INDIRECT($F$1&amp;dbP!$D$2&amp;":"&amp;dbP!$D$2),"&lt;="&amp;AW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X461" s="1">
        <f ca="1">SUMIFS(INDIRECT($F$1&amp;$F461&amp;":"&amp;$F461),INDIRECT($F$1&amp;dbP!$D$2&amp;":"&amp;dbP!$D$2),"&gt;="&amp;AX$6,INDIRECT($F$1&amp;dbP!$D$2&amp;":"&amp;dbP!$D$2),"&lt;="&amp;AX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Y461" s="1">
        <f ca="1">SUMIFS(INDIRECT($F$1&amp;$F461&amp;":"&amp;$F461),INDIRECT($F$1&amp;dbP!$D$2&amp;":"&amp;dbP!$D$2),"&gt;="&amp;AY$6,INDIRECT($F$1&amp;dbP!$D$2&amp;":"&amp;dbP!$D$2),"&lt;="&amp;AY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AZ461" s="1">
        <f ca="1">SUMIFS(INDIRECT($F$1&amp;$F461&amp;":"&amp;$F461),INDIRECT($F$1&amp;dbP!$D$2&amp;":"&amp;dbP!$D$2),"&gt;="&amp;AZ$6,INDIRECT($F$1&amp;dbP!$D$2&amp;":"&amp;dbP!$D$2),"&lt;="&amp;AZ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A461" s="1">
        <f ca="1">SUMIFS(INDIRECT($F$1&amp;$F461&amp;":"&amp;$F461),INDIRECT($F$1&amp;dbP!$D$2&amp;":"&amp;dbP!$D$2),"&gt;="&amp;BA$6,INDIRECT($F$1&amp;dbP!$D$2&amp;":"&amp;dbP!$D$2),"&lt;="&amp;BA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B461" s="1">
        <f ca="1">SUMIFS(INDIRECT($F$1&amp;$F461&amp;":"&amp;$F461),INDIRECT($F$1&amp;dbP!$D$2&amp;":"&amp;dbP!$D$2),"&gt;="&amp;BB$6,INDIRECT($F$1&amp;dbP!$D$2&amp;":"&amp;dbP!$D$2),"&lt;="&amp;BB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C461" s="1">
        <f ca="1">SUMIFS(INDIRECT($F$1&amp;$F461&amp;":"&amp;$F461),INDIRECT($F$1&amp;dbP!$D$2&amp;":"&amp;dbP!$D$2),"&gt;="&amp;BC$6,INDIRECT($F$1&amp;dbP!$D$2&amp;":"&amp;dbP!$D$2),"&lt;="&amp;BC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D461" s="1">
        <f ca="1">SUMIFS(INDIRECT($F$1&amp;$F461&amp;":"&amp;$F461),INDIRECT($F$1&amp;dbP!$D$2&amp;":"&amp;dbP!$D$2),"&gt;="&amp;BD$6,INDIRECT($F$1&amp;dbP!$D$2&amp;":"&amp;dbP!$D$2),"&lt;="&amp;BD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  <c r="BE461" s="1">
        <f ca="1">SUMIFS(INDIRECT($F$1&amp;$F461&amp;":"&amp;$F461),INDIRECT($F$1&amp;dbP!$D$2&amp;":"&amp;dbP!$D$2),"&gt;="&amp;BE$6,INDIRECT($F$1&amp;dbP!$D$2&amp;":"&amp;dbP!$D$2),"&lt;="&amp;BE$7,INDIRECT($F$1&amp;dbP!$O$2&amp;":"&amp;dbP!$O$2),$H461,INDIRECT($F$1&amp;dbP!$P$2&amp;":"&amp;dbP!$P$2),IF($I461=$J461,"*",$I461),INDIRECT($F$1&amp;dbP!$Q$2&amp;":"&amp;dbP!$Q$2),IF(OR($I461=$J461,"  "&amp;$I461=$J461),"*",RIGHT($J461,LEN($J461)-4)),INDIRECT($F$1&amp;dbP!$AC$2&amp;":"&amp;dbP!$AC$2),RepP!$J$3)</f>
        <v>0</v>
      </c>
    </row>
    <row r="462" spans="2:57" x14ac:dyDescent="0.3">
      <c r="B462" s="1">
        <f>MAX(B$423:B461)+1</f>
        <v>47</v>
      </c>
      <c r="D462" s="1" t="str">
        <f ca="1">INDIRECT($B$1&amp;Items!AB$2&amp;$B462)</f>
        <v>PL(-)</v>
      </c>
      <c r="F462" s="1" t="str">
        <f ca="1">INDIRECT($B$1&amp;Items!X$2&amp;$B462)</f>
        <v>AA</v>
      </c>
      <c r="H462" s="13" t="str">
        <f ca="1">INDIRECT($B$1&amp;Items!U$2&amp;$B462)</f>
        <v>Себестоимость продаж</v>
      </c>
      <c r="I462" s="13" t="str">
        <f ca="1">IF(INDIRECT($B$1&amp;Items!V$2&amp;$B462)="",H462,INDIRECT($B$1&amp;Items!V$2&amp;$B462))</f>
        <v>Затраты этапа-3 бизнес-процесса</v>
      </c>
      <c r="J462" s="1" t="str">
        <f ca="1">IF(INDIRECT($B$1&amp;Items!W$2&amp;$B462)="",IF(H462&lt;&gt;I462,"  "&amp;I462,I462),"    "&amp;INDIRECT($B$1&amp;Items!W$2&amp;$B462))</f>
        <v xml:space="preserve">    Производственные затраты-16</v>
      </c>
      <c r="S462" s="1">
        <f ca="1">SUM($U462:INDIRECT(ADDRESS(ROW(),SUMIFS($1:$1,$5:$5,MAX($5:$5)))))</f>
        <v>1156704.2999999998</v>
      </c>
      <c r="V462" s="1">
        <f ca="1">SUMIFS(INDIRECT($F$1&amp;$F462&amp;":"&amp;$F462),INDIRECT($F$1&amp;dbP!$D$2&amp;":"&amp;dbP!$D$2),"&gt;="&amp;V$6,INDIRECT($F$1&amp;dbP!$D$2&amp;":"&amp;dbP!$D$2),"&lt;="&amp;V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W462" s="1">
        <f ca="1">SUMIFS(INDIRECT($F$1&amp;$F462&amp;":"&amp;$F462),INDIRECT($F$1&amp;dbP!$D$2&amp;":"&amp;dbP!$D$2),"&gt;="&amp;W$6,INDIRECT($F$1&amp;dbP!$D$2&amp;":"&amp;dbP!$D$2),"&lt;="&amp;W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X462" s="1">
        <f ca="1">SUMIFS(INDIRECT($F$1&amp;$F462&amp;":"&amp;$F462),INDIRECT($F$1&amp;dbP!$D$2&amp;":"&amp;dbP!$D$2),"&gt;="&amp;X$6,INDIRECT($F$1&amp;dbP!$D$2&amp;":"&amp;dbP!$D$2),"&lt;="&amp;X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Y462" s="1">
        <f ca="1">SUMIFS(INDIRECT($F$1&amp;$F462&amp;":"&amp;$F462),INDIRECT($F$1&amp;dbP!$D$2&amp;":"&amp;dbP!$D$2),"&gt;="&amp;Y$6,INDIRECT($F$1&amp;dbP!$D$2&amp;":"&amp;dbP!$D$2),"&lt;="&amp;Y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Z462" s="1">
        <f ca="1">SUMIFS(INDIRECT($F$1&amp;$F462&amp;":"&amp;$F462),INDIRECT($F$1&amp;dbP!$D$2&amp;":"&amp;dbP!$D$2),"&gt;="&amp;Z$6,INDIRECT($F$1&amp;dbP!$D$2&amp;":"&amp;dbP!$D$2),"&lt;="&amp;Z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385568.1</v>
      </c>
      <c r="AA462" s="1">
        <f ca="1">SUMIFS(INDIRECT($F$1&amp;$F462&amp;":"&amp;$F462),INDIRECT($F$1&amp;dbP!$D$2&amp;":"&amp;dbP!$D$2),"&gt;="&amp;AA$6,INDIRECT($F$1&amp;dbP!$D$2&amp;":"&amp;dbP!$D$2),"&lt;="&amp;AA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771136.2</v>
      </c>
      <c r="AB462" s="1">
        <f ca="1">SUMIFS(INDIRECT($F$1&amp;$F462&amp;":"&amp;$F462),INDIRECT($F$1&amp;dbP!$D$2&amp;":"&amp;dbP!$D$2),"&gt;="&amp;AB$6,INDIRECT($F$1&amp;dbP!$D$2&amp;":"&amp;dbP!$D$2),"&lt;="&amp;AB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C462" s="1">
        <f ca="1">SUMIFS(INDIRECT($F$1&amp;$F462&amp;":"&amp;$F462),INDIRECT($F$1&amp;dbP!$D$2&amp;":"&amp;dbP!$D$2),"&gt;="&amp;AC$6,INDIRECT($F$1&amp;dbP!$D$2&amp;":"&amp;dbP!$D$2),"&lt;="&amp;AC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D462" s="1">
        <f ca="1">SUMIFS(INDIRECT($F$1&amp;$F462&amp;":"&amp;$F462),INDIRECT($F$1&amp;dbP!$D$2&amp;":"&amp;dbP!$D$2),"&gt;="&amp;AD$6,INDIRECT($F$1&amp;dbP!$D$2&amp;":"&amp;dbP!$D$2),"&lt;="&amp;AD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E462" s="1">
        <f ca="1">SUMIFS(INDIRECT($F$1&amp;$F462&amp;":"&amp;$F462),INDIRECT($F$1&amp;dbP!$D$2&amp;":"&amp;dbP!$D$2),"&gt;="&amp;AE$6,INDIRECT($F$1&amp;dbP!$D$2&amp;":"&amp;dbP!$D$2),"&lt;="&amp;AE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F462" s="1">
        <f ca="1">SUMIFS(INDIRECT($F$1&amp;$F462&amp;":"&amp;$F462),INDIRECT($F$1&amp;dbP!$D$2&amp;":"&amp;dbP!$D$2),"&gt;="&amp;AF$6,INDIRECT($F$1&amp;dbP!$D$2&amp;":"&amp;dbP!$D$2),"&lt;="&amp;AF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G462" s="1">
        <f ca="1">SUMIFS(INDIRECT($F$1&amp;$F462&amp;":"&amp;$F462),INDIRECT($F$1&amp;dbP!$D$2&amp;":"&amp;dbP!$D$2),"&gt;="&amp;AG$6,INDIRECT($F$1&amp;dbP!$D$2&amp;":"&amp;dbP!$D$2),"&lt;="&amp;AG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H462" s="1">
        <f ca="1">SUMIFS(INDIRECT($F$1&amp;$F462&amp;":"&amp;$F462),INDIRECT($F$1&amp;dbP!$D$2&amp;":"&amp;dbP!$D$2),"&gt;="&amp;AH$6,INDIRECT($F$1&amp;dbP!$D$2&amp;":"&amp;dbP!$D$2),"&lt;="&amp;AH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I462" s="1">
        <f ca="1">SUMIFS(INDIRECT($F$1&amp;$F462&amp;":"&amp;$F462),INDIRECT($F$1&amp;dbP!$D$2&amp;":"&amp;dbP!$D$2),"&gt;="&amp;AI$6,INDIRECT($F$1&amp;dbP!$D$2&amp;":"&amp;dbP!$D$2),"&lt;="&amp;AI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J462" s="1">
        <f ca="1">SUMIFS(INDIRECT($F$1&amp;$F462&amp;":"&amp;$F462),INDIRECT($F$1&amp;dbP!$D$2&amp;":"&amp;dbP!$D$2),"&gt;="&amp;AJ$6,INDIRECT($F$1&amp;dbP!$D$2&amp;":"&amp;dbP!$D$2),"&lt;="&amp;AJ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K462" s="1">
        <f ca="1">SUMIFS(INDIRECT($F$1&amp;$F462&amp;":"&amp;$F462),INDIRECT($F$1&amp;dbP!$D$2&amp;":"&amp;dbP!$D$2),"&gt;="&amp;AK$6,INDIRECT($F$1&amp;dbP!$D$2&amp;":"&amp;dbP!$D$2),"&lt;="&amp;AK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L462" s="1">
        <f ca="1">SUMIFS(INDIRECT($F$1&amp;$F462&amp;":"&amp;$F462),INDIRECT($F$1&amp;dbP!$D$2&amp;":"&amp;dbP!$D$2),"&gt;="&amp;AL$6,INDIRECT($F$1&amp;dbP!$D$2&amp;":"&amp;dbP!$D$2),"&lt;="&amp;AL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M462" s="1">
        <f ca="1">SUMIFS(INDIRECT($F$1&amp;$F462&amp;":"&amp;$F462),INDIRECT($F$1&amp;dbP!$D$2&amp;":"&amp;dbP!$D$2),"&gt;="&amp;AM$6,INDIRECT($F$1&amp;dbP!$D$2&amp;":"&amp;dbP!$D$2),"&lt;="&amp;AM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N462" s="1">
        <f ca="1">SUMIFS(INDIRECT($F$1&amp;$F462&amp;":"&amp;$F462),INDIRECT($F$1&amp;dbP!$D$2&amp;":"&amp;dbP!$D$2),"&gt;="&amp;AN$6,INDIRECT($F$1&amp;dbP!$D$2&amp;":"&amp;dbP!$D$2),"&lt;="&amp;AN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O462" s="1">
        <f ca="1">SUMIFS(INDIRECT($F$1&amp;$F462&amp;":"&amp;$F462),INDIRECT($F$1&amp;dbP!$D$2&amp;":"&amp;dbP!$D$2),"&gt;="&amp;AO$6,INDIRECT($F$1&amp;dbP!$D$2&amp;":"&amp;dbP!$D$2),"&lt;="&amp;AO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P462" s="1">
        <f ca="1">SUMIFS(INDIRECT($F$1&amp;$F462&amp;":"&amp;$F462),INDIRECT($F$1&amp;dbP!$D$2&amp;":"&amp;dbP!$D$2),"&gt;="&amp;AP$6,INDIRECT($F$1&amp;dbP!$D$2&amp;":"&amp;dbP!$D$2),"&lt;="&amp;AP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Q462" s="1">
        <f ca="1">SUMIFS(INDIRECT($F$1&amp;$F462&amp;":"&amp;$F462),INDIRECT($F$1&amp;dbP!$D$2&amp;":"&amp;dbP!$D$2),"&gt;="&amp;AQ$6,INDIRECT($F$1&amp;dbP!$D$2&amp;":"&amp;dbP!$D$2),"&lt;="&amp;AQ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R462" s="1">
        <f ca="1">SUMIFS(INDIRECT($F$1&amp;$F462&amp;":"&amp;$F462),INDIRECT($F$1&amp;dbP!$D$2&amp;":"&amp;dbP!$D$2),"&gt;="&amp;AR$6,INDIRECT($F$1&amp;dbP!$D$2&amp;":"&amp;dbP!$D$2),"&lt;="&amp;AR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S462" s="1">
        <f ca="1">SUMIFS(INDIRECT($F$1&amp;$F462&amp;":"&amp;$F462),INDIRECT($F$1&amp;dbP!$D$2&amp;":"&amp;dbP!$D$2),"&gt;="&amp;AS$6,INDIRECT($F$1&amp;dbP!$D$2&amp;":"&amp;dbP!$D$2),"&lt;="&amp;AS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T462" s="1">
        <f ca="1">SUMIFS(INDIRECT($F$1&amp;$F462&amp;":"&amp;$F462),INDIRECT($F$1&amp;dbP!$D$2&amp;":"&amp;dbP!$D$2),"&gt;="&amp;AT$6,INDIRECT($F$1&amp;dbP!$D$2&amp;":"&amp;dbP!$D$2),"&lt;="&amp;AT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U462" s="1">
        <f ca="1">SUMIFS(INDIRECT($F$1&amp;$F462&amp;":"&amp;$F462),INDIRECT($F$1&amp;dbP!$D$2&amp;":"&amp;dbP!$D$2),"&gt;="&amp;AU$6,INDIRECT($F$1&amp;dbP!$D$2&amp;":"&amp;dbP!$D$2),"&lt;="&amp;AU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V462" s="1">
        <f ca="1">SUMIFS(INDIRECT($F$1&amp;$F462&amp;":"&amp;$F462),INDIRECT($F$1&amp;dbP!$D$2&amp;":"&amp;dbP!$D$2),"&gt;="&amp;AV$6,INDIRECT($F$1&amp;dbP!$D$2&amp;":"&amp;dbP!$D$2),"&lt;="&amp;AV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W462" s="1">
        <f ca="1">SUMIFS(INDIRECT($F$1&amp;$F462&amp;":"&amp;$F462),INDIRECT($F$1&amp;dbP!$D$2&amp;":"&amp;dbP!$D$2),"&gt;="&amp;AW$6,INDIRECT($F$1&amp;dbP!$D$2&amp;":"&amp;dbP!$D$2),"&lt;="&amp;AW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X462" s="1">
        <f ca="1">SUMIFS(INDIRECT($F$1&amp;$F462&amp;":"&amp;$F462),INDIRECT($F$1&amp;dbP!$D$2&amp;":"&amp;dbP!$D$2),"&gt;="&amp;AX$6,INDIRECT($F$1&amp;dbP!$D$2&amp;":"&amp;dbP!$D$2),"&lt;="&amp;AX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Y462" s="1">
        <f ca="1">SUMIFS(INDIRECT($F$1&amp;$F462&amp;":"&amp;$F462),INDIRECT($F$1&amp;dbP!$D$2&amp;":"&amp;dbP!$D$2),"&gt;="&amp;AY$6,INDIRECT($F$1&amp;dbP!$D$2&amp;":"&amp;dbP!$D$2),"&lt;="&amp;AY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AZ462" s="1">
        <f ca="1">SUMIFS(INDIRECT($F$1&amp;$F462&amp;":"&amp;$F462),INDIRECT($F$1&amp;dbP!$D$2&amp;":"&amp;dbP!$D$2),"&gt;="&amp;AZ$6,INDIRECT($F$1&amp;dbP!$D$2&amp;":"&amp;dbP!$D$2),"&lt;="&amp;AZ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A462" s="1">
        <f ca="1">SUMIFS(INDIRECT($F$1&amp;$F462&amp;":"&amp;$F462),INDIRECT($F$1&amp;dbP!$D$2&amp;":"&amp;dbP!$D$2),"&gt;="&amp;BA$6,INDIRECT($F$1&amp;dbP!$D$2&amp;":"&amp;dbP!$D$2),"&lt;="&amp;BA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B462" s="1">
        <f ca="1">SUMIFS(INDIRECT($F$1&amp;$F462&amp;":"&amp;$F462),INDIRECT($F$1&amp;dbP!$D$2&amp;":"&amp;dbP!$D$2),"&gt;="&amp;BB$6,INDIRECT($F$1&amp;dbP!$D$2&amp;":"&amp;dbP!$D$2),"&lt;="&amp;BB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C462" s="1">
        <f ca="1">SUMIFS(INDIRECT($F$1&amp;$F462&amp;":"&amp;$F462),INDIRECT($F$1&amp;dbP!$D$2&amp;":"&amp;dbP!$D$2),"&gt;="&amp;BC$6,INDIRECT($F$1&amp;dbP!$D$2&amp;":"&amp;dbP!$D$2),"&lt;="&amp;BC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D462" s="1">
        <f ca="1">SUMIFS(INDIRECT($F$1&amp;$F462&amp;":"&amp;$F462),INDIRECT($F$1&amp;dbP!$D$2&amp;":"&amp;dbP!$D$2),"&gt;="&amp;BD$6,INDIRECT($F$1&amp;dbP!$D$2&amp;":"&amp;dbP!$D$2),"&lt;="&amp;BD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  <c r="BE462" s="1">
        <f ca="1">SUMIFS(INDIRECT($F$1&amp;$F462&amp;":"&amp;$F462),INDIRECT($F$1&amp;dbP!$D$2&amp;":"&amp;dbP!$D$2),"&gt;="&amp;BE$6,INDIRECT($F$1&amp;dbP!$D$2&amp;":"&amp;dbP!$D$2),"&lt;="&amp;BE$7,INDIRECT($F$1&amp;dbP!$O$2&amp;":"&amp;dbP!$O$2),$H462,INDIRECT($F$1&amp;dbP!$P$2&amp;":"&amp;dbP!$P$2),IF($I462=$J462,"*",$I462),INDIRECT($F$1&amp;dbP!$Q$2&amp;":"&amp;dbP!$Q$2),IF(OR($I462=$J462,"  "&amp;$I462=$J462),"*",RIGHT($J462,LEN($J462)-4)),INDIRECT($F$1&amp;dbP!$AC$2&amp;":"&amp;dbP!$AC$2),RepP!$J$3)</f>
        <v>0</v>
      </c>
    </row>
    <row r="463" spans="2:57" x14ac:dyDescent="0.3">
      <c r="B463" s="1">
        <f>MAX(B$423:B462)+1</f>
        <v>48</v>
      </c>
      <c r="D463" s="1" t="str">
        <f ca="1">INDIRECT($B$1&amp;Items!AB$2&amp;$B463)</f>
        <v>PL(-)</v>
      </c>
      <c r="F463" s="1" t="str">
        <f ca="1">INDIRECT($B$1&amp;Items!X$2&amp;$B463)</f>
        <v>AA</v>
      </c>
      <c r="H463" s="13" t="str">
        <f ca="1">INDIRECT($B$1&amp;Items!U$2&amp;$B463)</f>
        <v>Себестоимость продаж</v>
      </c>
      <c r="I463" s="13" t="str">
        <f ca="1">IF(INDIRECT($B$1&amp;Items!V$2&amp;$B463)="",H463,INDIRECT($B$1&amp;Items!V$2&amp;$B463))</f>
        <v>Затраты этапа-3 бизнес-процесса</v>
      </c>
      <c r="J463" s="1" t="str">
        <f ca="1">IF(INDIRECT($B$1&amp;Items!W$2&amp;$B463)="",IF(H463&lt;&gt;I463,"  "&amp;I463,I463),"    "&amp;INDIRECT($B$1&amp;Items!W$2&amp;$B463))</f>
        <v xml:space="preserve">    Производственные затраты-17</v>
      </c>
      <c r="S463" s="1">
        <f ca="1">SUM($U463:INDIRECT(ADDRESS(ROW(),SUMIFS($1:$1,$5:$5,MAX($5:$5)))))</f>
        <v>823281.29999999993</v>
      </c>
      <c r="V463" s="1">
        <f ca="1">SUMIFS(INDIRECT($F$1&amp;$F463&amp;":"&amp;$F463),INDIRECT($F$1&amp;dbP!$D$2&amp;":"&amp;dbP!$D$2),"&gt;="&amp;V$6,INDIRECT($F$1&amp;dbP!$D$2&amp;":"&amp;dbP!$D$2),"&lt;="&amp;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W463" s="1">
        <f ca="1">SUMIFS(INDIRECT($F$1&amp;$F463&amp;":"&amp;$F463),INDIRECT($F$1&amp;dbP!$D$2&amp;":"&amp;dbP!$D$2),"&gt;="&amp;W$6,INDIRECT($F$1&amp;dbP!$D$2&amp;":"&amp;dbP!$D$2),"&lt;="&amp;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X463" s="1">
        <f ca="1">SUMIFS(INDIRECT($F$1&amp;$F463&amp;":"&amp;$F463),INDIRECT($F$1&amp;dbP!$D$2&amp;":"&amp;dbP!$D$2),"&gt;="&amp;X$6,INDIRECT($F$1&amp;dbP!$D$2&amp;":"&amp;dbP!$D$2),"&lt;="&amp;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Y463" s="1">
        <f ca="1">SUMIFS(INDIRECT($F$1&amp;$F463&amp;":"&amp;$F463),INDIRECT($F$1&amp;dbP!$D$2&amp;":"&amp;dbP!$D$2),"&gt;="&amp;Y$6,INDIRECT($F$1&amp;dbP!$D$2&amp;":"&amp;dbP!$D$2),"&lt;="&amp;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Z463" s="1">
        <f ca="1">SUMIFS(INDIRECT($F$1&amp;$F463&amp;":"&amp;$F463),INDIRECT($F$1&amp;dbP!$D$2&amp;":"&amp;dbP!$D$2),"&gt;="&amp;Z$6,INDIRECT($F$1&amp;dbP!$D$2&amp;":"&amp;dbP!$D$2),"&lt;="&amp;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274427.09999999998</v>
      </c>
      <c r="AA463" s="1">
        <f ca="1">SUMIFS(INDIRECT($F$1&amp;$F463&amp;":"&amp;$F463),INDIRECT($F$1&amp;dbP!$D$2&amp;":"&amp;dbP!$D$2),"&gt;="&amp;AA$6,INDIRECT($F$1&amp;dbP!$D$2&amp;":"&amp;dbP!$D$2),"&lt;="&amp;A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548854.19999999995</v>
      </c>
      <c r="AB463" s="1">
        <f ca="1">SUMIFS(INDIRECT($F$1&amp;$F463&amp;":"&amp;$F463),INDIRECT($F$1&amp;dbP!$D$2&amp;":"&amp;dbP!$D$2),"&gt;="&amp;AB$6,INDIRECT($F$1&amp;dbP!$D$2&amp;":"&amp;dbP!$D$2),"&lt;="&amp;A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C463" s="1">
        <f ca="1">SUMIFS(INDIRECT($F$1&amp;$F463&amp;":"&amp;$F463),INDIRECT($F$1&amp;dbP!$D$2&amp;":"&amp;dbP!$D$2),"&gt;="&amp;AC$6,INDIRECT($F$1&amp;dbP!$D$2&amp;":"&amp;dbP!$D$2),"&lt;="&amp;A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D463" s="1">
        <f ca="1">SUMIFS(INDIRECT($F$1&amp;$F463&amp;":"&amp;$F463),INDIRECT($F$1&amp;dbP!$D$2&amp;":"&amp;dbP!$D$2),"&gt;="&amp;AD$6,INDIRECT($F$1&amp;dbP!$D$2&amp;":"&amp;dbP!$D$2),"&lt;="&amp;A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E463" s="1">
        <f ca="1">SUMIFS(INDIRECT($F$1&amp;$F463&amp;":"&amp;$F463),INDIRECT($F$1&amp;dbP!$D$2&amp;":"&amp;dbP!$D$2),"&gt;="&amp;AE$6,INDIRECT($F$1&amp;dbP!$D$2&amp;":"&amp;dbP!$D$2),"&lt;="&amp;A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F463" s="1">
        <f ca="1">SUMIFS(INDIRECT($F$1&amp;$F463&amp;":"&amp;$F463),INDIRECT($F$1&amp;dbP!$D$2&amp;":"&amp;dbP!$D$2),"&gt;="&amp;AF$6,INDIRECT($F$1&amp;dbP!$D$2&amp;":"&amp;dbP!$D$2),"&lt;="&amp;AF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G463" s="1">
        <f ca="1">SUMIFS(INDIRECT($F$1&amp;$F463&amp;":"&amp;$F463),INDIRECT($F$1&amp;dbP!$D$2&amp;":"&amp;dbP!$D$2),"&gt;="&amp;AG$6,INDIRECT($F$1&amp;dbP!$D$2&amp;":"&amp;dbP!$D$2),"&lt;="&amp;AG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H463" s="1">
        <f ca="1">SUMIFS(INDIRECT($F$1&amp;$F463&amp;":"&amp;$F463),INDIRECT($F$1&amp;dbP!$D$2&amp;":"&amp;dbP!$D$2),"&gt;="&amp;AH$6,INDIRECT($F$1&amp;dbP!$D$2&amp;":"&amp;dbP!$D$2),"&lt;="&amp;AH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I463" s="1">
        <f ca="1">SUMIFS(INDIRECT($F$1&amp;$F463&amp;":"&amp;$F463),INDIRECT($F$1&amp;dbP!$D$2&amp;":"&amp;dbP!$D$2),"&gt;="&amp;AI$6,INDIRECT($F$1&amp;dbP!$D$2&amp;":"&amp;dbP!$D$2),"&lt;="&amp;AI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J463" s="1">
        <f ca="1">SUMIFS(INDIRECT($F$1&amp;$F463&amp;":"&amp;$F463),INDIRECT($F$1&amp;dbP!$D$2&amp;":"&amp;dbP!$D$2),"&gt;="&amp;AJ$6,INDIRECT($F$1&amp;dbP!$D$2&amp;":"&amp;dbP!$D$2),"&lt;="&amp;AJ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K463" s="1">
        <f ca="1">SUMIFS(INDIRECT($F$1&amp;$F463&amp;":"&amp;$F463),INDIRECT($F$1&amp;dbP!$D$2&amp;":"&amp;dbP!$D$2),"&gt;="&amp;AK$6,INDIRECT($F$1&amp;dbP!$D$2&amp;":"&amp;dbP!$D$2),"&lt;="&amp;AK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L463" s="1">
        <f ca="1">SUMIFS(INDIRECT($F$1&amp;$F463&amp;":"&amp;$F463),INDIRECT($F$1&amp;dbP!$D$2&amp;":"&amp;dbP!$D$2),"&gt;="&amp;AL$6,INDIRECT($F$1&amp;dbP!$D$2&amp;":"&amp;dbP!$D$2),"&lt;="&amp;AL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M463" s="1">
        <f ca="1">SUMIFS(INDIRECT($F$1&amp;$F463&amp;":"&amp;$F463),INDIRECT($F$1&amp;dbP!$D$2&amp;":"&amp;dbP!$D$2),"&gt;="&amp;AM$6,INDIRECT($F$1&amp;dbP!$D$2&amp;":"&amp;dbP!$D$2),"&lt;="&amp;AM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N463" s="1">
        <f ca="1">SUMIFS(INDIRECT($F$1&amp;$F463&amp;":"&amp;$F463),INDIRECT($F$1&amp;dbP!$D$2&amp;":"&amp;dbP!$D$2),"&gt;="&amp;AN$6,INDIRECT($F$1&amp;dbP!$D$2&amp;":"&amp;dbP!$D$2),"&lt;="&amp;AN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O463" s="1">
        <f ca="1">SUMIFS(INDIRECT($F$1&amp;$F463&amp;":"&amp;$F463),INDIRECT($F$1&amp;dbP!$D$2&amp;":"&amp;dbP!$D$2),"&gt;="&amp;AO$6,INDIRECT($F$1&amp;dbP!$D$2&amp;":"&amp;dbP!$D$2),"&lt;="&amp;AO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P463" s="1">
        <f ca="1">SUMIFS(INDIRECT($F$1&amp;$F463&amp;":"&amp;$F463),INDIRECT($F$1&amp;dbP!$D$2&amp;":"&amp;dbP!$D$2),"&gt;="&amp;AP$6,INDIRECT($F$1&amp;dbP!$D$2&amp;":"&amp;dbP!$D$2),"&lt;="&amp;AP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Q463" s="1">
        <f ca="1">SUMIFS(INDIRECT($F$1&amp;$F463&amp;":"&amp;$F463),INDIRECT($F$1&amp;dbP!$D$2&amp;":"&amp;dbP!$D$2),"&gt;="&amp;AQ$6,INDIRECT($F$1&amp;dbP!$D$2&amp;":"&amp;dbP!$D$2),"&lt;="&amp;AQ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R463" s="1">
        <f ca="1">SUMIFS(INDIRECT($F$1&amp;$F463&amp;":"&amp;$F463),INDIRECT($F$1&amp;dbP!$D$2&amp;":"&amp;dbP!$D$2),"&gt;="&amp;AR$6,INDIRECT($F$1&amp;dbP!$D$2&amp;":"&amp;dbP!$D$2),"&lt;="&amp;AR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S463" s="1">
        <f ca="1">SUMIFS(INDIRECT($F$1&amp;$F463&amp;":"&amp;$F463),INDIRECT($F$1&amp;dbP!$D$2&amp;":"&amp;dbP!$D$2),"&gt;="&amp;AS$6,INDIRECT($F$1&amp;dbP!$D$2&amp;":"&amp;dbP!$D$2),"&lt;="&amp;AS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T463" s="1">
        <f ca="1">SUMIFS(INDIRECT($F$1&amp;$F463&amp;":"&amp;$F463),INDIRECT($F$1&amp;dbP!$D$2&amp;":"&amp;dbP!$D$2),"&gt;="&amp;AT$6,INDIRECT($F$1&amp;dbP!$D$2&amp;":"&amp;dbP!$D$2),"&lt;="&amp;AT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U463" s="1">
        <f ca="1">SUMIFS(INDIRECT($F$1&amp;$F463&amp;":"&amp;$F463),INDIRECT($F$1&amp;dbP!$D$2&amp;":"&amp;dbP!$D$2),"&gt;="&amp;AU$6,INDIRECT($F$1&amp;dbP!$D$2&amp;":"&amp;dbP!$D$2),"&lt;="&amp;AU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V463" s="1">
        <f ca="1">SUMIFS(INDIRECT($F$1&amp;$F463&amp;":"&amp;$F463),INDIRECT($F$1&amp;dbP!$D$2&amp;":"&amp;dbP!$D$2),"&gt;="&amp;AV$6,INDIRECT($F$1&amp;dbP!$D$2&amp;":"&amp;dbP!$D$2),"&lt;="&amp;A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W463" s="1">
        <f ca="1">SUMIFS(INDIRECT($F$1&amp;$F463&amp;":"&amp;$F463),INDIRECT($F$1&amp;dbP!$D$2&amp;":"&amp;dbP!$D$2),"&gt;="&amp;AW$6,INDIRECT($F$1&amp;dbP!$D$2&amp;":"&amp;dbP!$D$2),"&lt;="&amp;A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X463" s="1">
        <f ca="1">SUMIFS(INDIRECT($F$1&amp;$F463&amp;":"&amp;$F463),INDIRECT($F$1&amp;dbP!$D$2&amp;":"&amp;dbP!$D$2),"&gt;="&amp;AX$6,INDIRECT($F$1&amp;dbP!$D$2&amp;":"&amp;dbP!$D$2),"&lt;="&amp;A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Y463" s="1">
        <f ca="1">SUMIFS(INDIRECT($F$1&amp;$F463&amp;":"&amp;$F463),INDIRECT($F$1&amp;dbP!$D$2&amp;":"&amp;dbP!$D$2),"&gt;="&amp;AY$6,INDIRECT($F$1&amp;dbP!$D$2&amp;":"&amp;dbP!$D$2),"&lt;="&amp;A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Z463" s="1">
        <f ca="1">SUMIFS(INDIRECT($F$1&amp;$F463&amp;":"&amp;$F463),INDIRECT($F$1&amp;dbP!$D$2&amp;":"&amp;dbP!$D$2),"&gt;="&amp;AZ$6,INDIRECT($F$1&amp;dbP!$D$2&amp;":"&amp;dbP!$D$2),"&lt;="&amp;A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A463" s="1">
        <f ca="1">SUMIFS(INDIRECT($F$1&amp;$F463&amp;":"&amp;$F463),INDIRECT($F$1&amp;dbP!$D$2&amp;":"&amp;dbP!$D$2),"&gt;="&amp;BA$6,INDIRECT($F$1&amp;dbP!$D$2&amp;":"&amp;dbP!$D$2),"&lt;="&amp;B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B463" s="1">
        <f ca="1">SUMIFS(INDIRECT($F$1&amp;$F463&amp;":"&amp;$F463),INDIRECT($F$1&amp;dbP!$D$2&amp;":"&amp;dbP!$D$2),"&gt;="&amp;BB$6,INDIRECT($F$1&amp;dbP!$D$2&amp;":"&amp;dbP!$D$2),"&lt;="&amp;B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C463" s="1">
        <f ca="1">SUMIFS(INDIRECT($F$1&amp;$F463&amp;":"&amp;$F463),INDIRECT($F$1&amp;dbP!$D$2&amp;":"&amp;dbP!$D$2),"&gt;="&amp;BC$6,INDIRECT($F$1&amp;dbP!$D$2&amp;":"&amp;dbP!$D$2),"&lt;="&amp;B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D463" s="1">
        <f ca="1">SUMIFS(INDIRECT($F$1&amp;$F463&amp;":"&amp;$F463),INDIRECT($F$1&amp;dbP!$D$2&amp;":"&amp;dbP!$D$2),"&gt;="&amp;BD$6,INDIRECT($F$1&amp;dbP!$D$2&amp;":"&amp;dbP!$D$2),"&lt;="&amp;B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E463" s="1">
        <f ca="1">SUMIFS(INDIRECT($F$1&amp;$F463&amp;":"&amp;$F463),INDIRECT($F$1&amp;dbP!$D$2&amp;":"&amp;dbP!$D$2),"&gt;="&amp;BE$6,INDIRECT($F$1&amp;dbP!$D$2&amp;":"&amp;dbP!$D$2),"&lt;="&amp;B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</row>
    <row r="464" spans="2:57" x14ac:dyDescent="0.3">
      <c r="B464" s="1">
        <f>MAX(B$423:B463)+1</f>
        <v>49</v>
      </c>
      <c r="D464" s="1" t="str">
        <f ca="1">INDIRECT($B$1&amp;Items!AB$2&amp;$B464)</f>
        <v>PL(-)</v>
      </c>
      <c r="F464" s="1" t="str">
        <f ca="1">INDIRECT($B$1&amp;Items!X$2&amp;$B464)</f>
        <v>AA</v>
      </c>
      <c r="H464" s="13" t="str">
        <f ca="1">INDIRECT($B$1&amp;Items!U$2&amp;$B464)</f>
        <v>Себестоимость продаж</v>
      </c>
      <c r="I464" s="13" t="str">
        <f ca="1">IF(INDIRECT($B$1&amp;Items!V$2&amp;$B464)="",H464,INDIRECT($B$1&amp;Items!V$2&amp;$B464))</f>
        <v>Затраты этапа-3 бизнес-процесса</v>
      </c>
      <c r="J464" s="1" t="str">
        <f ca="1">IF(INDIRECT($B$1&amp;Items!W$2&amp;$B464)="",IF(H464&lt;&gt;I464,"  "&amp;I464,I464),"    "&amp;INDIRECT($B$1&amp;Items!W$2&amp;$B464))</f>
        <v xml:space="preserve">    Производственные затраты-18</v>
      </c>
      <c r="S464" s="1">
        <f ca="1">SUM($U464:INDIRECT(ADDRESS(ROW(),SUMIFS($1:$1,$5:$5,MAX($5:$5)))))</f>
        <v>814980.18599999999</v>
      </c>
      <c r="V464" s="1">
        <f ca="1">SUMIFS(INDIRECT($F$1&amp;$F464&amp;":"&amp;$F464),INDIRECT($F$1&amp;dbP!$D$2&amp;":"&amp;dbP!$D$2),"&gt;="&amp;V$6,INDIRECT($F$1&amp;dbP!$D$2&amp;":"&amp;dbP!$D$2),"&lt;="&amp;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W464" s="1">
        <f ca="1">SUMIFS(INDIRECT($F$1&amp;$F464&amp;":"&amp;$F464),INDIRECT($F$1&amp;dbP!$D$2&amp;":"&amp;dbP!$D$2),"&gt;="&amp;W$6,INDIRECT($F$1&amp;dbP!$D$2&amp;":"&amp;dbP!$D$2),"&lt;="&amp;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X464" s="1">
        <f ca="1">SUMIFS(INDIRECT($F$1&amp;$F464&amp;":"&amp;$F464),INDIRECT($F$1&amp;dbP!$D$2&amp;":"&amp;dbP!$D$2),"&gt;="&amp;X$6,INDIRECT($F$1&amp;dbP!$D$2&amp;":"&amp;dbP!$D$2),"&lt;="&amp;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Y464" s="1">
        <f ca="1">SUMIFS(INDIRECT($F$1&amp;$F464&amp;":"&amp;$F464),INDIRECT($F$1&amp;dbP!$D$2&amp;":"&amp;dbP!$D$2),"&gt;="&amp;Y$6,INDIRECT($F$1&amp;dbP!$D$2&amp;":"&amp;dbP!$D$2),"&lt;="&amp;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Z464" s="1">
        <f ca="1">SUMIFS(INDIRECT($F$1&amp;$F464&amp;":"&amp;$F464),INDIRECT($F$1&amp;dbP!$D$2&amp;":"&amp;dbP!$D$2),"&gt;="&amp;Z$6,INDIRECT($F$1&amp;dbP!$D$2&amp;":"&amp;dbP!$D$2),"&lt;="&amp;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271660.06199999998</v>
      </c>
      <c r="AA464" s="1">
        <f ca="1">SUMIFS(INDIRECT($F$1&amp;$F464&amp;":"&amp;$F464),INDIRECT($F$1&amp;dbP!$D$2&amp;":"&amp;dbP!$D$2),"&gt;="&amp;AA$6,INDIRECT($F$1&amp;dbP!$D$2&amp;":"&amp;dbP!$D$2),"&lt;="&amp;A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543320.12399999995</v>
      </c>
      <c r="AB464" s="1">
        <f ca="1">SUMIFS(INDIRECT($F$1&amp;$F464&amp;":"&amp;$F464),INDIRECT($F$1&amp;dbP!$D$2&amp;":"&amp;dbP!$D$2),"&gt;="&amp;AB$6,INDIRECT($F$1&amp;dbP!$D$2&amp;":"&amp;dbP!$D$2),"&lt;="&amp;A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C464" s="1">
        <f ca="1">SUMIFS(INDIRECT($F$1&amp;$F464&amp;":"&amp;$F464),INDIRECT($F$1&amp;dbP!$D$2&amp;":"&amp;dbP!$D$2),"&gt;="&amp;AC$6,INDIRECT($F$1&amp;dbP!$D$2&amp;":"&amp;dbP!$D$2),"&lt;="&amp;A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D464" s="1">
        <f ca="1">SUMIFS(INDIRECT($F$1&amp;$F464&amp;":"&amp;$F464),INDIRECT($F$1&amp;dbP!$D$2&amp;":"&amp;dbP!$D$2),"&gt;="&amp;AD$6,INDIRECT($F$1&amp;dbP!$D$2&amp;":"&amp;dbP!$D$2),"&lt;="&amp;A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E464" s="1">
        <f ca="1">SUMIFS(INDIRECT($F$1&amp;$F464&amp;":"&amp;$F464),INDIRECT($F$1&amp;dbP!$D$2&amp;":"&amp;dbP!$D$2),"&gt;="&amp;AE$6,INDIRECT($F$1&amp;dbP!$D$2&amp;":"&amp;dbP!$D$2),"&lt;="&amp;A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F464" s="1">
        <f ca="1">SUMIFS(INDIRECT($F$1&amp;$F464&amp;":"&amp;$F464),INDIRECT($F$1&amp;dbP!$D$2&amp;":"&amp;dbP!$D$2),"&gt;="&amp;AF$6,INDIRECT($F$1&amp;dbP!$D$2&amp;":"&amp;dbP!$D$2),"&lt;="&amp;AF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G464" s="1">
        <f ca="1">SUMIFS(INDIRECT($F$1&amp;$F464&amp;":"&amp;$F464),INDIRECT($F$1&amp;dbP!$D$2&amp;":"&amp;dbP!$D$2),"&gt;="&amp;AG$6,INDIRECT($F$1&amp;dbP!$D$2&amp;":"&amp;dbP!$D$2),"&lt;="&amp;AG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H464" s="1">
        <f ca="1">SUMIFS(INDIRECT($F$1&amp;$F464&amp;":"&amp;$F464),INDIRECT($F$1&amp;dbP!$D$2&amp;":"&amp;dbP!$D$2),"&gt;="&amp;AH$6,INDIRECT($F$1&amp;dbP!$D$2&amp;":"&amp;dbP!$D$2),"&lt;="&amp;AH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I464" s="1">
        <f ca="1">SUMIFS(INDIRECT($F$1&amp;$F464&amp;":"&amp;$F464),INDIRECT($F$1&amp;dbP!$D$2&amp;":"&amp;dbP!$D$2),"&gt;="&amp;AI$6,INDIRECT($F$1&amp;dbP!$D$2&amp;":"&amp;dbP!$D$2),"&lt;="&amp;AI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J464" s="1">
        <f ca="1">SUMIFS(INDIRECT($F$1&amp;$F464&amp;":"&amp;$F464),INDIRECT($F$1&amp;dbP!$D$2&amp;":"&amp;dbP!$D$2),"&gt;="&amp;AJ$6,INDIRECT($F$1&amp;dbP!$D$2&amp;":"&amp;dbP!$D$2),"&lt;="&amp;AJ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K464" s="1">
        <f ca="1">SUMIFS(INDIRECT($F$1&amp;$F464&amp;":"&amp;$F464),INDIRECT($F$1&amp;dbP!$D$2&amp;":"&amp;dbP!$D$2),"&gt;="&amp;AK$6,INDIRECT($F$1&amp;dbP!$D$2&amp;":"&amp;dbP!$D$2),"&lt;="&amp;AK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L464" s="1">
        <f ca="1">SUMIFS(INDIRECT($F$1&amp;$F464&amp;":"&amp;$F464),INDIRECT($F$1&amp;dbP!$D$2&amp;":"&amp;dbP!$D$2),"&gt;="&amp;AL$6,INDIRECT($F$1&amp;dbP!$D$2&amp;":"&amp;dbP!$D$2),"&lt;="&amp;AL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M464" s="1">
        <f ca="1">SUMIFS(INDIRECT($F$1&amp;$F464&amp;":"&amp;$F464),INDIRECT($F$1&amp;dbP!$D$2&amp;":"&amp;dbP!$D$2),"&gt;="&amp;AM$6,INDIRECT($F$1&amp;dbP!$D$2&amp;":"&amp;dbP!$D$2),"&lt;="&amp;AM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N464" s="1">
        <f ca="1">SUMIFS(INDIRECT($F$1&amp;$F464&amp;":"&amp;$F464),INDIRECT($F$1&amp;dbP!$D$2&amp;":"&amp;dbP!$D$2),"&gt;="&amp;AN$6,INDIRECT($F$1&amp;dbP!$D$2&amp;":"&amp;dbP!$D$2),"&lt;="&amp;AN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O464" s="1">
        <f ca="1">SUMIFS(INDIRECT($F$1&amp;$F464&amp;":"&amp;$F464),INDIRECT($F$1&amp;dbP!$D$2&amp;":"&amp;dbP!$D$2),"&gt;="&amp;AO$6,INDIRECT($F$1&amp;dbP!$D$2&amp;":"&amp;dbP!$D$2),"&lt;="&amp;AO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P464" s="1">
        <f ca="1">SUMIFS(INDIRECT($F$1&amp;$F464&amp;":"&amp;$F464),INDIRECT($F$1&amp;dbP!$D$2&amp;":"&amp;dbP!$D$2),"&gt;="&amp;AP$6,INDIRECT($F$1&amp;dbP!$D$2&amp;":"&amp;dbP!$D$2),"&lt;="&amp;AP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Q464" s="1">
        <f ca="1">SUMIFS(INDIRECT($F$1&amp;$F464&amp;":"&amp;$F464),INDIRECT($F$1&amp;dbP!$D$2&amp;":"&amp;dbP!$D$2),"&gt;="&amp;AQ$6,INDIRECT($F$1&amp;dbP!$D$2&amp;":"&amp;dbP!$D$2),"&lt;="&amp;AQ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R464" s="1">
        <f ca="1">SUMIFS(INDIRECT($F$1&amp;$F464&amp;":"&amp;$F464),INDIRECT($F$1&amp;dbP!$D$2&amp;":"&amp;dbP!$D$2),"&gt;="&amp;AR$6,INDIRECT($F$1&amp;dbP!$D$2&amp;":"&amp;dbP!$D$2),"&lt;="&amp;AR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S464" s="1">
        <f ca="1">SUMIFS(INDIRECT($F$1&amp;$F464&amp;":"&amp;$F464),INDIRECT($F$1&amp;dbP!$D$2&amp;":"&amp;dbP!$D$2),"&gt;="&amp;AS$6,INDIRECT($F$1&amp;dbP!$D$2&amp;":"&amp;dbP!$D$2),"&lt;="&amp;AS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T464" s="1">
        <f ca="1">SUMIFS(INDIRECT($F$1&amp;$F464&amp;":"&amp;$F464),INDIRECT($F$1&amp;dbP!$D$2&amp;":"&amp;dbP!$D$2),"&gt;="&amp;AT$6,INDIRECT($F$1&amp;dbP!$D$2&amp;":"&amp;dbP!$D$2),"&lt;="&amp;AT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U464" s="1">
        <f ca="1">SUMIFS(INDIRECT($F$1&amp;$F464&amp;":"&amp;$F464),INDIRECT($F$1&amp;dbP!$D$2&amp;":"&amp;dbP!$D$2),"&gt;="&amp;AU$6,INDIRECT($F$1&amp;dbP!$D$2&amp;":"&amp;dbP!$D$2),"&lt;="&amp;AU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V464" s="1">
        <f ca="1">SUMIFS(INDIRECT($F$1&amp;$F464&amp;":"&amp;$F464),INDIRECT($F$1&amp;dbP!$D$2&amp;":"&amp;dbP!$D$2),"&gt;="&amp;AV$6,INDIRECT($F$1&amp;dbP!$D$2&amp;":"&amp;dbP!$D$2),"&lt;="&amp;A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W464" s="1">
        <f ca="1">SUMIFS(INDIRECT($F$1&amp;$F464&amp;":"&amp;$F464),INDIRECT($F$1&amp;dbP!$D$2&amp;":"&amp;dbP!$D$2),"&gt;="&amp;AW$6,INDIRECT($F$1&amp;dbP!$D$2&amp;":"&amp;dbP!$D$2),"&lt;="&amp;A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X464" s="1">
        <f ca="1">SUMIFS(INDIRECT($F$1&amp;$F464&amp;":"&amp;$F464),INDIRECT($F$1&amp;dbP!$D$2&amp;":"&amp;dbP!$D$2),"&gt;="&amp;AX$6,INDIRECT($F$1&amp;dbP!$D$2&amp;":"&amp;dbP!$D$2),"&lt;="&amp;A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Y464" s="1">
        <f ca="1">SUMIFS(INDIRECT($F$1&amp;$F464&amp;":"&amp;$F464),INDIRECT($F$1&amp;dbP!$D$2&amp;":"&amp;dbP!$D$2),"&gt;="&amp;AY$6,INDIRECT($F$1&amp;dbP!$D$2&amp;":"&amp;dbP!$D$2),"&lt;="&amp;A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Z464" s="1">
        <f ca="1">SUMIFS(INDIRECT($F$1&amp;$F464&amp;":"&amp;$F464),INDIRECT($F$1&amp;dbP!$D$2&amp;":"&amp;dbP!$D$2),"&gt;="&amp;AZ$6,INDIRECT($F$1&amp;dbP!$D$2&amp;":"&amp;dbP!$D$2),"&lt;="&amp;A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A464" s="1">
        <f ca="1">SUMIFS(INDIRECT($F$1&amp;$F464&amp;":"&amp;$F464),INDIRECT($F$1&amp;dbP!$D$2&amp;":"&amp;dbP!$D$2),"&gt;="&amp;BA$6,INDIRECT($F$1&amp;dbP!$D$2&amp;":"&amp;dbP!$D$2),"&lt;="&amp;B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B464" s="1">
        <f ca="1">SUMIFS(INDIRECT($F$1&amp;$F464&amp;":"&amp;$F464),INDIRECT($F$1&amp;dbP!$D$2&amp;":"&amp;dbP!$D$2),"&gt;="&amp;BB$6,INDIRECT($F$1&amp;dbP!$D$2&amp;":"&amp;dbP!$D$2),"&lt;="&amp;B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C464" s="1">
        <f ca="1">SUMIFS(INDIRECT($F$1&amp;$F464&amp;":"&amp;$F464),INDIRECT($F$1&amp;dbP!$D$2&amp;":"&amp;dbP!$D$2),"&gt;="&amp;BC$6,INDIRECT($F$1&amp;dbP!$D$2&amp;":"&amp;dbP!$D$2),"&lt;="&amp;B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D464" s="1">
        <f ca="1">SUMIFS(INDIRECT($F$1&amp;$F464&amp;":"&amp;$F464),INDIRECT($F$1&amp;dbP!$D$2&amp;":"&amp;dbP!$D$2),"&gt;="&amp;BD$6,INDIRECT($F$1&amp;dbP!$D$2&amp;":"&amp;dbP!$D$2),"&lt;="&amp;B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E464" s="1">
        <f ca="1">SUMIFS(INDIRECT($F$1&amp;$F464&amp;":"&amp;$F464),INDIRECT($F$1&amp;dbP!$D$2&amp;":"&amp;dbP!$D$2),"&gt;="&amp;BE$6,INDIRECT($F$1&amp;dbP!$D$2&amp;":"&amp;dbP!$D$2),"&lt;="&amp;B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</row>
    <row r="465" spans="2:57" x14ac:dyDescent="0.3">
      <c r="B465" s="1">
        <f>MAX(B$423:B464)+1</f>
        <v>50</v>
      </c>
      <c r="D465" s="1" t="str">
        <f ca="1">INDIRECT($B$1&amp;Items!AB$2&amp;$B465)</f>
        <v>PL(-)</v>
      </c>
      <c r="F465" s="1" t="str">
        <f ca="1">INDIRECT($B$1&amp;Items!X$2&amp;$B465)</f>
        <v>AA</v>
      </c>
      <c r="H465" s="13" t="str">
        <f ca="1">INDIRECT($B$1&amp;Items!U$2&amp;$B465)</f>
        <v>Себестоимость продаж</v>
      </c>
      <c r="I465" s="13" t="str">
        <f ca="1">IF(INDIRECT($B$1&amp;Items!V$2&amp;$B465)="",H465,INDIRECT($B$1&amp;Items!V$2&amp;$B465))</f>
        <v>Затраты этапа-3 бизнес-процесса</v>
      </c>
      <c r="J465" s="1" t="str">
        <f ca="1">IF(INDIRECT($B$1&amp;Items!W$2&amp;$B465)="",IF(H465&lt;&gt;I465,"  "&amp;I465,I465),"    "&amp;INDIRECT($B$1&amp;Items!W$2&amp;$B465))</f>
        <v xml:space="preserve">    Производственные затраты-19</v>
      </c>
      <c r="S465" s="1">
        <f ca="1">SUM($U465:INDIRECT(ADDRESS(ROW(),SUMIFS($1:$1,$5:$5,MAX($5:$5)))))</f>
        <v>983731.33476540004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327910.44492179999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655820.88984359999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2:57" x14ac:dyDescent="0.3">
      <c r="B466" s="1">
        <f>MAX(B$423:B465)+1</f>
        <v>51</v>
      </c>
      <c r="D466" s="1" t="str">
        <f ca="1">INDIRECT($B$1&amp;Items!AB$2&amp;$B466)</f>
        <v>PL(-)</v>
      </c>
      <c r="F466" s="1" t="str">
        <f ca="1">INDIRECT($B$1&amp;Items!X$2&amp;$B466)</f>
        <v>AA</v>
      </c>
      <c r="H466" s="13" t="str">
        <f ca="1">INDIRECT($B$1&amp;Items!U$2&amp;$B466)</f>
        <v>Себестоимость продаж</v>
      </c>
      <c r="I466" s="13" t="str">
        <f ca="1">IF(INDIRECT($B$1&amp;Items!V$2&amp;$B466)="",H466,INDIRECT($B$1&amp;Items!V$2&amp;$B466))</f>
        <v>Затраты этапа-3 бизнес-процесса</v>
      </c>
      <c r="J466" s="1" t="str">
        <f ca="1">IF(INDIRECT($B$1&amp;Items!W$2&amp;$B466)="",IF(H466&lt;&gt;I466,"  "&amp;I466,I466),"    "&amp;INDIRECT($B$1&amp;Items!W$2&amp;$B466))</f>
        <v xml:space="preserve">    Производственные затраты-20</v>
      </c>
      <c r="S466" s="1">
        <f ca="1">SUM($U466:INDIRECT(ADDRESS(ROW(),SUMIFS($1:$1,$5:$5,MAX($5:$5)))))</f>
        <v>1340351.1830699998</v>
      </c>
      <c r="V466" s="1">
        <f ca="1">SUMIFS(INDIRECT($F$1&amp;$F466&amp;":"&amp;$F466),INDIRECT($F$1&amp;dbP!$D$2&amp;":"&amp;dbP!$D$2),"&gt;="&amp;V$6,INDIRECT($F$1&amp;dbP!$D$2&amp;":"&amp;dbP!$D$2),"&lt;="&amp;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W466" s="1">
        <f ca="1">SUMIFS(INDIRECT($F$1&amp;$F466&amp;":"&amp;$F466),INDIRECT($F$1&amp;dbP!$D$2&amp;":"&amp;dbP!$D$2),"&gt;="&amp;W$6,INDIRECT($F$1&amp;dbP!$D$2&amp;":"&amp;dbP!$D$2),"&lt;="&amp;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X466" s="1">
        <f ca="1">SUMIFS(INDIRECT($F$1&amp;$F466&amp;":"&amp;$F466),INDIRECT($F$1&amp;dbP!$D$2&amp;":"&amp;dbP!$D$2),"&gt;="&amp;X$6,INDIRECT($F$1&amp;dbP!$D$2&amp;":"&amp;dbP!$D$2),"&lt;="&amp;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Y466" s="1">
        <f ca="1">SUMIFS(INDIRECT($F$1&amp;$F466&amp;":"&amp;$F466),INDIRECT($F$1&amp;dbP!$D$2&amp;":"&amp;dbP!$D$2),"&gt;="&amp;Y$6,INDIRECT($F$1&amp;dbP!$D$2&amp;":"&amp;dbP!$D$2),"&lt;="&amp;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Z466" s="1">
        <f ca="1">SUMIFS(INDIRECT($F$1&amp;$F466&amp;":"&amp;$F466),INDIRECT($F$1&amp;dbP!$D$2&amp;":"&amp;dbP!$D$2),"&gt;="&amp;Z$6,INDIRECT($F$1&amp;dbP!$D$2&amp;":"&amp;dbP!$D$2),"&lt;="&amp;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446783.72768999997</v>
      </c>
      <c r="AA466" s="1">
        <f ca="1">SUMIFS(INDIRECT($F$1&amp;$F466&amp;":"&amp;$F466),INDIRECT($F$1&amp;dbP!$D$2&amp;":"&amp;dbP!$D$2),"&gt;="&amp;AA$6,INDIRECT($F$1&amp;dbP!$D$2&amp;":"&amp;dbP!$D$2),"&lt;="&amp;A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893567.45537999994</v>
      </c>
      <c r="AB466" s="1">
        <f ca="1">SUMIFS(INDIRECT($F$1&amp;$F466&amp;":"&amp;$F466),INDIRECT($F$1&amp;dbP!$D$2&amp;":"&amp;dbP!$D$2),"&gt;="&amp;AB$6,INDIRECT($F$1&amp;dbP!$D$2&amp;":"&amp;dbP!$D$2),"&lt;="&amp;A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C466" s="1">
        <f ca="1">SUMIFS(INDIRECT($F$1&amp;$F466&amp;":"&amp;$F466),INDIRECT($F$1&amp;dbP!$D$2&amp;":"&amp;dbP!$D$2),"&gt;="&amp;AC$6,INDIRECT($F$1&amp;dbP!$D$2&amp;":"&amp;dbP!$D$2),"&lt;="&amp;A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D466" s="1">
        <f ca="1">SUMIFS(INDIRECT($F$1&amp;$F466&amp;":"&amp;$F466),INDIRECT($F$1&amp;dbP!$D$2&amp;":"&amp;dbP!$D$2),"&gt;="&amp;AD$6,INDIRECT($F$1&amp;dbP!$D$2&amp;":"&amp;dbP!$D$2),"&lt;="&amp;A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E466" s="1">
        <f ca="1">SUMIFS(INDIRECT($F$1&amp;$F466&amp;":"&amp;$F466),INDIRECT($F$1&amp;dbP!$D$2&amp;":"&amp;dbP!$D$2),"&gt;="&amp;AE$6,INDIRECT($F$1&amp;dbP!$D$2&amp;":"&amp;dbP!$D$2),"&lt;="&amp;A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F466" s="1">
        <f ca="1">SUMIFS(INDIRECT($F$1&amp;$F466&amp;":"&amp;$F466),INDIRECT($F$1&amp;dbP!$D$2&amp;":"&amp;dbP!$D$2),"&gt;="&amp;AF$6,INDIRECT($F$1&amp;dbP!$D$2&amp;":"&amp;dbP!$D$2),"&lt;="&amp;AF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G466" s="1">
        <f ca="1">SUMIFS(INDIRECT($F$1&amp;$F466&amp;":"&amp;$F466),INDIRECT($F$1&amp;dbP!$D$2&amp;":"&amp;dbP!$D$2),"&gt;="&amp;AG$6,INDIRECT($F$1&amp;dbP!$D$2&amp;":"&amp;dbP!$D$2),"&lt;="&amp;AG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H466" s="1">
        <f ca="1">SUMIFS(INDIRECT($F$1&amp;$F466&amp;":"&amp;$F466),INDIRECT($F$1&amp;dbP!$D$2&amp;":"&amp;dbP!$D$2),"&gt;="&amp;AH$6,INDIRECT($F$1&amp;dbP!$D$2&amp;":"&amp;dbP!$D$2),"&lt;="&amp;AH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I466" s="1">
        <f ca="1">SUMIFS(INDIRECT($F$1&amp;$F466&amp;":"&amp;$F466),INDIRECT($F$1&amp;dbP!$D$2&amp;":"&amp;dbP!$D$2),"&gt;="&amp;AI$6,INDIRECT($F$1&amp;dbP!$D$2&amp;":"&amp;dbP!$D$2),"&lt;="&amp;AI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J466" s="1">
        <f ca="1">SUMIFS(INDIRECT($F$1&amp;$F466&amp;":"&amp;$F466),INDIRECT($F$1&amp;dbP!$D$2&amp;":"&amp;dbP!$D$2),"&gt;="&amp;AJ$6,INDIRECT($F$1&amp;dbP!$D$2&amp;":"&amp;dbP!$D$2),"&lt;="&amp;AJ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K466" s="1">
        <f ca="1">SUMIFS(INDIRECT($F$1&amp;$F466&amp;":"&amp;$F466),INDIRECT($F$1&amp;dbP!$D$2&amp;":"&amp;dbP!$D$2),"&gt;="&amp;AK$6,INDIRECT($F$1&amp;dbP!$D$2&amp;":"&amp;dbP!$D$2),"&lt;="&amp;AK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L466" s="1">
        <f ca="1">SUMIFS(INDIRECT($F$1&amp;$F466&amp;":"&amp;$F466),INDIRECT($F$1&amp;dbP!$D$2&amp;":"&amp;dbP!$D$2),"&gt;="&amp;AL$6,INDIRECT($F$1&amp;dbP!$D$2&amp;":"&amp;dbP!$D$2),"&lt;="&amp;AL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M466" s="1">
        <f ca="1">SUMIFS(INDIRECT($F$1&amp;$F466&amp;":"&amp;$F466),INDIRECT($F$1&amp;dbP!$D$2&amp;":"&amp;dbP!$D$2),"&gt;="&amp;AM$6,INDIRECT($F$1&amp;dbP!$D$2&amp;":"&amp;dbP!$D$2),"&lt;="&amp;AM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N466" s="1">
        <f ca="1">SUMIFS(INDIRECT($F$1&amp;$F466&amp;":"&amp;$F466),INDIRECT($F$1&amp;dbP!$D$2&amp;":"&amp;dbP!$D$2),"&gt;="&amp;AN$6,INDIRECT($F$1&amp;dbP!$D$2&amp;":"&amp;dbP!$D$2),"&lt;="&amp;AN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O466" s="1">
        <f ca="1">SUMIFS(INDIRECT($F$1&amp;$F466&amp;":"&amp;$F466),INDIRECT($F$1&amp;dbP!$D$2&amp;":"&amp;dbP!$D$2),"&gt;="&amp;AO$6,INDIRECT($F$1&amp;dbP!$D$2&amp;":"&amp;dbP!$D$2),"&lt;="&amp;AO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P466" s="1">
        <f ca="1">SUMIFS(INDIRECT($F$1&amp;$F466&amp;":"&amp;$F466),INDIRECT($F$1&amp;dbP!$D$2&amp;":"&amp;dbP!$D$2),"&gt;="&amp;AP$6,INDIRECT($F$1&amp;dbP!$D$2&amp;":"&amp;dbP!$D$2),"&lt;="&amp;AP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Q466" s="1">
        <f ca="1">SUMIFS(INDIRECT($F$1&amp;$F466&amp;":"&amp;$F466),INDIRECT($F$1&amp;dbP!$D$2&amp;":"&amp;dbP!$D$2),"&gt;="&amp;AQ$6,INDIRECT($F$1&amp;dbP!$D$2&amp;":"&amp;dbP!$D$2),"&lt;="&amp;AQ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R466" s="1">
        <f ca="1">SUMIFS(INDIRECT($F$1&amp;$F466&amp;":"&amp;$F466),INDIRECT($F$1&amp;dbP!$D$2&amp;":"&amp;dbP!$D$2),"&gt;="&amp;AR$6,INDIRECT($F$1&amp;dbP!$D$2&amp;":"&amp;dbP!$D$2),"&lt;="&amp;AR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S466" s="1">
        <f ca="1">SUMIFS(INDIRECT($F$1&amp;$F466&amp;":"&amp;$F466),INDIRECT($F$1&amp;dbP!$D$2&amp;":"&amp;dbP!$D$2),"&gt;="&amp;AS$6,INDIRECT($F$1&amp;dbP!$D$2&amp;":"&amp;dbP!$D$2),"&lt;="&amp;AS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T466" s="1">
        <f ca="1">SUMIFS(INDIRECT($F$1&amp;$F466&amp;":"&amp;$F466),INDIRECT($F$1&amp;dbP!$D$2&amp;":"&amp;dbP!$D$2),"&gt;="&amp;AT$6,INDIRECT($F$1&amp;dbP!$D$2&amp;":"&amp;dbP!$D$2),"&lt;="&amp;AT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U466" s="1">
        <f ca="1">SUMIFS(INDIRECT($F$1&amp;$F466&amp;":"&amp;$F466),INDIRECT($F$1&amp;dbP!$D$2&amp;":"&amp;dbP!$D$2),"&gt;="&amp;AU$6,INDIRECT($F$1&amp;dbP!$D$2&amp;":"&amp;dbP!$D$2),"&lt;="&amp;AU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V466" s="1">
        <f ca="1">SUMIFS(INDIRECT($F$1&amp;$F466&amp;":"&amp;$F466),INDIRECT($F$1&amp;dbP!$D$2&amp;":"&amp;dbP!$D$2),"&gt;="&amp;AV$6,INDIRECT($F$1&amp;dbP!$D$2&amp;":"&amp;dbP!$D$2),"&lt;="&amp;A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W466" s="1">
        <f ca="1">SUMIFS(INDIRECT($F$1&amp;$F466&amp;":"&amp;$F466),INDIRECT($F$1&amp;dbP!$D$2&amp;":"&amp;dbP!$D$2),"&gt;="&amp;AW$6,INDIRECT($F$1&amp;dbP!$D$2&amp;":"&amp;dbP!$D$2),"&lt;="&amp;A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X466" s="1">
        <f ca="1">SUMIFS(INDIRECT($F$1&amp;$F466&amp;":"&amp;$F466),INDIRECT($F$1&amp;dbP!$D$2&amp;":"&amp;dbP!$D$2),"&gt;="&amp;AX$6,INDIRECT($F$1&amp;dbP!$D$2&amp;":"&amp;dbP!$D$2),"&lt;="&amp;A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Y466" s="1">
        <f ca="1">SUMIFS(INDIRECT($F$1&amp;$F466&amp;":"&amp;$F466),INDIRECT($F$1&amp;dbP!$D$2&amp;":"&amp;dbP!$D$2),"&gt;="&amp;AY$6,INDIRECT($F$1&amp;dbP!$D$2&amp;":"&amp;dbP!$D$2),"&lt;="&amp;A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Z466" s="1">
        <f ca="1">SUMIFS(INDIRECT($F$1&amp;$F466&amp;":"&amp;$F466),INDIRECT($F$1&amp;dbP!$D$2&amp;":"&amp;dbP!$D$2),"&gt;="&amp;AZ$6,INDIRECT($F$1&amp;dbP!$D$2&amp;":"&amp;dbP!$D$2),"&lt;="&amp;A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A466" s="1">
        <f ca="1">SUMIFS(INDIRECT($F$1&amp;$F466&amp;":"&amp;$F466),INDIRECT($F$1&amp;dbP!$D$2&amp;":"&amp;dbP!$D$2),"&gt;="&amp;BA$6,INDIRECT($F$1&amp;dbP!$D$2&amp;":"&amp;dbP!$D$2),"&lt;="&amp;B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B466" s="1">
        <f ca="1">SUMIFS(INDIRECT($F$1&amp;$F466&amp;":"&amp;$F466),INDIRECT($F$1&amp;dbP!$D$2&amp;":"&amp;dbP!$D$2),"&gt;="&amp;BB$6,INDIRECT($F$1&amp;dbP!$D$2&amp;":"&amp;dbP!$D$2),"&lt;="&amp;B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C466" s="1">
        <f ca="1">SUMIFS(INDIRECT($F$1&amp;$F466&amp;":"&amp;$F466),INDIRECT($F$1&amp;dbP!$D$2&amp;":"&amp;dbP!$D$2),"&gt;="&amp;BC$6,INDIRECT($F$1&amp;dbP!$D$2&amp;":"&amp;dbP!$D$2),"&lt;="&amp;B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D466" s="1">
        <f ca="1">SUMIFS(INDIRECT($F$1&amp;$F466&amp;":"&amp;$F466),INDIRECT($F$1&amp;dbP!$D$2&amp;":"&amp;dbP!$D$2),"&gt;="&amp;BD$6,INDIRECT($F$1&amp;dbP!$D$2&amp;":"&amp;dbP!$D$2),"&lt;="&amp;B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E466" s="1">
        <f ca="1">SUMIFS(INDIRECT($F$1&amp;$F466&amp;":"&amp;$F466),INDIRECT($F$1&amp;dbP!$D$2&amp;":"&amp;dbP!$D$2),"&gt;="&amp;BE$6,INDIRECT($F$1&amp;dbP!$D$2&amp;":"&amp;dbP!$D$2),"&lt;="&amp;B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</row>
    <row r="467" spans="2:57" x14ac:dyDescent="0.3">
      <c r="B467" s="1">
        <f>MAX(B$423:B466)+1</f>
        <v>52</v>
      </c>
      <c r="D467" s="1" t="str">
        <f ca="1">INDIRECT($B$1&amp;Items!AB$2&amp;$B467)</f>
        <v>PL(-)</v>
      </c>
      <c r="F467" s="1" t="str">
        <f ca="1">INDIRECT($B$1&amp;Items!X$2&amp;$B467)</f>
        <v>AA</v>
      </c>
      <c r="H467" s="13" t="str">
        <f ca="1">INDIRECT($B$1&amp;Items!U$2&amp;$B467)</f>
        <v>Себестоимость продаж</v>
      </c>
      <c r="I467" s="13" t="str">
        <f ca="1">IF(INDIRECT($B$1&amp;Items!V$2&amp;$B467)="",H467,INDIRECT($B$1&amp;Items!V$2&amp;$B467))</f>
        <v>Затраты этапа-3 бизнес-процесса</v>
      </c>
      <c r="J467" s="1" t="str">
        <f ca="1">IF(INDIRECT($B$1&amp;Items!W$2&amp;$B467)="",IF(H467&lt;&gt;I467,"  "&amp;I467,I467),"    "&amp;INDIRECT($B$1&amp;Items!W$2&amp;$B467))</f>
        <v xml:space="preserve">    Производственные затраты-21</v>
      </c>
      <c r="S467" s="1">
        <f ca="1">SUM($U467:INDIRECT(ADDRESS(ROW(),SUMIFS($1:$1,$5:$5,MAX($5:$5)))))</f>
        <v>962136.26037000003</v>
      </c>
      <c r="V467" s="1">
        <f ca="1">SUMIFS(INDIRECT($F$1&amp;$F467&amp;":"&amp;$F467),INDIRECT($F$1&amp;dbP!$D$2&amp;":"&amp;dbP!$D$2),"&gt;="&amp;V$6,INDIRECT($F$1&amp;dbP!$D$2&amp;":"&amp;dbP!$D$2),"&lt;="&amp;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W467" s="1">
        <f ca="1">SUMIFS(INDIRECT($F$1&amp;$F467&amp;":"&amp;$F467),INDIRECT($F$1&amp;dbP!$D$2&amp;":"&amp;dbP!$D$2),"&gt;="&amp;W$6,INDIRECT($F$1&amp;dbP!$D$2&amp;":"&amp;dbP!$D$2),"&lt;="&amp;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X467" s="1">
        <f ca="1">SUMIFS(INDIRECT($F$1&amp;$F467&amp;":"&amp;$F467),INDIRECT($F$1&amp;dbP!$D$2&amp;":"&amp;dbP!$D$2),"&gt;="&amp;X$6,INDIRECT($F$1&amp;dbP!$D$2&amp;":"&amp;dbP!$D$2),"&lt;="&amp;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Y467" s="1">
        <f ca="1">SUMIFS(INDIRECT($F$1&amp;$F467&amp;":"&amp;$F467),INDIRECT($F$1&amp;dbP!$D$2&amp;":"&amp;dbP!$D$2),"&gt;="&amp;Y$6,INDIRECT($F$1&amp;dbP!$D$2&amp;":"&amp;dbP!$D$2),"&lt;="&amp;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Z467" s="1">
        <f ca="1">SUMIFS(INDIRECT($F$1&amp;$F467&amp;":"&amp;$F467),INDIRECT($F$1&amp;dbP!$D$2&amp;":"&amp;dbP!$D$2),"&gt;="&amp;Z$6,INDIRECT($F$1&amp;dbP!$D$2&amp;":"&amp;dbP!$D$2),"&lt;="&amp;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320712.08679000003</v>
      </c>
      <c r="AA467" s="1">
        <f ca="1">SUMIFS(INDIRECT($F$1&amp;$F467&amp;":"&amp;$F467),INDIRECT($F$1&amp;dbP!$D$2&amp;":"&amp;dbP!$D$2),"&gt;="&amp;AA$6,INDIRECT($F$1&amp;dbP!$D$2&amp;":"&amp;dbP!$D$2),"&lt;="&amp;A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641424.17358000006</v>
      </c>
      <c r="AB467" s="1">
        <f ca="1">SUMIFS(INDIRECT($F$1&amp;$F467&amp;":"&amp;$F467),INDIRECT($F$1&amp;dbP!$D$2&amp;":"&amp;dbP!$D$2),"&gt;="&amp;AB$6,INDIRECT($F$1&amp;dbP!$D$2&amp;":"&amp;dbP!$D$2),"&lt;="&amp;A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C467" s="1">
        <f ca="1">SUMIFS(INDIRECT($F$1&amp;$F467&amp;":"&amp;$F467),INDIRECT($F$1&amp;dbP!$D$2&amp;":"&amp;dbP!$D$2),"&gt;="&amp;AC$6,INDIRECT($F$1&amp;dbP!$D$2&amp;":"&amp;dbP!$D$2),"&lt;="&amp;A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D467" s="1">
        <f ca="1">SUMIFS(INDIRECT($F$1&amp;$F467&amp;":"&amp;$F467),INDIRECT($F$1&amp;dbP!$D$2&amp;":"&amp;dbP!$D$2),"&gt;="&amp;AD$6,INDIRECT($F$1&amp;dbP!$D$2&amp;":"&amp;dbP!$D$2),"&lt;="&amp;A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E467" s="1">
        <f ca="1">SUMIFS(INDIRECT($F$1&amp;$F467&amp;":"&amp;$F467),INDIRECT($F$1&amp;dbP!$D$2&amp;":"&amp;dbP!$D$2),"&gt;="&amp;AE$6,INDIRECT($F$1&amp;dbP!$D$2&amp;":"&amp;dbP!$D$2),"&lt;="&amp;A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F467" s="1">
        <f ca="1">SUMIFS(INDIRECT($F$1&amp;$F467&amp;":"&amp;$F467),INDIRECT($F$1&amp;dbP!$D$2&amp;":"&amp;dbP!$D$2),"&gt;="&amp;AF$6,INDIRECT($F$1&amp;dbP!$D$2&amp;":"&amp;dbP!$D$2),"&lt;="&amp;AF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G467" s="1">
        <f ca="1">SUMIFS(INDIRECT($F$1&amp;$F467&amp;":"&amp;$F467),INDIRECT($F$1&amp;dbP!$D$2&amp;":"&amp;dbP!$D$2),"&gt;="&amp;AG$6,INDIRECT($F$1&amp;dbP!$D$2&amp;":"&amp;dbP!$D$2),"&lt;="&amp;AG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H467" s="1">
        <f ca="1">SUMIFS(INDIRECT($F$1&amp;$F467&amp;":"&amp;$F467),INDIRECT($F$1&amp;dbP!$D$2&amp;":"&amp;dbP!$D$2),"&gt;="&amp;AH$6,INDIRECT($F$1&amp;dbP!$D$2&amp;":"&amp;dbP!$D$2),"&lt;="&amp;AH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I467" s="1">
        <f ca="1">SUMIFS(INDIRECT($F$1&amp;$F467&amp;":"&amp;$F467),INDIRECT($F$1&amp;dbP!$D$2&amp;":"&amp;dbP!$D$2),"&gt;="&amp;AI$6,INDIRECT($F$1&amp;dbP!$D$2&amp;":"&amp;dbP!$D$2),"&lt;="&amp;AI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J467" s="1">
        <f ca="1">SUMIFS(INDIRECT($F$1&amp;$F467&amp;":"&amp;$F467),INDIRECT($F$1&amp;dbP!$D$2&amp;":"&amp;dbP!$D$2),"&gt;="&amp;AJ$6,INDIRECT($F$1&amp;dbP!$D$2&amp;":"&amp;dbP!$D$2),"&lt;="&amp;AJ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K467" s="1">
        <f ca="1">SUMIFS(INDIRECT($F$1&amp;$F467&amp;":"&amp;$F467),INDIRECT($F$1&amp;dbP!$D$2&amp;":"&amp;dbP!$D$2),"&gt;="&amp;AK$6,INDIRECT($F$1&amp;dbP!$D$2&amp;":"&amp;dbP!$D$2),"&lt;="&amp;AK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L467" s="1">
        <f ca="1">SUMIFS(INDIRECT($F$1&amp;$F467&amp;":"&amp;$F467),INDIRECT($F$1&amp;dbP!$D$2&amp;":"&amp;dbP!$D$2),"&gt;="&amp;AL$6,INDIRECT($F$1&amp;dbP!$D$2&amp;":"&amp;dbP!$D$2),"&lt;="&amp;AL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M467" s="1">
        <f ca="1">SUMIFS(INDIRECT($F$1&amp;$F467&amp;":"&amp;$F467),INDIRECT($F$1&amp;dbP!$D$2&amp;":"&amp;dbP!$D$2),"&gt;="&amp;AM$6,INDIRECT($F$1&amp;dbP!$D$2&amp;":"&amp;dbP!$D$2),"&lt;="&amp;AM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N467" s="1">
        <f ca="1">SUMIFS(INDIRECT($F$1&amp;$F467&amp;":"&amp;$F467),INDIRECT($F$1&amp;dbP!$D$2&amp;":"&amp;dbP!$D$2),"&gt;="&amp;AN$6,INDIRECT($F$1&amp;dbP!$D$2&amp;":"&amp;dbP!$D$2),"&lt;="&amp;AN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O467" s="1">
        <f ca="1">SUMIFS(INDIRECT($F$1&amp;$F467&amp;":"&amp;$F467),INDIRECT($F$1&amp;dbP!$D$2&amp;":"&amp;dbP!$D$2),"&gt;="&amp;AO$6,INDIRECT($F$1&amp;dbP!$D$2&amp;":"&amp;dbP!$D$2),"&lt;="&amp;AO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P467" s="1">
        <f ca="1">SUMIFS(INDIRECT($F$1&amp;$F467&amp;":"&amp;$F467),INDIRECT($F$1&amp;dbP!$D$2&amp;":"&amp;dbP!$D$2),"&gt;="&amp;AP$6,INDIRECT($F$1&amp;dbP!$D$2&amp;":"&amp;dbP!$D$2),"&lt;="&amp;AP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Q467" s="1">
        <f ca="1">SUMIFS(INDIRECT($F$1&amp;$F467&amp;":"&amp;$F467),INDIRECT($F$1&amp;dbP!$D$2&amp;":"&amp;dbP!$D$2),"&gt;="&amp;AQ$6,INDIRECT($F$1&amp;dbP!$D$2&amp;":"&amp;dbP!$D$2),"&lt;="&amp;AQ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R467" s="1">
        <f ca="1">SUMIFS(INDIRECT($F$1&amp;$F467&amp;":"&amp;$F467),INDIRECT($F$1&amp;dbP!$D$2&amp;":"&amp;dbP!$D$2),"&gt;="&amp;AR$6,INDIRECT($F$1&amp;dbP!$D$2&amp;":"&amp;dbP!$D$2),"&lt;="&amp;AR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S467" s="1">
        <f ca="1">SUMIFS(INDIRECT($F$1&amp;$F467&amp;":"&amp;$F467),INDIRECT($F$1&amp;dbP!$D$2&amp;":"&amp;dbP!$D$2),"&gt;="&amp;AS$6,INDIRECT($F$1&amp;dbP!$D$2&amp;":"&amp;dbP!$D$2),"&lt;="&amp;AS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T467" s="1">
        <f ca="1">SUMIFS(INDIRECT($F$1&amp;$F467&amp;":"&amp;$F467),INDIRECT($F$1&amp;dbP!$D$2&amp;":"&amp;dbP!$D$2),"&gt;="&amp;AT$6,INDIRECT($F$1&amp;dbP!$D$2&amp;":"&amp;dbP!$D$2),"&lt;="&amp;AT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U467" s="1">
        <f ca="1">SUMIFS(INDIRECT($F$1&amp;$F467&amp;":"&amp;$F467),INDIRECT($F$1&amp;dbP!$D$2&amp;":"&amp;dbP!$D$2),"&gt;="&amp;AU$6,INDIRECT($F$1&amp;dbP!$D$2&amp;":"&amp;dbP!$D$2),"&lt;="&amp;AU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V467" s="1">
        <f ca="1">SUMIFS(INDIRECT($F$1&amp;$F467&amp;":"&amp;$F467),INDIRECT($F$1&amp;dbP!$D$2&amp;":"&amp;dbP!$D$2),"&gt;="&amp;AV$6,INDIRECT($F$1&amp;dbP!$D$2&amp;":"&amp;dbP!$D$2),"&lt;="&amp;A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W467" s="1">
        <f ca="1">SUMIFS(INDIRECT($F$1&amp;$F467&amp;":"&amp;$F467),INDIRECT($F$1&amp;dbP!$D$2&amp;":"&amp;dbP!$D$2),"&gt;="&amp;AW$6,INDIRECT($F$1&amp;dbP!$D$2&amp;":"&amp;dbP!$D$2),"&lt;="&amp;A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X467" s="1">
        <f ca="1">SUMIFS(INDIRECT($F$1&amp;$F467&amp;":"&amp;$F467),INDIRECT($F$1&amp;dbP!$D$2&amp;":"&amp;dbP!$D$2),"&gt;="&amp;AX$6,INDIRECT($F$1&amp;dbP!$D$2&amp;":"&amp;dbP!$D$2),"&lt;="&amp;A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Y467" s="1">
        <f ca="1">SUMIFS(INDIRECT($F$1&amp;$F467&amp;":"&amp;$F467),INDIRECT($F$1&amp;dbP!$D$2&amp;":"&amp;dbP!$D$2),"&gt;="&amp;AY$6,INDIRECT($F$1&amp;dbP!$D$2&amp;":"&amp;dbP!$D$2),"&lt;="&amp;A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Z467" s="1">
        <f ca="1">SUMIFS(INDIRECT($F$1&amp;$F467&amp;":"&amp;$F467),INDIRECT($F$1&amp;dbP!$D$2&amp;":"&amp;dbP!$D$2),"&gt;="&amp;AZ$6,INDIRECT($F$1&amp;dbP!$D$2&amp;":"&amp;dbP!$D$2),"&lt;="&amp;A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A467" s="1">
        <f ca="1">SUMIFS(INDIRECT($F$1&amp;$F467&amp;":"&amp;$F467),INDIRECT($F$1&amp;dbP!$D$2&amp;":"&amp;dbP!$D$2),"&gt;="&amp;BA$6,INDIRECT($F$1&amp;dbP!$D$2&amp;":"&amp;dbP!$D$2),"&lt;="&amp;B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B467" s="1">
        <f ca="1">SUMIFS(INDIRECT($F$1&amp;$F467&amp;":"&amp;$F467),INDIRECT($F$1&amp;dbP!$D$2&amp;":"&amp;dbP!$D$2),"&gt;="&amp;BB$6,INDIRECT($F$1&amp;dbP!$D$2&amp;":"&amp;dbP!$D$2),"&lt;="&amp;B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C467" s="1">
        <f ca="1">SUMIFS(INDIRECT($F$1&amp;$F467&amp;":"&amp;$F467),INDIRECT($F$1&amp;dbP!$D$2&amp;":"&amp;dbP!$D$2),"&gt;="&amp;BC$6,INDIRECT($F$1&amp;dbP!$D$2&amp;":"&amp;dbP!$D$2),"&lt;="&amp;B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D467" s="1">
        <f ca="1">SUMIFS(INDIRECT($F$1&amp;$F467&amp;":"&amp;$F467),INDIRECT($F$1&amp;dbP!$D$2&amp;":"&amp;dbP!$D$2),"&gt;="&amp;BD$6,INDIRECT($F$1&amp;dbP!$D$2&amp;":"&amp;dbP!$D$2),"&lt;="&amp;B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E467" s="1">
        <f ca="1">SUMIFS(INDIRECT($F$1&amp;$F467&amp;":"&amp;$F467),INDIRECT($F$1&amp;dbP!$D$2&amp;":"&amp;dbP!$D$2),"&gt;="&amp;BE$6,INDIRECT($F$1&amp;dbP!$D$2&amp;":"&amp;dbP!$D$2),"&lt;="&amp;B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</row>
    <row r="468" spans="2:57" x14ac:dyDescent="0.3">
      <c r="B468" s="1">
        <f>MAX(B$423:B467)+1</f>
        <v>53</v>
      </c>
      <c r="D468" s="1" t="str">
        <f ca="1">INDIRECT($B$1&amp;Items!AB$2&amp;$B468)</f>
        <v>PL(-)</v>
      </c>
      <c r="F468" s="1" t="str">
        <f ca="1">INDIRECT($B$1&amp;Items!X$2&amp;$B468)</f>
        <v>AA</v>
      </c>
      <c r="H468" s="13" t="str">
        <f ca="1">INDIRECT($B$1&amp;Items!U$2&amp;$B468)</f>
        <v>Себестоимость продаж</v>
      </c>
      <c r="I468" s="13" t="str">
        <f ca="1">IF(INDIRECT($B$1&amp;Items!V$2&amp;$B468)="",H468,INDIRECT($B$1&amp;Items!V$2&amp;$B468))</f>
        <v>Затраты этапа-3 бизнес-процесса</v>
      </c>
      <c r="J468" s="1" t="str">
        <f ca="1">IF(INDIRECT($B$1&amp;Items!W$2&amp;$B468)="",IF(H468&lt;&gt;I468,"  "&amp;I468,I468),"    "&amp;INDIRECT($B$1&amp;Items!W$2&amp;$B468))</f>
        <v xml:space="preserve">    Производственные затраты-22</v>
      </c>
      <c r="S468" s="1">
        <f ca="1">SUM($U468:INDIRECT(ADDRESS(ROW(),SUMIFS($1:$1,$5:$5,MAX($5:$5)))))</f>
        <v>939591.31495140004</v>
      </c>
      <c r="V468" s="1">
        <f ca="1">SUMIFS(INDIRECT($F$1&amp;$F468&amp;":"&amp;$F468),INDIRECT($F$1&amp;dbP!$D$2&amp;":"&amp;dbP!$D$2),"&gt;="&amp;V$6,INDIRECT($F$1&amp;dbP!$D$2&amp;":"&amp;dbP!$D$2),"&lt;="&amp;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W468" s="1">
        <f ca="1">SUMIFS(INDIRECT($F$1&amp;$F468&amp;":"&amp;$F468),INDIRECT($F$1&amp;dbP!$D$2&amp;":"&amp;dbP!$D$2),"&gt;="&amp;W$6,INDIRECT($F$1&amp;dbP!$D$2&amp;":"&amp;dbP!$D$2),"&lt;="&amp;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X468" s="1">
        <f ca="1">SUMIFS(INDIRECT($F$1&amp;$F468&amp;":"&amp;$F468),INDIRECT($F$1&amp;dbP!$D$2&amp;":"&amp;dbP!$D$2),"&gt;="&amp;X$6,INDIRECT($F$1&amp;dbP!$D$2&amp;":"&amp;dbP!$D$2),"&lt;="&amp;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Y468" s="1">
        <f ca="1">SUMIFS(INDIRECT($F$1&amp;$F468&amp;":"&amp;$F468),INDIRECT($F$1&amp;dbP!$D$2&amp;":"&amp;dbP!$D$2),"&gt;="&amp;Y$6,INDIRECT($F$1&amp;dbP!$D$2&amp;":"&amp;dbP!$D$2),"&lt;="&amp;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Z468" s="1">
        <f ca="1">SUMIFS(INDIRECT($F$1&amp;$F468&amp;":"&amp;$F468),INDIRECT($F$1&amp;dbP!$D$2&amp;":"&amp;dbP!$D$2),"&gt;="&amp;Z$6,INDIRECT($F$1&amp;dbP!$D$2&amp;":"&amp;dbP!$D$2),"&lt;="&amp;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313197.10498380003</v>
      </c>
      <c r="AA468" s="1">
        <f ca="1">SUMIFS(INDIRECT($F$1&amp;$F468&amp;":"&amp;$F468),INDIRECT($F$1&amp;dbP!$D$2&amp;":"&amp;dbP!$D$2),"&gt;="&amp;AA$6,INDIRECT($F$1&amp;dbP!$D$2&amp;":"&amp;dbP!$D$2),"&lt;="&amp;A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626394.20996760007</v>
      </c>
      <c r="AB468" s="1">
        <f ca="1">SUMIFS(INDIRECT($F$1&amp;$F468&amp;":"&amp;$F468),INDIRECT($F$1&amp;dbP!$D$2&amp;":"&amp;dbP!$D$2),"&gt;="&amp;AB$6,INDIRECT($F$1&amp;dbP!$D$2&amp;":"&amp;dbP!$D$2),"&lt;="&amp;A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C468" s="1">
        <f ca="1">SUMIFS(INDIRECT($F$1&amp;$F468&amp;":"&amp;$F468),INDIRECT($F$1&amp;dbP!$D$2&amp;":"&amp;dbP!$D$2),"&gt;="&amp;AC$6,INDIRECT($F$1&amp;dbP!$D$2&amp;":"&amp;dbP!$D$2),"&lt;="&amp;A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D468" s="1">
        <f ca="1">SUMIFS(INDIRECT($F$1&amp;$F468&amp;":"&amp;$F468),INDIRECT($F$1&amp;dbP!$D$2&amp;":"&amp;dbP!$D$2),"&gt;="&amp;AD$6,INDIRECT($F$1&amp;dbP!$D$2&amp;":"&amp;dbP!$D$2),"&lt;="&amp;A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E468" s="1">
        <f ca="1">SUMIFS(INDIRECT($F$1&amp;$F468&amp;":"&amp;$F468),INDIRECT($F$1&amp;dbP!$D$2&amp;":"&amp;dbP!$D$2),"&gt;="&amp;AE$6,INDIRECT($F$1&amp;dbP!$D$2&amp;":"&amp;dbP!$D$2),"&lt;="&amp;A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F468" s="1">
        <f ca="1">SUMIFS(INDIRECT($F$1&amp;$F468&amp;":"&amp;$F468),INDIRECT($F$1&amp;dbP!$D$2&amp;":"&amp;dbP!$D$2),"&gt;="&amp;AF$6,INDIRECT($F$1&amp;dbP!$D$2&amp;":"&amp;dbP!$D$2),"&lt;="&amp;AF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G468" s="1">
        <f ca="1">SUMIFS(INDIRECT($F$1&amp;$F468&amp;":"&amp;$F468),INDIRECT($F$1&amp;dbP!$D$2&amp;":"&amp;dbP!$D$2),"&gt;="&amp;AG$6,INDIRECT($F$1&amp;dbP!$D$2&amp;":"&amp;dbP!$D$2),"&lt;="&amp;AG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H468" s="1">
        <f ca="1">SUMIFS(INDIRECT($F$1&amp;$F468&amp;":"&amp;$F468),INDIRECT($F$1&amp;dbP!$D$2&amp;":"&amp;dbP!$D$2),"&gt;="&amp;AH$6,INDIRECT($F$1&amp;dbP!$D$2&amp;":"&amp;dbP!$D$2),"&lt;="&amp;AH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I468" s="1">
        <f ca="1">SUMIFS(INDIRECT($F$1&amp;$F468&amp;":"&amp;$F468),INDIRECT($F$1&amp;dbP!$D$2&amp;":"&amp;dbP!$D$2),"&gt;="&amp;AI$6,INDIRECT($F$1&amp;dbP!$D$2&amp;":"&amp;dbP!$D$2),"&lt;="&amp;AI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J468" s="1">
        <f ca="1">SUMIFS(INDIRECT($F$1&amp;$F468&amp;":"&amp;$F468),INDIRECT($F$1&amp;dbP!$D$2&amp;":"&amp;dbP!$D$2),"&gt;="&amp;AJ$6,INDIRECT($F$1&amp;dbP!$D$2&amp;":"&amp;dbP!$D$2),"&lt;="&amp;AJ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K468" s="1">
        <f ca="1">SUMIFS(INDIRECT($F$1&amp;$F468&amp;":"&amp;$F468),INDIRECT($F$1&amp;dbP!$D$2&amp;":"&amp;dbP!$D$2),"&gt;="&amp;AK$6,INDIRECT($F$1&amp;dbP!$D$2&amp;":"&amp;dbP!$D$2),"&lt;="&amp;AK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L468" s="1">
        <f ca="1">SUMIFS(INDIRECT($F$1&amp;$F468&amp;":"&amp;$F468),INDIRECT($F$1&amp;dbP!$D$2&amp;":"&amp;dbP!$D$2),"&gt;="&amp;AL$6,INDIRECT($F$1&amp;dbP!$D$2&amp;":"&amp;dbP!$D$2),"&lt;="&amp;AL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M468" s="1">
        <f ca="1">SUMIFS(INDIRECT($F$1&amp;$F468&amp;":"&amp;$F468),INDIRECT($F$1&amp;dbP!$D$2&amp;":"&amp;dbP!$D$2),"&gt;="&amp;AM$6,INDIRECT($F$1&amp;dbP!$D$2&amp;":"&amp;dbP!$D$2),"&lt;="&amp;AM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N468" s="1">
        <f ca="1">SUMIFS(INDIRECT($F$1&amp;$F468&amp;":"&amp;$F468),INDIRECT($F$1&amp;dbP!$D$2&amp;":"&amp;dbP!$D$2),"&gt;="&amp;AN$6,INDIRECT($F$1&amp;dbP!$D$2&amp;":"&amp;dbP!$D$2),"&lt;="&amp;AN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O468" s="1">
        <f ca="1">SUMIFS(INDIRECT($F$1&amp;$F468&amp;":"&amp;$F468),INDIRECT($F$1&amp;dbP!$D$2&amp;":"&amp;dbP!$D$2),"&gt;="&amp;AO$6,INDIRECT($F$1&amp;dbP!$D$2&amp;":"&amp;dbP!$D$2),"&lt;="&amp;AO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P468" s="1">
        <f ca="1">SUMIFS(INDIRECT($F$1&amp;$F468&amp;":"&amp;$F468),INDIRECT($F$1&amp;dbP!$D$2&amp;":"&amp;dbP!$D$2),"&gt;="&amp;AP$6,INDIRECT($F$1&amp;dbP!$D$2&amp;":"&amp;dbP!$D$2),"&lt;="&amp;AP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Q468" s="1">
        <f ca="1">SUMIFS(INDIRECT($F$1&amp;$F468&amp;":"&amp;$F468),INDIRECT($F$1&amp;dbP!$D$2&amp;":"&amp;dbP!$D$2),"&gt;="&amp;AQ$6,INDIRECT($F$1&amp;dbP!$D$2&amp;":"&amp;dbP!$D$2),"&lt;="&amp;AQ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R468" s="1">
        <f ca="1">SUMIFS(INDIRECT($F$1&amp;$F468&amp;":"&amp;$F468),INDIRECT($F$1&amp;dbP!$D$2&amp;":"&amp;dbP!$D$2),"&gt;="&amp;AR$6,INDIRECT($F$1&amp;dbP!$D$2&amp;":"&amp;dbP!$D$2),"&lt;="&amp;AR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S468" s="1">
        <f ca="1">SUMIFS(INDIRECT($F$1&amp;$F468&amp;":"&amp;$F468),INDIRECT($F$1&amp;dbP!$D$2&amp;":"&amp;dbP!$D$2),"&gt;="&amp;AS$6,INDIRECT($F$1&amp;dbP!$D$2&amp;":"&amp;dbP!$D$2),"&lt;="&amp;AS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T468" s="1">
        <f ca="1">SUMIFS(INDIRECT($F$1&amp;$F468&amp;":"&amp;$F468),INDIRECT($F$1&amp;dbP!$D$2&amp;":"&amp;dbP!$D$2),"&gt;="&amp;AT$6,INDIRECT($F$1&amp;dbP!$D$2&amp;":"&amp;dbP!$D$2),"&lt;="&amp;AT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U468" s="1">
        <f ca="1">SUMIFS(INDIRECT($F$1&amp;$F468&amp;":"&amp;$F468),INDIRECT($F$1&amp;dbP!$D$2&amp;":"&amp;dbP!$D$2),"&gt;="&amp;AU$6,INDIRECT($F$1&amp;dbP!$D$2&amp;":"&amp;dbP!$D$2),"&lt;="&amp;AU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V468" s="1">
        <f ca="1">SUMIFS(INDIRECT($F$1&amp;$F468&amp;":"&amp;$F468),INDIRECT($F$1&amp;dbP!$D$2&amp;":"&amp;dbP!$D$2),"&gt;="&amp;AV$6,INDIRECT($F$1&amp;dbP!$D$2&amp;":"&amp;dbP!$D$2),"&lt;="&amp;AV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W468" s="1">
        <f ca="1">SUMIFS(INDIRECT($F$1&amp;$F468&amp;":"&amp;$F468),INDIRECT($F$1&amp;dbP!$D$2&amp;":"&amp;dbP!$D$2),"&gt;="&amp;AW$6,INDIRECT($F$1&amp;dbP!$D$2&amp;":"&amp;dbP!$D$2),"&lt;="&amp;AW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X468" s="1">
        <f ca="1">SUMIFS(INDIRECT($F$1&amp;$F468&amp;":"&amp;$F468),INDIRECT($F$1&amp;dbP!$D$2&amp;":"&amp;dbP!$D$2),"&gt;="&amp;AX$6,INDIRECT($F$1&amp;dbP!$D$2&amp;":"&amp;dbP!$D$2),"&lt;="&amp;AX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Y468" s="1">
        <f ca="1">SUMIFS(INDIRECT($F$1&amp;$F468&amp;":"&amp;$F468),INDIRECT($F$1&amp;dbP!$D$2&amp;":"&amp;dbP!$D$2),"&gt;="&amp;AY$6,INDIRECT($F$1&amp;dbP!$D$2&amp;":"&amp;dbP!$D$2),"&lt;="&amp;AY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AZ468" s="1">
        <f ca="1">SUMIFS(INDIRECT($F$1&amp;$F468&amp;":"&amp;$F468),INDIRECT($F$1&amp;dbP!$D$2&amp;":"&amp;dbP!$D$2),"&gt;="&amp;AZ$6,INDIRECT($F$1&amp;dbP!$D$2&amp;":"&amp;dbP!$D$2),"&lt;="&amp;AZ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A468" s="1">
        <f ca="1">SUMIFS(INDIRECT($F$1&amp;$F468&amp;":"&amp;$F468),INDIRECT($F$1&amp;dbP!$D$2&amp;":"&amp;dbP!$D$2),"&gt;="&amp;BA$6,INDIRECT($F$1&amp;dbP!$D$2&amp;":"&amp;dbP!$D$2),"&lt;="&amp;BA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B468" s="1">
        <f ca="1">SUMIFS(INDIRECT($F$1&amp;$F468&amp;":"&amp;$F468),INDIRECT($F$1&amp;dbP!$D$2&amp;":"&amp;dbP!$D$2),"&gt;="&amp;BB$6,INDIRECT($F$1&amp;dbP!$D$2&amp;":"&amp;dbP!$D$2),"&lt;="&amp;BB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C468" s="1">
        <f ca="1">SUMIFS(INDIRECT($F$1&amp;$F468&amp;":"&amp;$F468),INDIRECT($F$1&amp;dbP!$D$2&amp;":"&amp;dbP!$D$2),"&gt;="&amp;BC$6,INDIRECT($F$1&amp;dbP!$D$2&amp;":"&amp;dbP!$D$2),"&lt;="&amp;BC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D468" s="1">
        <f ca="1">SUMIFS(INDIRECT($F$1&amp;$F468&amp;":"&amp;$F468),INDIRECT($F$1&amp;dbP!$D$2&amp;":"&amp;dbP!$D$2),"&gt;="&amp;BD$6,INDIRECT($F$1&amp;dbP!$D$2&amp;":"&amp;dbP!$D$2),"&lt;="&amp;BD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  <c r="BE468" s="1">
        <f ca="1">SUMIFS(INDIRECT($F$1&amp;$F468&amp;":"&amp;$F468),INDIRECT($F$1&amp;dbP!$D$2&amp;":"&amp;dbP!$D$2),"&gt;="&amp;BE$6,INDIRECT($F$1&amp;dbP!$D$2&amp;":"&amp;dbP!$D$2),"&lt;="&amp;BE$7,INDIRECT($F$1&amp;dbP!$O$2&amp;":"&amp;dbP!$O$2),$H468,INDIRECT($F$1&amp;dbP!$P$2&amp;":"&amp;dbP!$P$2),IF($I468=$J468,"*",$I468),INDIRECT($F$1&amp;dbP!$Q$2&amp;":"&amp;dbP!$Q$2),IF(OR($I468=$J468,"  "&amp;$I468=$J468),"*",RIGHT($J468,LEN($J468)-4)),INDIRECT($F$1&amp;dbP!$AC$2&amp;":"&amp;dbP!$AC$2),RepP!$J$3)</f>
        <v>0</v>
      </c>
    </row>
    <row r="469" spans="2:57" x14ac:dyDescent="0.3">
      <c r="B469" s="1">
        <f>MAX(B$423:B468)+1</f>
        <v>54</v>
      </c>
      <c r="D469" s="1" t="str">
        <f ca="1">INDIRECT($B$1&amp;Items!AB$2&amp;$B469)</f>
        <v>PL(-)</v>
      </c>
      <c r="F469" s="1" t="str">
        <f ca="1">INDIRECT($B$1&amp;Items!X$2&amp;$B469)</f>
        <v>AA</v>
      </c>
      <c r="H469" s="13" t="str">
        <f ca="1">INDIRECT($B$1&amp;Items!U$2&amp;$B469)</f>
        <v>Себестоимость продаж</v>
      </c>
      <c r="I469" s="13" t="str">
        <f ca="1">IF(INDIRECT($B$1&amp;Items!V$2&amp;$B469)="",H469,INDIRECT($B$1&amp;Items!V$2&amp;$B469))</f>
        <v>Затраты этапа-3 бизнес-процесса</v>
      </c>
      <c r="J469" s="1" t="str">
        <f ca="1">IF(INDIRECT($B$1&amp;Items!W$2&amp;$B469)="",IF(H469&lt;&gt;I469,"  "&amp;I469,I469),"    "&amp;INDIRECT($B$1&amp;Items!W$2&amp;$B469))</f>
        <v xml:space="preserve">    Производственные затраты-23</v>
      </c>
      <c r="S469" s="1">
        <f ca="1">SUM($U469:INDIRECT(ADDRESS(ROW(),SUMIFS($1:$1,$5:$5,MAX($5:$5)))))</f>
        <v>777114</v>
      </c>
      <c r="V469" s="1">
        <f ca="1">SUMIFS(INDIRECT($F$1&amp;$F469&amp;":"&amp;$F469),INDIRECT($F$1&amp;dbP!$D$2&amp;":"&amp;dbP!$D$2),"&gt;="&amp;V$6,INDIRECT($F$1&amp;dbP!$D$2&amp;":"&amp;dbP!$D$2),"&lt;="&amp;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W469" s="1">
        <f ca="1">SUMIFS(INDIRECT($F$1&amp;$F469&amp;":"&amp;$F469),INDIRECT($F$1&amp;dbP!$D$2&amp;":"&amp;dbP!$D$2),"&gt;="&amp;W$6,INDIRECT($F$1&amp;dbP!$D$2&amp;":"&amp;dbP!$D$2),"&lt;="&amp;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X469" s="1">
        <f ca="1">SUMIFS(INDIRECT($F$1&amp;$F469&amp;":"&amp;$F469),INDIRECT($F$1&amp;dbP!$D$2&amp;":"&amp;dbP!$D$2),"&gt;="&amp;X$6,INDIRECT($F$1&amp;dbP!$D$2&amp;":"&amp;dbP!$D$2),"&lt;="&amp;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Y469" s="1">
        <f ca="1">SUMIFS(INDIRECT($F$1&amp;$F469&amp;":"&amp;$F469),INDIRECT($F$1&amp;dbP!$D$2&amp;":"&amp;dbP!$D$2),"&gt;="&amp;Y$6,INDIRECT($F$1&amp;dbP!$D$2&amp;":"&amp;dbP!$D$2),"&lt;="&amp;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Z469" s="1">
        <f ca="1">SUMIFS(INDIRECT($F$1&amp;$F469&amp;":"&amp;$F469),INDIRECT($F$1&amp;dbP!$D$2&amp;":"&amp;dbP!$D$2),"&gt;="&amp;Z$6,INDIRECT($F$1&amp;dbP!$D$2&amp;":"&amp;dbP!$D$2),"&lt;="&amp;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259038</v>
      </c>
      <c r="AA469" s="1">
        <f ca="1">SUMIFS(INDIRECT($F$1&amp;$F469&amp;":"&amp;$F469),INDIRECT($F$1&amp;dbP!$D$2&amp;":"&amp;dbP!$D$2),"&gt;="&amp;AA$6,INDIRECT($F$1&amp;dbP!$D$2&amp;":"&amp;dbP!$D$2),"&lt;="&amp;A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518076</v>
      </c>
      <c r="AB469" s="1">
        <f ca="1">SUMIFS(INDIRECT($F$1&amp;$F469&amp;":"&amp;$F469),INDIRECT($F$1&amp;dbP!$D$2&amp;":"&amp;dbP!$D$2),"&gt;="&amp;AB$6,INDIRECT($F$1&amp;dbP!$D$2&amp;":"&amp;dbP!$D$2),"&lt;="&amp;A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C469" s="1">
        <f ca="1">SUMIFS(INDIRECT($F$1&amp;$F469&amp;":"&amp;$F469),INDIRECT($F$1&amp;dbP!$D$2&amp;":"&amp;dbP!$D$2),"&gt;="&amp;AC$6,INDIRECT($F$1&amp;dbP!$D$2&amp;":"&amp;dbP!$D$2),"&lt;="&amp;A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D469" s="1">
        <f ca="1">SUMIFS(INDIRECT($F$1&amp;$F469&amp;":"&amp;$F469),INDIRECT($F$1&amp;dbP!$D$2&amp;":"&amp;dbP!$D$2),"&gt;="&amp;AD$6,INDIRECT($F$1&amp;dbP!$D$2&amp;":"&amp;dbP!$D$2),"&lt;="&amp;A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E469" s="1">
        <f ca="1">SUMIFS(INDIRECT($F$1&amp;$F469&amp;":"&amp;$F469),INDIRECT($F$1&amp;dbP!$D$2&amp;":"&amp;dbP!$D$2),"&gt;="&amp;AE$6,INDIRECT($F$1&amp;dbP!$D$2&amp;":"&amp;dbP!$D$2),"&lt;="&amp;A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F469" s="1">
        <f ca="1">SUMIFS(INDIRECT($F$1&amp;$F469&amp;":"&amp;$F469),INDIRECT($F$1&amp;dbP!$D$2&amp;":"&amp;dbP!$D$2),"&gt;="&amp;AF$6,INDIRECT($F$1&amp;dbP!$D$2&amp;":"&amp;dbP!$D$2),"&lt;="&amp;AF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G469" s="1">
        <f ca="1">SUMIFS(INDIRECT($F$1&amp;$F469&amp;":"&amp;$F469),INDIRECT($F$1&amp;dbP!$D$2&amp;":"&amp;dbP!$D$2),"&gt;="&amp;AG$6,INDIRECT($F$1&amp;dbP!$D$2&amp;":"&amp;dbP!$D$2),"&lt;="&amp;AG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H469" s="1">
        <f ca="1">SUMIFS(INDIRECT($F$1&amp;$F469&amp;":"&amp;$F469),INDIRECT($F$1&amp;dbP!$D$2&amp;":"&amp;dbP!$D$2),"&gt;="&amp;AH$6,INDIRECT($F$1&amp;dbP!$D$2&amp;":"&amp;dbP!$D$2),"&lt;="&amp;AH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I469" s="1">
        <f ca="1">SUMIFS(INDIRECT($F$1&amp;$F469&amp;":"&amp;$F469),INDIRECT($F$1&amp;dbP!$D$2&amp;":"&amp;dbP!$D$2),"&gt;="&amp;AI$6,INDIRECT($F$1&amp;dbP!$D$2&amp;":"&amp;dbP!$D$2),"&lt;="&amp;AI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J469" s="1">
        <f ca="1">SUMIFS(INDIRECT($F$1&amp;$F469&amp;":"&amp;$F469),INDIRECT($F$1&amp;dbP!$D$2&amp;":"&amp;dbP!$D$2),"&gt;="&amp;AJ$6,INDIRECT($F$1&amp;dbP!$D$2&amp;":"&amp;dbP!$D$2),"&lt;="&amp;AJ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K469" s="1">
        <f ca="1">SUMIFS(INDIRECT($F$1&amp;$F469&amp;":"&amp;$F469),INDIRECT($F$1&amp;dbP!$D$2&amp;":"&amp;dbP!$D$2),"&gt;="&amp;AK$6,INDIRECT($F$1&amp;dbP!$D$2&amp;":"&amp;dbP!$D$2),"&lt;="&amp;AK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L469" s="1">
        <f ca="1">SUMIFS(INDIRECT($F$1&amp;$F469&amp;":"&amp;$F469),INDIRECT($F$1&amp;dbP!$D$2&amp;":"&amp;dbP!$D$2),"&gt;="&amp;AL$6,INDIRECT($F$1&amp;dbP!$D$2&amp;":"&amp;dbP!$D$2),"&lt;="&amp;AL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M469" s="1">
        <f ca="1">SUMIFS(INDIRECT($F$1&amp;$F469&amp;":"&amp;$F469),INDIRECT($F$1&amp;dbP!$D$2&amp;":"&amp;dbP!$D$2),"&gt;="&amp;AM$6,INDIRECT($F$1&amp;dbP!$D$2&amp;":"&amp;dbP!$D$2),"&lt;="&amp;AM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N469" s="1">
        <f ca="1">SUMIFS(INDIRECT($F$1&amp;$F469&amp;":"&amp;$F469),INDIRECT($F$1&amp;dbP!$D$2&amp;":"&amp;dbP!$D$2),"&gt;="&amp;AN$6,INDIRECT($F$1&amp;dbP!$D$2&amp;":"&amp;dbP!$D$2),"&lt;="&amp;AN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O469" s="1">
        <f ca="1">SUMIFS(INDIRECT($F$1&amp;$F469&amp;":"&amp;$F469),INDIRECT($F$1&amp;dbP!$D$2&amp;":"&amp;dbP!$D$2),"&gt;="&amp;AO$6,INDIRECT($F$1&amp;dbP!$D$2&amp;":"&amp;dbP!$D$2),"&lt;="&amp;AO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P469" s="1">
        <f ca="1">SUMIFS(INDIRECT($F$1&amp;$F469&amp;":"&amp;$F469),INDIRECT($F$1&amp;dbP!$D$2&amp;":"&amp;dbP!$D$2),"&gt;="&amp;AP$6,INDIRECT($F$1&amp;dbP!$D$2&amp;":"&amp;dbP!$D$2),"&lt;="&amp;AP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Q469" s="1">
        <f ca="1">SUMIFS(INDIRECT($F$1&amp;$F469&amp;":"&amp;$F469),INDIRECT($F$1&amp;dbP!$D$2&amp;":"&amp;dbP!$D$2),"&gt;="&amp;AQ$6,INDIRECT($F$1&amp;dbP!$D$2&amp;":"&amp;dbP!$D$2),"&lt;="&amp;AQ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R469" s="1">
        <f ca="1">SUMIFS(INDIRECT($F$1&amp;$F469&amp;":"&amp;$F469),INDIRECT($F$1&amp;dbP!$D$2&amp;":"&amp;dbP!$D$2),"&gt;="&amp;AR$6,INDIRECT($F$1&amp;dbP!$D$2&amp;":"&amp;dbP!$D$2),"&lt;="&amp;AR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S469" s="1">
        <f ca="1">SUMIFS(INDIRECT($F$1&amp;$F469&amp;":"&amp;$F469),INDIRECT($F$1&amp;dbP!$D$2&amp;":"&amp;dbP!$D$2),"&gt;="&amp;AS$6,INDIRECT($F$1&amp;dbP!$D$2&amp;":"&amp;dbP!$D$2),"&lt;="&amp;AS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T469" s="1">
        <f ca="1">SUMIFS(INDIRECT($F$1&amp;$F469&amp;":"&amp;$F469),INDIRECT($F$1&amp;dbP!$D$2&amp;":"&amp;dbP!$D$2),"&gt;="&amp;AT$6,INDIRECT($F$1&amp;dbP!$D$2&amp;":"&amp;dbP!$D$2),"&lt;="&amp;AT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U469" s="1">
        <f ca="1">SUMIFS(INDIRECT($F$1&amp;$F469&amp;":"&amp;$F469),INDIRECT($F$1&amp;dbP!$D$2&amp;":"&amp;dbP!$D$2),"&gt;="&amp;AU$6,INDIRECT($F$1&amp;dbP!$D$2&amp;":"&amp;dbP!$D$2),"&lt;="&amp;AU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V469" s="1">
        <f ca="1">SUMIFS(INDIRECT($F$1&amp;$F469&amp;":"&amp;$F469),INDIRECT($F$1&amp;dbP!$D$2&amp;":"&amp;dbP!$D$2),"&gt;="&amp;AV$6,INDIRECT($F$1&amp;dbP!$D$2&amp;":"&amp;dbP!$D$2),"&lt;="&amp;AV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W469" s="1">
        <f ca="1">SUMIFS(INDIRECT($F$1&amp;$F469&amp;":"&amp;$F469),INDIRECT($F$1&amp;dbP!$D$2&amp;":"&amp;dbP!$D$2),"&gt;="&amp;AW$6,INDIRECT($F$1&amp;dbP!$D$2&amp;":"&amp;dbP!$D$2),"&lt;="&amp;AW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X469" s="1">
        <f ca="1">SUMIFS(INDIRECT($F$1&amp;$F469&amp;":"&amp;$F469),INDIRECT($F$1&amp;dbP!$D$2&amp;":"&amp;dbP!$D$2),"&gt;="&amp;AX$6,INDIRECT($F$1&amp;dbP!$D$2&amp;":"&amp;dbP!$D$2),"&lt;="&amp;AX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Y469" s="1">
        <f ca="1">SUMIFS(INDIRECT($F$1&amp;$F469&amp;":"&amp;$F469),INDIRECT($F$1&amp;dbP!$D$2&amp;":"&amp;dbP!$D$2),"&gt;="&amp;AY$6,INDIRECT($F$1&amp;dbP!$D$2&amp;":"&amp;dbP!$D$2),"&lt;="&amp;AY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AZ469" s="1">
        <f ca="1">SUMIFS(INDIRECT($F$1&amp;$F469&amp;":"&amp;$F469),INDIRECT($F$1&amp;dbP!$D$2&amp;":"&amp;dbP!$D$2),"&gt;="&amp;AZ$6,INDIRECT($F$1&amp;dbP!$D$2&amp;":"&amp;dbP!$D$2),"&lt;="&amp;AZ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A469" s="1">
        <f ca="1">SUMIFS(INDIRECT($F$1&amp;$F469&amp;":"&amp;$F469),INDIRECT($F$1&amp;dbP!$D$2&amp;":"&amp;dbP!$D$2),"&gt;="&amp;BA$6,INDIRECT($F$1&amp;dbP!$D$2&amp;":"&amp;dbP!$D$2),"&lt;="&amp;BA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B469" s="1">
        <f ca="1">SUMIFS(INDIRECT($F$1&amp;$F469&amp;":"&amp;$F469),INDIRECT($F$1&amp;dbP!$D$2&amp;":"&amp;dbP!$D$2),"&gt;="&amp;BB$6,INDIRECT($F$1&amp;dbP!$D$2&amp;":"&amp;dbP!$D$2),"&lt;="&amp;BB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C469" s="1">
        <f ca="1">SUMIFS(INDIRECT($F$1&amp;$F469&amp;":"&amp;$F469),INDIRECT($F$1&amp;dbP!$D$2&amp;":"&amp;dbP!$D$2),"&gt;="&amp;BC$6,INDIRECT($F$1&amp;dbP!$D$2&amp;":"&amp;dbP!$D$2),"&lt;="&amp;BC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D469" s="1">
        <f ca="1">SUMIFS(INDIRECT($F$1&amp;$F469&amp;":"&amp;$F469),INDIRECT($F$1&amp;dbP!$D$2&amp;":"&amp;dbP!$D$2),"&gt;="&amp;BD$6,INDIRECT($F$1&amp;dbP!$D$2&amp;":"&amp;dbP!$D$2),"&lt;="&amp;BD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  <c r="BE469" s="1">
        <f ca="1">SUMIFS(INDIRECT($F$1&amp;$F469&amp;":"&amp;$F469),INDIRECT($F$1&amp;dbP!$D$2&amp;":"&amp;dbP!$D$2),"&gt;="&amp;BE$6,INDIRECT($F$1&amp;dbP!$D$2&amp;":"&amp;dbP!$D$2),"&lt;="&amp;BE$7,INDIRECT($F$1&amp;dbP!$O$2&amp;":"&amp;dbP!$O$2),$H469,INDIRECT($F$1&amp;dbP!$P$2&amp;":"&amp;dbP!$P$2),IF($I469=$J469,"*",$I469),INDIRECT($F$1&amp;dbP!$Q$2&amp;":"&amp;dbP!$Q$2),IF(OR($I469=$J469,"  "&amp;$I469=$J469),"*",RIGHT($J469,LEN($J469)-4)),INDIRECT($F$1&amp;dbP!$AC$2&amp;":"&amp;dbP!$AC$2),RepP!$J$3)</f>
        <v>0</v>
      </c>
    </row>
    <row r="470" spans="2:57" x14ac:dyDescent="0.3">
      <c r="B470" s="1">
        <f>MAX(B$423:B469)+1</f>
        <v>55</v>
      </c>
      <c r="D470" s="1" t="str">
        <f ca="1">INDIRECT($B$1&amp;Items!AB$2&amp;$B470)</f>
        <v>PL(-)</v>
      </c>
      <c r="F470" s="1" t="str">
        <f ca="1">INDIRECT($B$1&amp;Items!X$2&amp;$B470)</f>
        <v>AA</v>
      </c>
      <c r="H470" s="13" t="str">
        <f ca="1">INDIRECT($B$1&amp;Items!U$2&amp;$B470)</f>
        <v>Себестоимость продаж</v>
      </c>
      <c r="I470" s="13" t="str">
        <f ca="1">IF(INDIRECT($B$1&amp;Items!V$2&amp;$B470)="",H470,INDIRECT($B$1&amp;Items!V$2&amp;$B470))</f>
        <v>Затраты этапа-3 бизнес-процесса</v>
      </c>
      <c r="J470" s="1" t="str">
        <f ca="1">IF(INDIRECT($B$1&amp;Items!W$2&amp;$B470)="",IF(H470&lt;&gt;I470,"  "&amp;I470,I470),"    "&amp;INDIRECT($B$1&amp;Items!W$2&amp;$B470))</f>
        <v xml:space="preserve">    Производственные затраты-24</v>
      </c>
      <c r="S470" s="1">
        <f ca="1">SUM($U470:INDIRECT(ADDRESS(ROW(),SUMIFS($1:$1,$5:$5,MAX($5:$5)))))</f>
        <v>863460</v>
      </c>
      <c r="V470" s="1">
        <f ca="1">SUMIFS(INDIRECT($F$1&amp;$F470&amp;":"&amp;$F470),INDIRECT($F$1&amp;dbP!$D$2&amp;":"&amp;dbP!$D$2),"&gt;="&amp;V$6,INDIRECT($F$1&amp;dbP!$D$2&amp;":"&amp;dbP!$D$2),"&lt;="&amp;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W470" s="1">
        <f ca="1">SUMIFS(INDIRECT($F$1&amp;$F470&amp;":"&amp;$F470),INDIRECT($F$1&amp;dbP!$D$2&amp;":"&amp;dbP!$D$2),"&gt;="&amp;W$6,INDIRECT($F$1&amp;dbP!$D$2&amp;":"&amp;dbP!$D$2),"&lt;="&amp;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X470" s="1">
        <f ca="1">SUMIFS(INDIRECT($F$1&amp;$F470&amp;":"&amp;$F470),INDIRECT($F$1&amp;dbP!$D$2&amp;":"&amp;dbP!$D$2),"&gt;="&amp;X$6,INDIRECT($F$1&amp;dbP!$D$2&amp;":"&amp;dbP!$D$2),"&lt;="&amp;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Y470" s="1">
        <f ca="1">SUMIFS(INDIRECT($F$1&amp;$F470&amp;":"&amp;$F470),INDIRECT($F$1&amp;dbP!$D$2&amp;":"&amp;dbP!$D$2),"&gt;="&amp;Y$6,INDIRECT($F$1&amp;dbP!$D$2&amp;":"&amp;dbP!$D$2),"&lt;="&amp;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Z470" s="1">
        <f ca="1">SUMIFS(INDIRECT($F$1&amp;$F470&amp;":"&amp;$F470),INDIRECT($F$1&amp;dbP!$D$2&amp;":"&amp;dbP!$D$2),"&gt;="&amp;Z$6,INDIRECT($F$1&amp;dbP!$D$2&amp;":"&amp;dbP!$D$2),"&lt;="&amp;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287820</v>
      </c>
      <c r="AA470" s="1">
        <f ca="1">SUMIFS(INDIRECT($F$1&amp;$F470&amp;":"&amp;$F470),INDIRECT($F$1&amp;dbP!$D$2&amp;":"&amp;dbP!$D$2),"&gt;="&amp;AA$6,INDIRECT($F$1&amp;dbP!$D$2&amp;":"&amp;dbP!$D$2),"&lt;="&amp;A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575640</v>
      </c>
      <c r="AB470" s="1">
        <f ca="1">SUMIFS(INDIRECT($F$1&amp;$F470&amp;":"&amp;$F470),INDIRECT($F$1&amp;dbP!$D$2&amp;":"&amp;dbP!$D$2),"&gt;="&amp;AB$6,INDIRECT($F$1&amp;dbP!$D$2&amp;":"&amp;dbP!$D$2),"&lt;="&amp;A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C470" s="1">
        <f ca="1">SUMIFS(INDIRECT($F$1&amp;$F470&amp;":"&amp;$F470),INDIRECT($F$1&amp;dbP!$D$2&amp;":"&amp;dbP!$D$2),"&gt;="&amp;AC$6,INDIRECT($F$1&amp;dbP!$D$2&amp;":"&amp;dbP!$D$2),"&lt;="&amp;A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D470" s="1">
        <f ca="1">SUMIFS(INDIRECT($F$1&amp;$F470&amp;":"&amp;$F470),INDIRECT($F$1&amp;dbP!$D$2&amp;":"&amp;dbP!$D$2),"&gt;="&amp;AD$6,INDIRECT($F$1&amp;dbP!$D$2&amp;":"&amp;dbP!$D$2),"&lt;="&amp;A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E470" s="1">
        <f ca="1">SUMIFS(INDIRECT($F$1&amp;$F470&amp;":"&amp;$F470),INDIRECT($F$1&amp;dbP!$D$2&amp;":"&amp;dbP!$D$2),"&gt;="&amp;AE$6,INDIRECT($F$1&amp;dbP!$D$2&amp;":"&amp;dbP!$D$2),"&lt;="&amp;A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F470" s="1">
        <f ca="1">SUMIFS(INDIRECT($F$1&amp;$F470&amp;":"&amp;$F470),INDIRECT($F$1&amp;dbP!$D$2&amp;":"&amp;dbP!$D$2),"&gt;="&amp;AF$6,INDIRECT($F$1&amp;dbP!$D$2&amp;":"&amp;dbP!$D$2),"&lt;="&amp;AF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G470" s="1">
        <f ca="1">SUMIFS(INDIRECT($F$1&amp;$F470&amp;":"&amp;$F470),INDIRECT($F$1&amp;dbP!$D$2&amp;":"&amp;dbP!$D$2),"&gt;="&amp;AG$6,INDIRECT($F$1&amp;dbP!$D$2&amp;":"&amp;dbP!$D$2),"&lt;="&amp;AG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H470" s="1">
        <f ca="1">SUMIFS(INDIRECT($F$1&amp;$F470&amp;":"&amp;$F470),INDIRECT($F$1&amp;dbP!$D$2&amp;":"&amp;dbP!$D$2),"&gt;="&amp;AH$6,INDIRECT($F$1&amp;dbP!$D$2&amp;":"&amp;dbP!$D$2),"&lt;="&amp;AH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I470" s="1">
        <f ca="1">SUMIFS(INDIRECT($F$1&amp;$F470&amp;":"&amp;$F470),INDIRECT($F$1&amp;dbP!$D$2&amp;":"&amp;dbP!$D$2),"&gt;="&amp;AI$6,INDIRECT($F$1&amp;dbP!$D$2&amp;":"&amp;dbP!$D$2),"&lt;="&amp;AI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J470" s="1">
        <f ca="1">SUMIFS(INDIRECT($F$1&amp;$F470&amp;":"&amp;$F470),INDIRECT($F$1&amp;dbP!$D$2&amp;":"&amp;dbP!$D$2),"&gt;="&amp;AJ$6,INDIRECT($F$1&amp;dbP!$D$2&amp;":"&amp;dbP!$D$2),"&lt;="&amp;AJ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K470" s="1">
        <f ca="1">SUMIFS(INDIRECT($F$1&amp;$F470&amp;":"&amp;$F470),INDIRECT($F$1&amp;dbP!$D$2&amp;":"&amp;dbP!$D$2),"&gt;="&amp;AK$6,INDIRECT($F$1&amp;dbP!$D$2&amp;":"&amp;dbP!$D$2),"&lt;="&amp;AK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L470" s="1">
        <f ca="1">SUMIFS(INDIRECT($F$1&amp;$F470&amp;":"&amp;$F470),INDIRECT($F$1&amp;dbP!$D$2&amp;":"&amp;dbP!$D$2),"&gt;="&amp;AL$6,INDIRECT($F$1&amp;dbP!$D$2&amp;":"&amp;dbP!$D$2),"&lt;="&amp;AL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M470" s="1">
        <f ca="1">SUMIFS(INDIRECT($F$1&amp;$F470&amp;":"&amp;$F470),INDIRECT($F$1&amp;dbP!$D$2&amp;":"&amp;dbP!$D$2),"&gt;="&amp;AM$6,INDIRECT($F$1&amp;dbP!$D$2&amp;":"&amp;dbP!$D$2),"&lt;="&amp;AM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N470" s="1">
        <f ca="1">SUMIFS(INDIRECT($F$1&amp;$F470&amp;":"&amp;$F470),INDIRECT($F$1&amp;dbP!$D$2&amp;":"&amp;dbP!$D$2),"&gt;="&amp;AN$6,INDIRECT($F$1&amp;dbP!$D$2&amp;":"&amp;dbP!$D$2),"&lt;="&amp;AN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O470" s="1">
        <f ca="1">SUMIFS(INDIRECT($F$1&amp;$F470&amp;":"&amp;$F470),INDIRECT($F$1&amp;dbP!$D$2&amp;":"&amp;dbP!$D$2),"&gt;="&amp;AO$6,INDIRECT($F$1&amp;dbP!$D$2&amp;":"&amp;dbP!$D$2),"&lt;="&amp;AO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P470" s="1">
        <f ca="1">SUMIFS(INDIRECT($F$1&amp;$F470&amp;":"&amp;$F470),INDIRECT($F$1&amp;dbP!$D$2&amp;":"&amp;dbP!$D$2),"&gt;="&amp;AP$6,INDIRECT($F$1&amp;dbP!$D$2&amp;":"&amp;dbP!$D$2),"&lt;="&amp;AP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Q470" s="1">
        <f ca="1">SUMIFS(INDIRECT($F$1&amp;$F470&amp;":"&amp;$F470),INDIRECT($F$1&amp;dbP!$D$2&amp;":"&amp;dbP!$D$2),"&gt;="&amp;AQ$6,INDIRECT($F$1&amp;dbP!$D$2&amp;":"&amp;dbP!$D$2),"&lt;="&amp;AQ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R470" s="1">
        <f ca="1">SUMIFS(INDIRECT($F$1&amp;$F470&amp;":"&amp;$F470),INDIRECT($F$1&amp;dbP!$D$2&amp;":"&amp;dbP!$D$2),"&gt;="&amp;AR$6,INDIRECT($F$1&amp;dbP!$D$2&amp;":"&amp;dbP!$D$2),"&lt;="&amp;AR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S470" s="1">
        <f ca="1">SUMIFS(INDIRECT($F$1&amp;$F470&amp;":"&amp;$F470),INDIRECT($F$1&amp;dbP!$D$2&amp;":"&amp;dbP!$D$2),"&gt;="&amp;AS$6,INDIRECT($F$1&amp;dbP!$D$2&amp;":"&amp;dbP!$D$2),"&lt;="&amp;AS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T470" s="1">
        <f ca="1">SUMIFS(INDIRECT($F$1&amp;$F470&amp;":"&amp;$F470),INDIRECT($F$1&amp;dbP!$D$2&amp;":"&amp;dbP!$D$2),"&gt;="&amp;AT$6,INDIRECT($F$1&amp;dbP!$D$2&amp;":"&amp;dbP!$D$2),"&lt;="&amp;AT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U470" s="1">
        <f ca="1">SUMIFS(INDIRECT($F$1&amp;$F470&amp;":"&amp;$F470),INDIRECT($F$1&amp;dbP!$D$2&amp;":"&amp;dbP!$D$2),"&gt;="&amp;AU$6,INDIRECT($F$1&amp;dbP!$D$2&amp;":"&amp;dbP!$D$2),"&lt;="&amp;AU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V470" s="1">
        <f ca="1">SUMIFS(INDIRECT($F$1&amp;$F470&amp;":"&amp;$F470),INDIRECT($F$1&amp;dbP!$D$2&amp;":"&amp;dbP!$D$2),"&gt;="&amp;AV$6,INDIRECT($F$1&amp;dbP!$D$2&amp;":"&amp;dbP!$D$2),"&lt;="&amp;AV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W470" s="1">
        <f ca="1">SUMIFS(INDIRECT($F$1&amp;$F470&amp;":"&amp;$F470),INDIRECT($F$1&amp;dbP!$D$2&amp;":"&amp;dbP!$D$2),"&gt;="&amp;AW$6,INDIRECT($F$1&amp;dbP!$D$2&amp;":"&amp;dbP!$D$2),"&lt;="&amp;AW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X470" s="1">
        <f ca="1">SUMIFS(INDIRECT($F$1&amp;$F470&amp;":"&amp;$F470),INDIRECT($F$1&amp;dbP!$D$2&amp;":"&amp;dbP!$D$2),"&gt;="&amp;AX$6,INDIRECT($F$1&amp;dbP!$D$2&amp;":"&amp;dbP!$D$2),"&lt;="&amp;AX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Y470" s="1">
        <f ca="1">SUMIFS(INDIRECT($F$1&amp;$F470&amp;":"&amp;$F470),INDIRECT($F$1&amp;dbP!$D$2&amp;":"&amp;dbP!$D$2),"&gt;="&amp;AY$6,INDIRECT($F$1&amp;dbP!$D$2&amp;":"&amp;dbP!$D$2),"&lt;="&amp;AY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AZ470" s="1">
        <f ca="1">SUMIFS(INDIRECT($F$1&amp;$F470&amp;":"&amp;$F470),INDIRECT($F$1&amp;dbP!$D$2&amp;":"&amp;dbP!$D$2),"&gt;="&amp;AZ$6,INDIRECT($F$1&amp;dbP!$D$2&amp;":"&amp;dbP!$D$2),"&lt;="&amp;AZ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A470" s="1">
        <f ca="1">SUMIFS(INDIRECT($F$1&amp;$F470&amp;":"&amp;$F470),INDIRECT($F$1&amp;dbP!$D$2&amp;":"&amp;dbP!$D$2),"&gt;="&amp;BA$6,INDIRECT($F$1&amp;dbP!$D$2&amp;":"&amp;dbP!$D$2),"&lt;="&amp;BA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B470" s="1">
        <f ca="1">SUMIFS(INDIRECT($F$1&amp;$F470&amp;":"&amp;$F470),INDIRECT($F$1&amp;dbP!$D$2&amp;":"&amp;dbP!$D$2),"&gt;="&amp;BB$6,INDIRECT($F$1&amp;dbP!$D$2&amp;":"&amp;dbP!$D$2),"&lt;="&amp;BB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C470" s="1">
        <f ca="1">SUMIFS(INDIRECT($F$1&amp;$F470&amp;":"&amp;$F470),INDIRECT($F$1&amp;dbP!$D$2&amp;":"&amp;dbP!$D$2),"&gt;="&amp;BC$6,INDIRECT($F$1&amp;dbP!$D$2&amp;":"&amp;dbP!$D$2),"&lt;="&amp;BC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D470" s="1">
        <f ca="1">SUMIFS(INDIRECT($F$1&amp;$F470&amp;":"&amp;$F470),INDIRECT($F$1&amp;dbP!$D$2&amp;":"&amp;dbP!$D$2),"&gt;="&amp;BD$6,INDIRECT($F$1&amp;dbP!$D$2&amp;":"&amp;dbP!$D$2),"&lt;="&amp;BD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  <c r="BE470" s="1">
        <f ca="1">SUMIFS(INDIRECT($F$1&amp;$F470&amp;":"&amp;$F470),INDIRECT($F$1&amp;dbP!$D$2&amp;":"&amp;dbP!$D$2),"&gt;="&amp;BE$6,INDIRECT($F$1&amp;dbP!$D$2&amp;":"&amp;dbP!$D$2),"&lt;="&amp;BE$7,INDIRECT($F$1&amp;dbP!$O$2&amp;":"&amp;dbP!$O$2),$H470,INDIRECT($F$1&amp;dbP!$P$2&amp;":"&amp;dbP!$P$2),IF($I470=$J470,"*",$I470),INDIRECT($F$1&amp;dbP!$Q$2&amp;":"&amp;dbP!$Q$2),IF(OR($I470=$J470,"  "&amp;$I470=$J470),"*",RIGHT($J470,LEN($J470)-4)),INDIRECT($F$1&amp;dbP!$AC$2&amp;":"&amp;dbP!$AC$2),RepP!$J$3)</f>
        <v>0</v>
      </c>
    </row>
    <row r="471" spans="2:57" x14ac:dyDescent="0.3">
      <c r="B471" s="1">
        <f>MAX(B$423:B470)+1</f>
        <v>56</v>
      </c>
      <c r="D471" s="1" t="str">
        <f ca="1">INDIRECT($B$1&amp;Items!AB$2&amp;$B471)</f>
        <v>PL(-)</v>
      </c>
      <c r="F471" s="1" t="str">
        <f ca="1">INDIRECT($B$1&amp;Items!X$2&amp;$B471)</f>
        <v>AA</v>
      </c>
      <c r="H471" s="13" t="str">
        <f ca="1">INDIRECT($B$1&amp;Items!U$2&amp;$B471)</f>
        <v>Себестоимость продаж</v>
      </c>
      <c r="I471" s="13" t="str">
        <f ca="1">IF(INDIRECT($B$1&amp;Items!V$2&amp;$B471)="",H471,INDIRECT($B$1&amp;Items!V$2&amp;$B471))</f>
        <v>Затраты этапа-3 бизнес-процесса</v>
      </c>
      <c r="J471" s="1" t="str">
        <f ca="1">IF(INDIRECT($B$1&amp;Items!W$2&amp;$B471)="",IF(H471&lt;&gt;I471,"  "&amp;I471,I471),"    "&amp;INDIRECT($B$1&amp;Items!W$2&amp;$B471))</f>
        <v xml:space="preserve">    Производственные затраты-25</v>
      </c>
      <c r="S471" s="1">
        <f ca="1">SUM($U471:INDIRECT(ADDRESS(ROW(),SUMIFS($1:$1,$5:$5,MAX($5:$5)))))</f>
        <v>616140</v>
      </c>
      <c r="V471" s="1">
        <f ca="1">SUMIFS(INDIRECT($F$1&amp;$F471&amp;":"&amp;$F471),INDIRECT($F$1&amp;dbP!$D$2&amp;":"&amp;dbP!$D$2),"&gt;="&amp;V$6,INDIRECT($F$1&amp;dbP!$D$2&amp;":"&amp;dbP!$D$2),"&lt;="&amp;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W471" s="1">
        <f ca="1">SUMIFS(INDIRECT($F$1&amp;$F471&amp;":"&amp;$F471),INDIRECT($F$1&amp;dbP!$D$2&amp;":"&amp;dbP!$D$2),"&gt;="&amp;W$6,INDIRECT($F$1&amp;dbP!$D$2&amp;":"&amp;dbP!$D$2),"&lt;="&amp;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X471" s="1">
        <f ca="1">SUMIFS(INDIRECT($F$1&amp;$F471&amp;":"&amp;$F471),INDIRECT($F$1&amp;dbP!$D$2&amp;":"&amp;dbP!$D$2),"&gt;="&amp;X$6,INDIRECT($F$1&amp;dbP!$D$2&amp;":"&amp;dbP!$D$2),"&lt;="&amp;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Y471" s="1">
        <f ca="1">SUMIFS(INDIRECT($F$1&amp;$F471&amp;":"&amp;$F471),INDIRECT($F$1&amp;dbP!$D$2&amp;":"&amp;dbP!$D$2),"&gt;="&amp;Y$6,INDIRECT($F$1&amp;dbP!$D$2&amp;":"&amp;dbP!$D$2),"&lt;="&amp;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Z471" s="1">
        <f ca="1">SUMIFS(INDIRECT($F$1&amp;$F471&amp;":"&amp;$F471),INDIRECT($F$1&amp;dbP!$D$2&amp;":"&amp;dbP!$D$2),"&gt;="&amp;Z$6,INDIRECT($F$1&amp;dbP!$D$2&amp;":"&amp;dbP!$D$2),"&lt;="&amp;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205380</v>
      </c>
      <c r="AA471" s="1">
        <f ca="1">SUMIFS(INDIRECT($F$1&amp;$F471&amp;":"&amp;$F471),INDIRECT($F$1&amp;dbP!$D$2&amp;":"&amp;dbP!$D$2),"&gt;="&amp;AA$6,INDIRECT($F$1&amp;dbP!$D$2&amp;":"&amp;dbP!$D$2),"&lt;="&amp;A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410760</v>
      </c>
      <c r="AB471" s="1">
        <f ca="1">SUMIFS(INDIRECT($F$1&amp;$F471&amp;":"&amp;$F471),INDIRECT($F$1&amp;dbP!$D$2&amp;":"&amp;dbP!$D$2),"&gt;="&amp;AB$6,INDIRECT($F$1&amp;dbP!$D$2&amp;":"&amp;dbP!$D$2),"&lt;="&amp;A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C471" s="1">
        <f ca="1">SUMIFS(INDIRECT($F$1&amp;$F471&amp;":"&amp;$F471),INDIRECT($F$1&amp;dbP!$D$2&amp;":"&amp;dbP!$D$2),"&gt;="&amp;AC$6,INDIRECT($F$1&amp;dbP!$D$2&amp;":"&amp;dbP!$D$2),"&lt;="&amp;A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D471" s="1">
        <f ca="1">SUMIFS(INDIRECT($F$1&amp;$F471&amp;":"&amp;$F471),INDIRECT($F$1&amp;dbP!$D$2&amp;":"&amp;dbP!$D$2),"&gt;="&amp;AD$6,INDIRECT($F$1&amp;dbP!$D$2&amp;":"&amp;dbP!$D$2),"&lt;="&amp;A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E471" s="1">
        <f ca="1">SUMIFS(INDIRECT($F$1&amp;$F471&amp;":"&amp;$F471),INDIRECT($F$1&amp;dbP!$D$2&amp;":"&amp;dbP!$D$2),"&gt;="&amp;AE$6,INDIRECT($F$1&amp;dbP!$D$2&amp;":"&amp;dbP!$D$2),"&lt;="&amp;A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F471" s="1">
        <f ca="1">SUMIFS(INDIRECT($F$1&amp;$F471&amp;":"&amp;$F471),INDIRECT($F$1&amp;dbP!$D$2&amp;":"&amp;dbP!$D$2),"&gt;="&amp;AF$6,INDIRECT($F$1&amp;dbP!$D$2&amp;":"&amp;dbP!$D$2),"&lt;="&amp;AF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G471" s="1">
        <f ca="1">SUMIFS(INDIRECT($F$1&amp;$F471&amp;":"&amp;$F471),INDIRECT($F$1&amp;dbP!$D$2&amp;":"&amp;dbP!$D$2),"&gt;="&amp;AG$6,INDIRECT($F$1&amp;dbP!$D$2&amp;":"&amp;dbP!$D$2),"&lt;="&amp;AG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H471" s="1">
        <f ca="1">SUMIFS(INDIRECT($F$1&amp;$F471&amp;":"&amp;$F471),INDIRECT($F$1&amp;dbP!$D$2&amp;":"&amp;dbP!$D$2),"&gt;="&amp;AH$6,INDIRECT($F$1&amp;dbP!$D$2&amp;":"&amp;dbP!$D$2),"&lt;="&amp;AH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I471" s="1">
        <f ca="1">SUMIFS(INDIRECT($F$1&amp;$F471&amp;":"&amp;$F471),INDIRECT($F$1&amp;dbP!$D$2&amp;":"&amp;dbP!$D$2),"&gt;="&amp;AI$6,INDIRECT($F$1&amp;dbP!$D$2&amp;":"&amp;dbP!$D$2),"&lt;="&amp;AI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J471" s="1">
        <f ca="1">SUMIFS(INDIRECT($F$1&amp;$F471&amp;":"&amp;$F471),INDIRECT($F$1&amp;dbP!$D$2&amp;":"&amp;dbP!$D$2),"&gt;="&amp;AJ$6,INDIRECT($F$1&amp;dbP!$D$2&amp;":"&amp;dbP!$D$2),"&lt;="&amp;AJ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K471" s="1">
        <f ca="1">SUMIFS(INDIRECT($F$1&amp;$F471&amp;":"&amp;$F471),INDIRECT($F$1&amp;dbP!$D$2&amp;":"&amp;dbP!$D$2),"&gt;="&amp;AK$6,INDIRECT($F$1&amp;dbP!$D$2&amp;":"&amp;dbP!$D$2),"&lt;="&amp;AK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L471" s="1">
        <f ca="1">SUMIFS(INDIRECT($F$1&amp;$F471&amp;":"&amp;$F471),INDIRECT($F$1&amp;dbP!$D$2&amp;":"&amp;dbP!$D$2),"&gt;="&amp;AL$6,INDIRECT($F$1&amp;dbP!$D$2&amp;":"&amp;dbP!$D$2),"&lt;="&amp;AL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M471" s="1">
        <f ca="1">SUMIFS(INDIRECT($F$1&amp;$F471&amp;":"&amp;$F471),INDIRECT($F$1&amp;dbP!$D$2&amp;":"&amp;dbP!$D$2),"&gt;="&amp;AM$6,INDIRECT($F$1&amp;dbP!$D$2&amp;":"&amp;dbP!$D$2),"&lt;="&amp;AM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N471" s="1">
        <f ca="1">SUMIFS(INDIRECT($F$1&amp;$F471&amp;":"&amp;$F471),INDIRECT($F$1&amp;dbP!$D$2&amp;":"&amp;dbP!$D$2),"&gt;="&amp;AN$6,INDIRECT($F$1&amp;dbP!$D$2&amp;":"&amp;dbP!$D$2),"&lt;="&amp;AN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O471" s="1">
        <f ca="1">SUMIFS(INDIRECT($F$1&amp;$F471&amp;":"&amp;$F471),INDIRECT($F$1&amp;dbP!$D$2&amp;":"&amp;dbP!$D$2),"&gt;="&amp;AO$6,INDIRECT($F$1&amp;dbP!$D$2&amp;":"&amp;dbP!$D$2),"&lt;="&amp;AO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P471" s="1">
        <f ca="1">SUMIFS(INDIRECT($F$1&amp;$F471&amp;":"&amp;$F471),INDIRECT($F$1&amp;dbP!$D$2&amp;":"&amp;dbP!$D$2),"&gt;="&amp;AP$6,INDIRECT($F$1&amp;dbP!$D$2&amp;":"&amp;dbP!$D$2),"&lt;="&amp;AP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Q471" s="1">
        <f ca="1">SUMIFS(INDIRECT($F$1&amp;$F471&amp;":"&amp;$F471),INDIRECT($F$1&amp;dbP!$D$2&amp;":"&amp;dbP!$D$2),"&gt;="&amp;AQ$6,INDIRECT($F$1&amp;dbP!$D$2&amp;":"&amp;dbP!$D$2),"&lt;="&amp;AQ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R471" s="1">
        <f ca="1">SUMIFS(INDIRECT($F$1&amp;$F471&amp;":"&amp;$F471),INDIRECT($F$1&amp;dbP!$D$2&amp;":"&amp;dbP!$D$2),"&gt;="&amp;AR$6,INDIRECT($F$1&amp;dbP!$D$2&amp;":"&amp;dbP!$D$2),"&lt;="&amp;AR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S471" s="1">
        <f ca="1">SUMIFS(INDIRECT($F$1&amp;$F471&amp;":"&amp;$F471),INDIRECT($F$1&amp;dbP!$D$2&amp;":"&amp;dbP!$D$2),"&gt;="&amp;AS$6,INDIRECT($F$1&amp;dbP!$D$2&amp;":"&amp;dbP!$D$2),"&lt;="&amp;AS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T471" s="1">
        <f ca="1">SUMIFS(INDIRECT($F$1&amp;$F471&amp;":"&amp;$F471),INDIRECT($F$1&amp;dbP!$D$2&amp;":"&amp;dbP!$D$2),"&gt;="&amp;AT$6,INDIRECT($F$1&amp;dbP!$D$2&amp;":"&amp;dbP!$D$2),"&lt;="&amp;AT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U471" s="1">
        <f ca="1">SUMIFS(INDIRECT($F$1&amp;$F471&amp;":"&amp;$F471),INDIRECT($F$1&amp;dbP!$D$2&amp;":"&amp;dbP!$D$2),"&gt;="&amp;AU$6,INDIRECT($F$1&amp;dbP!$D$2&amp;":"&amp;dbP!$D$2),"&lt;="&amp;AU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V471" s="1">
        <f ca="1">SUMIFS(INDIRECT($F$1&amp;$F471&amp;":"&amp;$F471),INDIRECT($F$1&amp;dbP!$D$2&amp;":"&amp;dbP!$D$2),"&gt;="&amp;AV$6,INDIRECT($F$1&amp;dbP!$D$2&amp;":"&amp;dbP!$D$2),"&lt;="&amp;AV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W471" s="1">
        <f ca="1">SUMIFS(INDIRECT($F$1&amp;$F471&amp;":"&amp;$F471),INDIRECT($F$1&amp;dbP!$D$2&amp;":"&amp;dbP!$D$2),"&gt;="&amp;AW$6,INDIRECT($F$1&amp;dbP!$D$2&amp;":"&amp;dbP!$D$2),"&lt;="&amp;AW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X471" s="1">
        <f ca="1">SUMIFS(INDIRECT($F$1&amp;$F471&amp;":"&amp;$F471),INDIRECT($F$1&amp;dbP!$D$2&amp;":"&amp;dbP!$D$2),"&gt;="&amp;AX$6,INDIRECT($F$1&amp;dbP!$D$2&amp;":"&amp;dbP!$D$2),"&lt;="&amp;AX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Y471" s="1">
        <f ca="1">SUMIFS(INDIRECT($F$1&amp;$F471&amp;":"&amp;$F471),INDIRECT($F$1&amp;dbP!$D$2&amp;":"&amp;dbP!$D$2),"&gt;="&amp;AY$6,INDIRECT($F$1&amp;dbP!$D$2&amp;":"&amp;dbP!$D$2),"&lt;="&amp;AY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AZ471" s="1">
        <f ca="1">SUMIFS(INDIRECT($F$1&amp;$F471&amp;":"&amp;$F471),INDIRECT($F$1&amp;dbP!$D$2&amp;":"&amp;dbP!$D$2),"&gt;="&amp;AZ$6,INDIRECT($F$1&amp;dbP!$D$2&amp;":"&amp;dbP!$D$2),"&lt;="&amp;AZ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A471" s="1">
        <f ca="1">SUMIFS(INDIRECT($F$1&amp;$F471&amp;":"&amp;$F471),INDIRECT($F$1&amp;dbP!$D$2&amp;":"&amp;dbP!$D$2),"&gt;="&amp;BA$6,INDIRECT($F$1&amp;dbP!$D$2&amp;":"&amp;dbP!$D$2),"&lt;="&amp;BA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B471" s="1">
        <f ca="1">SUMIFS(INDIRECT($F$1&amp;$F471&amp;":"&amp;$F471),INDIRECT($F$1&amp;dbP!$D$2&amp;":"&amp;dbP!$D$2),"&gt;="&amp;BB$6,INDIRECT($F$1&amp;dbP!$D$2&amp;":"&amp;dbP!$D$2),"&lt;="&amp;BB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C471" s="1">
        <f ca="1">SUMIFS(INDIRECT($F$1&amp;$F471&amp;":"&amp;$F471),INDIRECT($F$1&amp;dbP!$D$2&amp;":"&amp;dbP!$D$2),"&gt;="&amp;BC$6,INDIRECT($F$1&amp;dbP!$D$2&amp;":"&amp;dbP!$D$2),"&lt;="&amp;BC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D471" s="1">
        <f ca="1">SUMIFS(INDIRECT($F$1&amp;$F471&amp;":"&amp;$F471),INDIRECT($F$1&amp;dbP!$D$2&amp;":"&amp;dbP!$D$2),"&gt;="&amp;BD$6,INDIRECT($F$1&amp;dbP!$D$2&amp;":"&amp;dbP!$D$2),"&lt;="&amp;BD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  <c r="BE471" s="1">
        <f ca="1">SUMIFS(INDIRECT($F$1&amp;$F471&amp;":"&amp;$F471),INDIRECT($F$1&amp;dbP!$D$2&amp;":"&amp;dbP!$D$2),"&gt;="&amp;BE$6,INDIRECT($F$1&amp;dbP!$D$2&amp;":"&amp;dbP!$D$2),"&lt;="&amp;BE$7,INDIRECT($F$1&amp;dbP!$O$2&amp;":"&amp;dbP!$O$2),$H471,INDIRECT($F$1&amp;dbP!$P$2&amp;":"&amp;dbP!$P$2),IF($I471=$J471,"*",$I471),INDIRECT($F$1&amp;dbP!$Q$2&amp;":"&amp;dbP!$Q$2),IF(OR($I471=$J471,"  "&amp;$I471=$J471),"*",RIGHT($J471,LEN($J471)-4)),INDIRECT($F$1&amp;dbP!$AC$2&amp;":"&amp;dbP!$AC$2),RepP!$J$3)</f>
        <v>0</v>
      </c>
    </row>
    <row r="472" spans="2:57" x14ac:dyDescent="0.3">
      <c r="B472" s="1">
        <f>MAX(B$423:B471)+1</f>
        <v>57</v>
      </c>
      <c r="D472" s="1" t="str">
        <f ca="1">INDIRECT($B$1&amp;Items!AB$2&amp;$B472)</f>
        <v>PL(-)</v>
      </c>
      <c r="F472" s="1" t="str">
        <f ca="1">INDIRECT($B$1&amp;Items!X$2&amp;$B472)</f>
        <v>AA</v>
      </c>
      <c r="H472" s="13" t="str">
        <f ca="1">INDIRECT($B$1&amp;Items!U$2&amp;$B472)</f>
        <v>Себестоимость продаж</v>
      </c>
      <c r="I472" s="13" t="str">
        <f ca="1">IF(INDIRECT($B$1&amp;Items!V$2&amp;$B472)="",H472,INDIRECT($B$1&amp;Items!V$2&amp;$B472))</f>
        <v>Затраты этапа-3 бизнес-процесса</v>
      </c>
      <c r="J472" s="1" t="str">
        <f ca="1">IF(INDIRECT($B$1&amp;Items!W$2&amp;$B472)="",IF(H472&lt;&gt;I472,"  "&amp;I472,I472),"    "&amp;INDIRECT($B$1&amp;Items!W$2&amp;$B472))</f>
        <v xml:space="preserve">    Производственные затраты-26</v>
      </c>
      <c r="S472" s="1">
        <f ca="1">SUM($U472:INDIRECT(ADDRESS(ROW(),SUMIFS($1:$1,$5:$5,MAX($5:$5)))))</f>
        <v>814229.04600000009</v>
      </c>
      <c r="V472" s="1">
        <f ca="1">SUMIFS(INDIRECT($F$1&amp;$F472&amp;":"&amp;$F472),INDIRECT($F$1&amp;dbP!$D$2&amp;":"&amp;dbP!$D$2),"&gt;="&amp;V$6,INDIRECT($F$1&amp;dbP!$D$2&amp;":"&amp;dbP!$D$2),"&lt;="&amp;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W472" s="1">
        <f ca="1">SUMIFS(INDIRECT($F$1&amp;$F472&amp;":"&amp;$F472),INDIRECT($F$1&amp;dbP!$D$2&amp;":"&amp;dbP!$D$2),"&gt;="&amp;W$6,INDIRECT($F$1&amp;dbP!$D$2&amp;":"&amp;dbP!$D$2),"&lt;="&amp;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X472" s="1">
        <f ca="1">SUMIFS(INDIRECT($F$1&amp;$F472&amp;":"&amp;$F472),INDIRECT($F$1&amp;dbP!$D$2&amp;":"&amp;dbP!$D$2),"&gt;="&amp;X$6,INDIRECT($F$1&amp;dbP!$D$2&amp;":"&amp;dbP!$D$2),"&lt;="&amp;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Y472" s="1">
        <f ca="1">SUMIFS(INDIRECT($F$1&amp;$F472&amp;":"&amp;$F472),INDIRECT($F$1&amp;dbP!$D$2&amp;":"&amp;dbP!$D$2),"&gt;="&amp;Y$6,INDIRECT($F$1&amp;dbP!$D$2&amp;":"&amp;dbP!$D$2),"&lt;="&amp;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Z472" s="1">
        <f ca="1">SUMIFS(INDIRECT($F$1&amp;$F472&amp;":"&amp;$F472),INDIRECT($F$1&amp;dbP!$D$2&amp;":"&amp;dbP!$D$2),"&gt;="&amp;Z$6,INDIRECT($F$1&amp;dbP!$D$2&amp;":"&amp;dbP!$D$2),"&lt;="&amp;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271409.68200000003</v>
      </c>
      <c r="AA472" s="1">
        <f ca="1">SUMIFS(INDIRECT($F$1&amp;$F472&amp;":"&amp;$F472),INDIRECT($F$1&amp;dbP!$D$2&amp;":"&amp;dbP!$D$2),"&gt;="&amp;AA$6,INDIRECT($F$1&amp;dbP!$D$2&amp;":"&amp;dbP!$D$2),"&lt;="&amp;A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542819.36400000006</v>
      </c>
      <c r="AB472" s="1">
        <f ca="1">SUMIFS(INDIRECT($F$1&amp;$F472&amp;":"&amp;$F472),INDIRECT($F$1&amp;dbP!$D$2&amp;":"&amp;dbP!$D$2),"&gt;="&amp;AB$6,INDIRECT($F$1&amp;dbP!$D$2&amp;":"&amp;dbP!$D$2),"&lt;="&amp;A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C472" s="1">
        <f ca="1">SUMIFS(INDIRECT($F$1&amp;$F472&amp;":"&amp;$F472),INDIRECT($F$1&amp;dbP!$D$2&amp;":"&amp;dbP!$D$2),"&gt;="&amp;AC$6,INDIRECT($F$1&amp;dbP!$D$2&amp;":"&amp;dbP!$D$2),"&lt;="&amp;A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D472" s="1">
        <f ca="1">SUMIFS(INDIRECT($F$1&amp;$F472&amp;":"&amp;$F472),INDIRECT($F$1&amp;dbP!$D$2&amp;":"&amp;dbP!$D$2),"&gt;="&amp;AD$6,INDIRECT($F$1&amp;dbP!$D$2&amp;":"&amp;dbP!$D$2),"&lt;="&amp;A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E472" s="1">
        <f ca="1">SUMIFS(INDIRECT($F$1&amp;$F472&amp;":"&amp;$F472),INDIRECT($F$1&amp;dbP!$D$2&amp;":"&amp;dbP!$D$2),"&gt;="&amp;AE$6,INDIRECT($F$1&amp;dbP!$D$2&amp;":"&amp;dbP!$D$2),"&lt;="&amp;A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F472" s="1">
        <f ca="1">SUMIFS(INDIRECT($F$1&amp;$F472&amp;":"&amp;$F472),INDIRECT($F$1&amp;dbP!$D$2&amp;":"&amp;dbP!$D$2),"&gt;="&amp;AF$6,INDIRECT($F$1&amp;dbP!$D$2&amp;":"&amp;dbP!$D$2),"&lt;="&amp;AF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G472" s="1">
        <f ca="1">SUMIFS(INDIRECT($F$1&amp;$F472&amp;":"&amp;$F472),INDIRECT($F$1&amp;dbP!$D$2&amp;":"&amp;dbP!$D$2),"&gt;="&amp;AG$6,INDIRECT($F$1&amp;dbP!$D$2&amp;":"&amp;dbP!$D$2),"&lt;="&amp;AG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H472" s="1">
        <f ca="1">SUMIFS(INDIRECT($F$1&amp;$F472&amp;":"&amp;$F472),INDIRECT($F$1&amp;dbP!$D$2&amp;":"&amp;dbP!$D$2),"&gt;="&amp;AH$6,INDIRECT($F$1&amp;dbP!$D$2&amp;":"&amp;dbP!$D$2),"&lt;="&amp;AH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I472" s="1">
        <f ca="1">SUMIFS(INDIRECT($F$1&amp;$F472&amp;":"&amp;$F472),INDIRECT($F$1&amp;dbP!$D$2&amp;":"&amp;dbP!$D$2),"&gt;="&amp;AI$6,INDIRECT($F$1&amp;dbP!$D$2&amp;":"&amp;dbP!$D$2),"&lt;="&amp;AI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J472" s="1">
        <f ca="1">SUMIFS(INDIRECT($F$1&amp;$F472&amp;":"&amp;$F472),INDIRECT($F$1&amp;dbP!$D$2&amp;":"&amp;dbP!$D$2),"&gt;="&amp;AJ$6,INDIRECT($F$1&amp;dbP!$D$2&amp;":"&amp;dbP!$D$2),"&lt;="&amp;AJ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K472" s="1">
        <f ca="1">SUMIFS(INDIRECT($F$1&amp;$F472&amp;":"&amp;$F472),INDIRECT($F$1&amp;dbP!$D$2&amp;":"&amp;dbP!$D$2),"&gt;="&amp;AK$6,INDIRECT($F$1&amp;dbP!$D$2&amp;":"&amp;dbP!$D$2),"&lt;="&amp;AK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L472" s="1">
        <f ca="1">SUMIFS(INDIRECT($F$1&amp;$F472&amp;":"&amp;$F472),INDIRECT($F$1&amp;dbP!$D$2&amp;":"&amp;dbP!$D$2),"&gt;="&amp;AL$6,INDIRECT($F$1&amp;dbP!$D$2&amp;":"&amp;dbP!$D$2),"&lt;="&amp;AL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M472" s="1">
        <f ca="1">SUMIFS(INDIRECT($F$1&amp;$F472&amp;":"&amp;$F472),INDIRECT($F$1&amp;dbP!$D$2&amp;":"&amp;dbP!$D$2),"&gt;="&amp;AM$6,INDIRECT($F$1&amp;dbP!$D$2&amp;":"&amp;dbP!$D$2),"&lt;="&amp;AM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N472" s="1">
        <f ca="1">SUMIFS(INDIRECT($F$1&amp;$F472&amp;":"&amp;$F472),INDIRECT($F$1&amp;dbP!$D$2&amp;":"&amp;dbP!$D$2),"&gt;="&amp;AN$6,INDIRECT($F$1&amp;dbP!$D$2&amp;":"&amp;dbP!$D$2),"&lt;="&amp;AN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O472" s="1">
        <f ca="1">SUMIFS(INDIRECT($F$1&amp;$F472&amp;":"&amp;$F472),INDIRECT($F$1&amp;dbP!$D$2&amp;":"&amp;dbP!$D$2),"&gt;="&amp;AO$6,INDIRECT($F$1&amp;dbP!$D$2&amp;":"&amp;dbP!$D$2),"&lt;="&amp;AO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P472" s="1">
        <f ca="1">SUMIFS(INDIRECT($F$1&amp;$F472&amp;":"&amp;$F472),INDIRECT($F$1&amp;dbP!$D$2&amp;":"&amp;dbP!$D$2),"&gt;="&amp;AP$6,INDIRECT($F$1&amp;dbP!$D$2&amp;":"&amp;dbP!$D$2),"&lt;="&amp;AP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Q472" s="1">
        <f ca="1">SUMIFS(INDIRECT($F$1&amp;$F472&amp;":"&amp;$F472),INDIRECT($F$1&amp;dbP!$D$2&amp;":"&amp;dbP!$D$2),"&gt;="&amp;AQ$6,INDIRECT($F$1&amp;dbP!$D$2&amp;":"&amp;dbP!$D$2),"&lt;="&amp;AQ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R472" s="1">
        <f ca="1">SUMIFS(INDIRECT($F$1&amp;$F472&amp;":"&amp;$F472),INDIRECT($F$1&amp;dbP!$D$2&amp;":"&amp;dbP!$D$2),"&gt;="&amp;AR$6,INDIRECT($F$1&amp;dbP!$D$2&amp;":"&amp;dbP!$D$2),"&lt;="&amp;AR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S472" s="1">
        <f ca="1">SUMIFS(INDIRECT($F$1&amp;$F472&amp;":"&amp;$F472),INDIRECT($F$1&amp;dbP!$D$2&amp;":"&amp;dbP!$D$2),"&gt;="&amp;AS$6,INDIRECT($F$1&amp;dbP!$D$2&amp;":"&amp;dbP!$D$2),"&lt;="&amp;AS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T472" s="1">
        <f ca="1">SUMIFS(INDIRECT($F$1&amp;$F472&amp;":"&amp;$F472),INDIRECT($F$1&amp;dbP!$D$2&amp;":"&amp;dbP!$D$2),"&gt;="&amp;AT$6,INDIRECT($F$1&amp;dbP!$D$2&amp;":"&amp;dbP!$D$2),"&lt;="&amp;AT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U472" s="1">
        <f ca="1">SUMIFS(INDIRECT($F$1&amp;$F472&amp;":"&amp;$F472),INDIRECT($F$1&amp;dbP!$D$2&amp;":"&amp;dbP!$D$2),"&gt;="&amp;AU$6,INDIRECT($F$1&amp;dbP!$D$2&amp;":"&amp;dbP!$D$2),"&lt;="&amp;AU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V472" s="1">
        <f ca="1">SUMIFS(INDIRECT($F$1&amp;$F472&amp;":"&amp;$F472),INDIRECT($F$1&amp;dbP!$D$2&amp;":"&amp;dbP!$D$2),"&gt;="&amp;AV$6,INDIRECT($F$1&amp;dbP!$D$2&amp;":"&amp;dbP!$D$2),"&lt;="&amp;A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W472" s="1">
        <f ca="1">SUMIFS(INDIRECT($F$1&amp;$F472&amp;":"&amp;$F472),INDIRECT($F$1&amp;dbP!$D$2&amp;":"&amp;dbP!$D$2),"&gt;="&amp;AW$6,INDIRECT($F$1&amp;dbP!$D$2&amp;":"&amp;dbP!$D$2),"&lt;="&amp;A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X472" s="1">
        <f ca="1">SUMIFS(INDIRECT($F$1&amp;$F472&amp;":"&amp;$F472),INDIRECT($F$1&amp;dbP!$D$2&amp;":"&amp;dbP!$D$2),"&gt;="&amp;AX$6,INDIRECT($F$1&amp;dbP!$D$2&amp;":"&amp;dbP!$D$2),"&lt;="&amp;A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Y472" s="1">
        <f ca="1">SUMIFS(INDIRECT($F$1&amp;$F472&amp;":"&amp;$F472),INDIRECT($F$1&amp;dbP!$D$2&amp;":"&amp;dbP!$D$2),"&gt;="&amp;AY$6,INDIRECT($F$1&amp;dbP!$D$2&amp;":"&amp;dbP!$D$2),"&lt;="&amp;A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Z472" s="1">
        <f ca="1">SUMIFS(INDIRECT($F$1&amp;$F472&amp;":"&amp;$F472),INDIRECT($F$1&amp;dbP!$D$2&amp;":"&amp;dbP!$D$2),"&gt;="&amp;AZ$6,INDIRECT($F$1&amp;dbP!$D$2&amp;":"&amp;dbP!$D$2),"&lt;="&amp;A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A472" s="1">
        <f ca="1">SUMIFS(INDIRECT($F$1&amp;$F472&amp;":"&amp;$F472),INDIRECT($F$1&amp;dbP!$D$2&amp;":"&amp;dbP!$D$2),"&gt;="&amp;BA$6,INDIRECT($F$1&amp;dbP!$D$2&amp;":"&amp;dbP!$D$2),"&lt;="&amp;B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B472" s="1">
        <f ca="1">SUMIFS(INDIRECT($F$1&amp;$F472&amp;":"&amp;$F472),INDIRECT($F$1&amp;dbP!$D$2&amp;":"&amp;dbP!$D$2),"&gt;="&amp;BB$6,INDIRECT($F$1&amp;dbP!$D$2&amp;":"&amp;dbP!$D$2),"&lt;="&amp;B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C472" s="1">
        <f ca="1">SUMIFS(INDIRECT($F$1&amp;$F472&amp;":"&amp;$F472),INDIRECT($F$1&amp;dbP!$D$2&amp;":"&amp;dbP!$D$2),"&gt;="&amp;BC$6,INDIRECT($F$1&amp;dbP!$D$2&amp;":"&amp;dbP!$D$2),"&lt;="&amp;B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D472" s="1">
        <f ca="1">SUMIFS(INDIRECT($F$1&amp;$F472&amp;":"&amp;$F472),INDIRECT($F$1&amp;dbP!$D$2&amp;":"&amp;dbP!$D$2),"&gt;="&amp;BD$6,INDIRECT($F$1&amp;dbP!$D$2&amp;":"&amp;dbP!$D$2),"&lt;="&amp;B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E472" s="1">
        <f ca="1">SUMIFS(INDIRECT($F$1&amp;$F472&amp;":"&amp;$F472),INDIRECT($F$1&amp;dbP!$D$2&amp;":"&amp;dbP!$D$2),"&gt;="&amp;BE$6,INDIRECT($F$1&amp;dbP!$D$2&amp;":"&amp;dbP!$D$2),"&lt;="&amp;B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</row>
    <row r="473" spans="2:57" x14ac:dyDescent="0.3">
      <c r="B473" s="1">
        <f>MAX(B$423:B472)+1</f>
        <v>58</v>
      </c>
      <c r="D473" s="1" t="str">
        <f ca="1">INDIRECT($B$1&amp;Items!AB$2&amp;$B473)</f>
        <v>PL(-)</v>
      </c>
      <c r="F473" s="1" t="str">
        <f ca="1">INDIRECT($B$1&amp;Items!X$2&amp;$B473)</f>
        <v>AA</v>
      </c>
      <c r="H473" s="13" t="str">
        <f ca="1">INDIRECT($B$1&amp;Items!U$2&amp;$B473)</f>
        <v>Себестоимость продаж</v>
      </c>
      <c r="I473" s="13" t="str">
        <f ca="1">IF(INDIRECT($B$1&amp;Items!V$2&amp;$B473)="",H473,INDIRECT($B$1&amp;Items!V$2&amp;$B473))</f>
        <v>Затраты этапа-3 бизнес-процесса</v>
      </c>
      <c r="J473" s="1" t="str">
        <f ca="1">IF(INDIRECT($B$1&amp;Items!W$2&amp;$B473)="",IF(H473&lt;&gt;I473,"  "&amp;I473,I473),"    "&amp;INDIRECT($B$1&amp;Items!W$2&amp;$B473))</f>
        <v xml:space="preserve">    Производственные затраты-27</v>
      </c>
      <c r="S473" s="1">
        <f ca="1">SUM($U473:INDIRECT(ADDRESS(ROW(),SUMIFS($1:$1,$5:$5,MAX($5:$5)))))</f>
        <v>902229.35400000005</v>
      </c>
      <c r="V473" s="1">
        <f ca="1">SUMIFS(INDIRECT($F$1&amp;$F473&amp;":"&amp;$F473),INDIRECT($F$1&amp;dbP!$D$2&amp;":"&amp;dbP!$D$2),"&gt;="&amp;V$6,INDIRECT($F$1&amp;dbP!$D$2&amp;":"&amp;dbP!$D$2),"&lt;="&amp;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W473" s="1">
        <f ca="1">SUMIFS(INDIRECT($F$1&amp;$F473&amp;":"&amp;$F473),INDIRECT($F$1&amp;dbP!$D$2&amp;":"&amp;dbP!$D$2),"&gt;="&amp;W$6,INDIRECT($F$1&amp;dbP!$D$2&amp;":"&amp;dbP!$D$2),"&lt;="&amp;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X473" s="1">
        <f ca="1">SUMIFS(INDIRECT($F$1&amp;$F473&amp;":"&amp;$F473),INDIRECT($F$1&amp;dbP!$D$2&amp;":"&amp;dbP!$D$2),"&gt;="&amp;X$6,INDIRECT($F$1&amp;dbP!$D$2&amp;":"&amp;dbP!$D$2),"&lt;="&amp;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Y473" s="1">
        <f ca="1">SUMIFS(INDIRECT($F$1&amp;$F473&amp;":"&amp;$F473),INDIRECT($F$1&amp;dbP!$D$2&amp;":"&amp;dbP!$D$2),"&gt;="&amp;Y$6,INDIRECT($F$1&amp;dbP!$D$2&amp;":"&amp;dbP!$D$2),"&lt;="&amp;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Z473" s="1">
        <f ca="1">SUMIFS(INDIRECT($F$1&amp;$F473&amp;":"&amp;$F473),INDIRECT($F$1&amp;dbP!$D$2&amp;":"&amp;dbP!$D$2),"&gt;="&amp;Z$6,INDIRECT($F$1&amp;dbP!$D$2&amp;":"&amp;dbP!$D$2),"&lt;="&amp;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300743.11800000002</v>
      </c>
      <c r="AA473" s="1">
        <f ca="1">SUMIFS(INDIRECT($F$1&amp;$F473&amp;":"&amp;$F473),INDIRECT($F$1&amp;dbP!$D$2&amp;":"&amp;dbP!$D$2),"&gt;="&amp;AA$6,INDIRECT($F$1&amp;dbP!$D$2&amp;":"&amp;dbP!$D$2),"&lt;="&amp;A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601486.23600000003</v>
      </c>
      <c r="AB473" s="1">
        <f ca="1">SUMIFS(INDIRECT($F$1&amp;$F473&amp;":"&amp;$F473),INDIRECT($F$1&amp;dbP!$D$2&amp;":"&amp;dbP!$D$2),"&gt;="&amp;AB$6,INDIRECT($F$1&amp;dbP!$D$2&amp;":"&amp;dbP!$D$2),"&lt;="&amp;A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C473" s="1">
        <f ca="1">SUMIFS(INDIRECT($F$1&amp;$F473&amp;":"&amp;$F473),INDIRECT($F$1&amp;dbP!$D$2&amp;":"&amp;dbP!$D$2),"&gt;="&amp;AC$6,INDIRECT($F$1&amp;dbP!$D$2&amp;":"&amp;dbP!$D$2),"&lt;="&amp;A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D473" s="1">
        <f ca="1">SUMIFS(INDIRECT($F$1&amp;$F473&amp;":"&amp;$F473),INDIRECT($F$1&amp;dbP!$D$2&amp;":"&amp;dbP!$D$2),"&gt;="&amp;AD$6,INDIRECT($F$1&amp;dbP!$D$2&amp;":"&amp;dbP!$D$2),"&lt;="&amp;A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E473" s="1">
        <f ca="1">SUMIFS(INDIRECT($F$1&amp;$F473&amp;":"&amp;$F473),INDIRECT($F$1&amp;dbP!$D$2&amp;":"&amp;dbP!$D$2),"&gt;="&amp;AE$6,INDIRECT($F$1&amp;dbP!$D$2&amp;":"&amp;dbP!$D$2),"&lt;="&amp;A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F473" s="1">
        <f ca="1">SUMIFS(INDIRECT($F$1&amp;$F473&amp;":"&amp;$F473),INDIRECT($F$1&amp;dbP!$D$2&amp;":"&amp;dbP!$D$2),"&gt;="&amp;AF$6,INDIRECT($F$1&amp;dbP!$D$2&amp;":"&amp;dbP!$D$2),"&lt;="&amp;AF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G473" s="1">
        <f ca="1">SUMIFS(INDIRECT($F$1&amp;$F473&amp;":"&amp;$F473),INDIRECT($F$1&amp;dbP!$D$2&amp;":"&amp;dbP!$D$2),"&gt;="&amp;AG$6,INDIRECT($F$1&amp;dbP!$D$2&amp;":"&amp;dbP!$D$2),"&lt;="&amp;AG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H473" s="1">
        <f ca="1">SUMIFS(INDIRECT($F$1&amp;$F473&amp;":"&amp;$F473),INDIRECT($F$1&amp;dbP!$D$2&amp;":"&amp;dbP!$D$2),"&gt;="&amp;AH$6,INDIRECT($F$1&amp;dbP!$D$2&amp;":"&amp;dbP!$D$2),"&lt;="&amp;AH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I473" s="1">
        <f ca="1">SUMIFS(INDIRECT($F$1&amp;$F473&amp;":"&amp;$F473),INDIRECT($F$1&amp;dbP!$D$2&amp;":"&amp;dbP!$D$2),"&gt;="&amp;AI$6,INDIRECT($F$1&amp;dbP!$D$2&amp;":"&amp;dbP!$D$2),"&lt;="&amp;AI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J473" s="1">
        <f ca="1">SUMIFS(INDIRECT($F$1&amp;$F473&amp;":"&amp;$F473),INDIRECT($F$1&amp;dbP!$D$2&amp;":"&amp;dbP!$D$2),"&gt;="&amp;AJ$6,INDIRECT($F$1&amp;dbP!$D$2&amp;":"&amp;dbP!$D$2),"&lt;="&amp;AJ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K473" s="1">
        <f ca="1">SUMIFS(INDIRECT($F$1&amp;$F473&amp;":"&amp;$F473),INDIRECT($F$1&amp;dbP!$D$2&amp;":"&amp;dbP!$D$2),"&gt;="&amp;AK$6,INDIRECT($F$1&amp;dbP!$D$2&amp;":"&amp;dbP!$D$2),"&lt;="&amp;AK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L473" s="1">
        <f ca="1">SUMIFS(INDIRECT($F$1&amp;$F473&amp;":"&amp;$F473),INDIRECT($F$1&amp;dbP!$D$2&amp;":"&amp;dbP!$D$2),"&gt;="&amp;AL$6,INDIRECT($F$1&amp;dbP!$D$2&amp;":"&amp;dbP!$D$2),"&lt;="&amp;AL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M473" s="1">
        <f ca="1">SUMIFS(INDIRECT($F$1&amp;$F473&amp;":"&amp;$F473),INDIRECT($F$1&amp;dbP!$D$2&amp;":"&amp;dbP!$D$2),"&gt;="&amp;AM$6,INDIRECT($F$1&amp;dbP!$D$2&amp;":"&amp;dbP!$D$2),"&lt;="&amp;AM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N473" s="1">
        <f ca="1">SUMIFS(INDIRECT($F$1&amp;$F473&amp;":"&amp;$F473),INDIRECT($F$1&amp;dbP!$D$2&amp;":"&amp;dbP!$D$2),"&gt;="&amp;AN$6,INDIRECT($F$1&amp;dbP!$D$2&amp;":"&amp;dbP!$D$2),"&lt;="&amp;AN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O473" s="1">
        <f ca="1">SUMIFS(INDIRECT($F$1&amp;$F473&amp;":"&amp;$F473),INDIRECT($F$1&amp;dbP!$D$2&amp;":"&amp;dbP!$D$2),"&gt;="&amp;AO$6,INDIRECT($F$1&amp;dbP!$D$2&amp;":"&amp;dbP!$D$2),"&lt;="&amp;AO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P473" s="1">
        <f ca="1">SUMIFS(INDIRECT($F$1&amp;$F473&amp;":"&amp;$F473),INDIRECT($F$1&amp;dbP!$D$2&amp;":"&amp;dbP!$D$2),"&gt;="&amp;AP$6,INDIRECT($F$1&amp;dbP!$D$2&amp;":"&amp;dbP!$D$2),"&lt;="&amp;AP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Q473" s="1">
        <f ca="1">SUMIFS(INDIRECT($F$1&amp;$F473&amp;":"&amp;$F473),INDIRECT($F$1&amp;dbP!$D$2&amp;":"&amp;dbP!$D$2),"&gt;="&amp;AQ$6,INDIRECT($F$1&amp;dbP!$D$2&amp;":"&amp;dbP!$D$2),"&lt;="&amp;AQ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R473" s="1">
        <f ca="1">SUMIFS(INDIRECT($F$1&amp;$F473&amp;":"&amp;$F473),INDIRECT($F$1&amp;dbP!$D$2&amp;":"&amp;dbP!$D$2),"&gt;="&amp;AR$6,INDIRECT($F$1&amp;dbP!$D$2&amp;":"&amp;dbP!$D$2),"&lt;="&amp;AR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S473" s="1">
        <f ca="1">SUMIFS(INDIRECT($F$1&amp;$F473&amp;":"&amp;$F473),INDIRECT($F$1&amp;dbP!$D$2&amp;":"&amp;dbP!$D$2),"&gt;="&amp;AS$6,INDIRECT($F$1&amp;dbP!$D$2&amp;":"&amp;dbP!$D$2),"&lt;="&amp;AS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T473" s="1">
        <f ca="1">SUMIFS(INDIRECT($F$1&amp;$F473&amp;":"&amp;$F473),INDIRECT($F$1&amp;dbP!$D$2&amp;":"&amp;dbP!$D$2),"&gt;="&amp;AT$6,INDIRECT($F$1&amp;dbP!$D$2&amp;":"&amp;dbP!$D$2),"&lt;="&amp;AT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U473" s="1">
        <f ca="1">SUMIFS(INDIRECT($F$1&amp;$F473&amp;":"&amp;$F473),INDIRECT($F$1&amp;dbP!$D$2&amp;":"&amp;dbP!$D$2),"&gt;="&amp;AU$6,INDIRECT($F$1&amp;dbP!$D$2&amp;":"&amp;dbP!$D$2),"&lt;="&amp;AU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V473" s="1">
        <f ca="1">SUMIFS(INDIRECT($F$1&amp;$F473&amp;":"&amp;$F473),INDIRECT($F$1&amp;dbP!$D$2&amp;":"&amp;dbP!$D$2),"&gt;="&amp;AV$6,INDIRECT($F$1&amp;dbP!$D$2&amp;":"&amp;dbP!$D$2),"&lt;="&amp;A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W473" s="1">
        <f ca="1">SUMIFS(INDIRECT($F$1&amp;$F473&amp;":"&amp;$F473),INDIRECT($F$1&amp;dbP!$D$2&amp;":"&amp;dbP!$D$2),"&gt;="&amp;AW$6,INDIRECT($F$1&amp;dbP!$D$2&amp;":"&amp;dbP!$D$2),"&lt;="&amp;A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X473" s="1">
        <f ca="1">SUMIFS(INDIRECT($F$1&amp;$F473&amp;":"&amp;$F473),INDIRECT($F$1&amp;dbP!$D$2&amp;":"&amp;dbP!$D$2),"&gt;="&amp;AX$6,INDIRECT($F$1&amp;dbP!$D$2&amp;":"&amp;dbP!$D$2),"&lt;="&amp;A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Y473" s="1">
        <f ca="1">SUMIFS(INDIRECT($F$1&amp;$F473&amp;":"&amp;$F473),INDIRECT($F$1&amp;dbP!$D$2&amp;":"&amp;dbP!$D$2),"&gt;="&amp;AY$6,INDIRECT($F$1&amp;dbP!$D$2&amp;":"&amp;dbP!$D$2),"&lt;="&amp;A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Z473" s="1">
        <f ca="1">SUMIFS(INDIRECT($F$1&amp;$F473&amp;":"&amp;$F473),INDIRECT($F$1&amp;dbP!$D$2&amp;":"&amp;dbP!$D$2),"&gt;="&amp;AZ$6,INDIRECT($F$1&amp;dbP!$D$2&amp;":"&amp;dbP!$D$2),"&lt;="&amp;A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A473" s="1">
        <f ca="1">SUMIFS(INDIRECT($F$1&amp;$F473&amp;":"&amp;$F473),INDIRECT($F$1&amp;dbP!$D$2&amp;":"&amp;dbP!$D$2),"&gt;="&amp;BA$6,INDIRECT($F$1&amp;dbP!$D$2&amp;":"&amp;dbP!$D$2),"&lt;="&amp;B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B473" s="1">
        <f ca="1">SUMIFS(INDIRECT($F$1&amp;$F473&amp;":"&amp;$F473),INDIRECT($F$1&amp;dbP!$D$2&amp;":"&amp;dbP!$D$2),"&gt;="&amp;BB$6,INDIRECT($F$1&amp;dbP!$D$2&amp;":"&amp;dbP!$D$2),"&lt;="&amp;B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C473" s="1">
        <f ca="1">SUMIFS(INDIRECT($F$1&amp;$F473&amp;":"&amp;$F473),INDIRECT($F$1&amp;dbP!$D$2&amp;":"&amp;dbP!$D$2),"&gt;="&amp;BC$6,INDIRECT($F$1&amp;dbP!$D$2&amp;":"&amp;dbP!$D$2),"&lt;="&amp;B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D473" s="1">
        <f ca="1">SUMIFS(INDIRECT($F$1&amp;$F473&amp;":"&amp;$F473),INDIRECT($F$1&amp;dbP!$D$2&amp;":"&amp;dbP!$D$2),"&gt;="&amp;BD$6,INDIRECT($F$1&amp;dbP!$D$2&amp;":"&amp;dbP!$D$2),"&lt;="&amp;B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E473" s="1">
        <f ca="1">SUMIFS(INDIRECT($F$1&amp;$F473&amp;":"&amp;$F473),INDIRECT($F$1&amp;dbP!$D$2&amp;":"&amp;dbP!$D$2),"&gt;="&amp;BE$6,INDIRECT($F$1&amp;dbP!$D$2&amp;":"&amp;dbP!$D$2),"&lt;="&amp;B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</row>
    <row r="474" spans="2:57" x14ac:dyDescent="0.3">
      <c r="B474" s="1">
        <f>MAX(B$423:B473)+1</f>
        <v>59</v>
      </c>
      <c r="D474" s="1">
        <f ca="1">INDIRECT($B$1&amp;Items!AB$2&amp;$B474)</f>
        <v>0</v>
      </c>
      <c r="F474" s="1" t="str">
        <f ca="1">INDIRECT($B$1&amp;Items!X$2&amp;$B474)</f>
        <v>AA</v>
      </c>
      <c r="H474" s="13" t="str">
        <f ca="1">INDIRECT($B$1&amp;Items!U$2&amp;$B474)</f>
        <v>Себестоимость продаж</v>
      </c>
      <c r="I474" s="13" t="str">
        <f ca="1">IF(INDIRECT($B$1&amp;Items!V$2&amp;$B474)="",H474,INDIRECT($B$1&amp;Items!V$2&amp;$B474))</f>
        <v>Затраты этапа-4 бизнес-процесса</v>
      </c>
      <c r="J474" s="1" t="str">
        <f ca="1">IF(INDIRECT($B$1&amp;Items!W$2&amp;$B474)="",IF(H474&lt;&gt;I474,"  "&amp;I474,I474),"    "&amp;INDIRECT($B$1&amp;Items!W$2&amp;$B474))</f>
        <v xml:space="preserve">  Затраты этапа-4 бизнес-процесса</v>
      </c>
      <c r="S474" s="1">
        <f ca="1">SUM($U474:INDIRECT(ADDRESS(ROW(),SUMIFS($1:$1,$5:$5,MAX($5:$5)))))</f>
        <v>8642534.4037664998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2880844.8012554999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5761689.6025109999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2:57" x14ac:dyDescent="0.3">
      <c r="B475" s="1">
        <f>MAX(B$423:B474)+1</f>
        <v>60</v>
      </c>
      <c r="D475" s="1" t="str">
        <f ca="1">INDIRECT($B$1&amp;Items!AB$2&amp;$B475)</f>
        <v>PL(-)</v>
      </c>
      <c r="F475" s="1" t="str">
        <f ca="1">INDIRECT($B$1&amp;Items!X$2&amp;$B475)</f>
        <v>AA</v>
      </c>
      <c r="H475" s="13" t="str">
        <f ca="1">INDIRECT($B$1&amp;Items!U$2&amp;$B475)</f>
        <v>Себестоимость продаж</v>
      </c>
      <c r="I475" s="13" t="str">
        <f ca="1">IF(INDIRECT($B$1&amp;Items!V$2&amp;$B475)="",H475,INDIRECT($B$1&amp;Items!V$2&amp;$B475))</f>
        <v>Затраты этапа-4 бизнес-процесса</v>
      </c>
      <c r="J475" s="1" t="str">
        <f ca="1">IF(INDIRECT($B$1&amp;Items!W$2&amp;$B475)="",IF(H475&lt;&gt;I475,"  "&amp;I475,I475),"    "&amp;INDIRECT($B$1&amp;Items!W$2&amp;$B475))</f>
        <v xml:space="preserve">    Производственные затраты-28</v>
      </c>
      <c r="S475" s="1">
        <f ca="1">SUM($U475:INDIRECT(ADDRESS(ROW(),SUMIFS($1:$1,$5:$5,MAX($5:$5)))))</f>
        <v>1012635.9989999998</v>
      </c>
      <c r="V475" s="1">
        <f ca="1">SUMIFS(INDIRECT($F$1&amp;$F475&amp;":"&amp;$F475),INDIRECT($F$1&amp;dbP!$D$2&amp;":"&amp;dbP!$D$2),"&gt;="&amp;V$6,INDIRECT($F$1&amp;dbP!$D$2&amp;":"&amp;dbP!$D$2),"&lt;="&amp;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W475" s="1">
        <f ca="1">SUMIFS(INDIRECT($F$1&amp;$F475&amp;":"&amp;$F475),INDIRECT($F$1&amp;dbP!$D$2&amp;":"&amp;dbP!$D$2),"&gt;="&amp;W$6,INDIRECT($F$1&amp;dbP!$D$2&amp;":"&amp;dbP!$D$2),"&lt;="&amp;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X475" s="1">
        <f ca="1">SUMIFS(INDIRECT($F$1&amp;$F475&amp;":"&amp;$F475),INDIRECT($F$1&amp;dbP!$D$2&amp;":"&amp;dbP!$D$2),"&gt;="&amp;X$6,INDIRECT($F$1&amp;dbP!$D$2&amp;":"&amp;dbP!$D$2),"&lt;="&amp;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Y475" s="1">
        <f ca="1">SUMIFS(INDIRECT($F$1&amp;$F475&amp;":"&amp;$F475),INDIRECT($F$1&amp;dbP!$D$2&amp;":"&amp;dbP!$D$2),"&gt;="&amp;Y$6,INDIRECT($F$1&amp;dbP!$D$2&amp;":"&amp;dbP!$D$2),"&lt;="&amp;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Z475" s="1">
        <f ca="1">SUMIFS(INDIRECT($F$1&amp;$F475&amp;":"&amp;$F475),INDIRECT($F$1&amp;dbP!$D$2&amp;":"&amp;dbP!$D$2),"&gt;="&amp;Z$6,INDIRECT($F$1&amp;dbP!$D$2&amp;":"&amp;dbP!$D$2),"&lt;="&amp;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337545.33299999993</v>
      </c>
      <c r="AA475" s="1">
        <f ca="1">SUMIFS(INDIRECT($F$1&amp;$F475&amp;":"&amp;$F475),INDIRECT($F$1&amp;dbP!$D$2&amp;":"&amp;dbP!$D$2),"&gt;="&amp;AA$6,INDIRECT($F$1&amp;dbP!$D$2&amp;":"&amp;dbP!$D$2),"&lt;="&amp;A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675090.66599999985</v>
      </c>
      <c r="AB475" s="1">
        <f ca="1">SUMIFS(INDIRECT($F$1&amp;$F475&amp;":"&amp;$F475),INDIRECT($F$1&amp;dbP!$D$2&amp;":"&amp;dbP!$D$2),"&gt;="&amp;AB$6,INDIRECT($F$1&amp;dbP!$D$2&amp;":"&amp;dbP!$D$2),"&lt;="&amp;A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C475" s="1">
        <f ca="1">SUMIFS(INDIRECT($F$1&amp;$F475&amp;":"&amp;$F475),INDIRECT($F$1&amp;dbP!$D$2&amp;":"&amp;dbP!$D$2),"&gt;="&amp;AC$6,INDIRECT($F$1&amp;dbP!$D$2&amp;":"&amp;dbP!$D$2),"&lt;="&amp;A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D475" s="1">
        <f ca="1">SUMIFS(INDIRECT($F$1&amp;$F475&amp;":"&amp;$F475),INDIRECT($F$1&amp;dbP!$D$2&amp;":"&amp;dbP!$D$2),"&gt;="&amp;AD$6,INDIRECT($F$1&amp;dbP!$D$2&amp;":"&amp;dbP!$D$2),"&lt;="&amp;A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E475" s="1">
        <f ca="1">SUMIFS(INDIRECT($F$1&amp;$F475&amp;":"&amp;$F475),INDIRECT($F$1&amp;dbP!$D$2&amp;":"&amp;dbP!$D$2),"&gt;="&amp;AE$6,INDIRECT($F$1&amp;dbP!$D$2&amp;":"&amp;dbP!$D$2),"&lt;="&amp;A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F475" s="1">
        <f ca="1">SUMIFS(INDIRECT($F$1&amp;$F475&amp;":"&amp;$F475),INDIRECT($F$1&amp;dbP!$D$2&amp;":"&amp;dbP!$D$2),"&gt;="&amp;AF$6,INDIRECT($F$1&amp;dbP!$D$2&amp;":"&amp;dbP!$D$2),"&lt;="&amp;AF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G475" s="1">
        <f ca="1">SUMIFS(INDIRECT($F$1&amp;$F475&amp;":"&amp;$F475),INDIRECT($F$1&amp;dbP!$D$2&amp;":"&amp;dbP!$D$2),"&gt;="&amp;AG$6,INDIRECT($F$1&amp;dbP!$D$2&amp;":"&amp;dbP!$D$2),"&lt;="&amp;AG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H475" s="1">
        <f ca="1">SUMIFS(INDIRECT($F$1&amp;$F475&amp;":"&amp;$F475),INDIRECT($F$1&amp;dbP!$D$2&amp;":"&amp;dbP!$D$2),"&gt;="&amp;AH$6,INDIRECT($F$1&amp;dbP!$D$2&amp;":"&amp;dbP!$D$2),"&lt;="&amp;AH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I475" s="1">
        <f ca="1">SUMIFS(INDIRECT($F$1&amp;$F475&amp;":"&amp;$F475),INDIRECT($F$1&amp;dbP!$D$2&amp;":"&amp;dbP!$D$2),"&gt;="&amp;AI$6,INDIRECT($F$1&amp;dbP!$D$2&amp;":"&amp;dbP!$D$2),"&lt;="&amp;AI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J475" s="1">
        <f ca="1">SUMIFS(INDIRECT($F$1&amp;$F475&amp;":"&amp;$F475),INDIRECT($F$1&amp;dbP!$D$2&amp;":"&amp;dbP!$D$2),"&gt;="&amp;AJ$6,INDIRECT($F$1&amp;dbP!$D$2&amp;":"&amp;dbP!$D$2),"&lt;="&amp;AJ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K475" s="1">
        <f ca="1">SUMIFS(INDIRECT($F$1&amp;$F475&amp;":"&amp;$F475),INDIRECT($F$1&amp;dbP!$D$2&amp;":"&amp;dbP!$D$2),"&gt;="&amp;AK$6,INDIRECT($F$1&amp;dbP!$D$2&amp;":"&amp;dbP!$D$2),"&lt;="&amp;AK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L475" s="1">
        <f ca="1">SUMIFS(INDIRECT($F$1&amp;$F475&amp;":"&amp;$F475),INDIRECT($F$1&amp;dbP!$D$2&amp;":"&amp;dbP!$D$2),"&gt;="&amp;AL$6,INDIRECT($F$1&amp;dbP!$D$2&amp;":"&amp;dbP!$D$2),"&lt;="&amp;AL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M475" s="1">
        <f ca="1">SUMIFS(INDIRECT($F$1&amp;$F475&amp;":"&amp;$F475),INDIRECT($F$1&amp;dbP!$D$2&amp;":"&amp;dbP!$D$2),"&gt;="&amp;AM$6,INDIRECT($F$1&amp;dbP!$D$2&amp;":"&amp;dbP!$D$2),"&lt;="&amp;AM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N475" s="1">
        <f ca="1">SUMIFS(INDIRECT($F$1&amp;$F475&amp;":"&amp;$F475),INDIRECT($F$1&amp;dbP!$D$2&amp;":"&amp;dbP!$D$2),"&gt;="&amp;AN$6,INDIRECT($F$1&amp;dbP!$D$2&amp;":"&amp;dbP!$D$2),"&lt;="&amp;AN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O475" s="1">
        <f ca="1">SUMIFS(INDIRECT($F$1&amp;$F475&amp;":"&amp;$F475),INDIRECT($F$1&amp;dbP!$D$2&amp;":"&amp;dbP!$D$2),"&gt;="&amp;AO$6,INDIRECT($F$1&amp;dbP!$D$2&amp;":"&amp;dbP!$D$2),"&lt;="&amp;AO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P475" s="1">
        <f ca="1">SUMIFS(INDIRECT($F$1&amp;$F475&amp;":"&amp;$F475),INDIRECT($F$1&amp;dbP!$D$2&amp;":"&amp;dbP!$D$2),"&gt;="&amp;AP$6,INDIRECT($F$1&amp;dbP!$D$2&amp;":"&amp;dbP!$D$2),"&lt;="&amp;AP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Q475" s="1">
        <f ca="1">SUMIFS(INDIRECT($F$1&amp;$F475&amp;":"&amp;$F475),INDIRECT($F$1&amp;dbP!$D$2&amp;":"&amp;dbP!$D$2),"&gt;="&amp;AQ$6,INDIRECT($F$1&amp;dbP!$D$2&amp;":"&amp;dbP!$D$2),"&lt;="&amp;AQ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R475" s="1">
        <f ca="1">SUMIFS(INDIRECT($F$1&amp;$F475&amp;":"&amp;$F475),INDIRECT($F$1&amp;dbP!$D$2&amp;":"&amp;dbP!$D$2),"&gt;="&amp;AR$6,INDIRECT($F$1&amp;dbP!$D$2&amp;":"&amp;dbP!$D$2),"&lt;="&amp;AR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S475" s="1">
        <f ca="1">SUMIFS(INDIRECT($F$1&amp;$F475&amp;":"&amp;$F475),INDIRECT($F$1&amp;dbP!$D$2&amp;":"&amp;dbP!$D$2),"&gt;="&amp;AS$6,INDIRECT($F$1&amp;dbP!$D$2&amp;":"&amp;dbP!$D$2),"&lt;="&amp;AS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T475" s="1">
        <f ca="1">SUMIFS(INDIRECT($F$1&amp;$F475&amp;":"&amp;$F475),INDIRECT($F$1&amp;dbP!$D$2&amp;":"&amp;dbP!$D$2),"&gt;="&amp;AT$6,INDIRECT($F$1&amp;dbP!$D$2&amp;":"&amp;dbP!$D$2),"&lt;="&amp;AT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U475" s="1">
        <f ca="1">SUMIFS(INDIRECT($F$1&amp;$F475&amp;":"&amp;$F475),INDIRECT($F$1&amp;dbP!$D$2&amp;":"&amp;dbP!$D$2),"&gt;="&amp;AU$6,INDIRECT($F$1&amp;dbP!$D$2&amp;":"&amp;dbP!$D$2),"&lt;="&amp;AU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V475" s="1">
        <f ca="1">SUMIFS(INDIRECT($F$1&amp;$F475&amp;":"&amp;$F475),INDIRECT($F$1&amp;dbP!$D$2&amp;":"&amp;dbP!$D$2),"&gt;="&amp;AV$6,INDIRECT($F$1&amp;dbP!$D$2&amp;":"&amp;dbP!$D$2),"&lt;="&amp;A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W475" s="1">
        <f ca="1">SUMIFS(INDIRECT($F$1&amp;$F475&amp;":"&amp;$F475),INDIRECT($F$1&amp;dbP!$D$2&amp;":"&amp;dbP!$D$2),"&gt;="&amp;AW$6,INDIRECT($F$1&amp;dbP!$D$2&amp;":"&amp;dbP!$D$2),"&lt;="&amp;A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X475" s="1">
        <f ca="1">SUMIFS(INDIRECT($F$1&amp;$F475&amp;":"&amp;$F475),INDIRECT($F$1&amp;dbP!$D$2&amp;":"&amp;dbP!$D$2),"&gt;="&amp;AX$6,INDIRECT($F$1&amp;dbP!$D$2&amp;":"&amp;dbP!$D$2),"&lt;="&amp;A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Y475" s="1">
        <f ca="1">SUMIFS(INDIRECT($F$1&amp;$F475&amp;":"&amp;$F475),INDIRECT($F$1&amp;dbP!$D$2&amp;":"&amp;dbP!$D$2),"&gt;="&amp;AY$6,INDIRECT($F$1&amp;dbP!$D$2&amp;":"&amp;dbP!$D$2),"&lt;="&amp;A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Z475" s="1">
        <f ca="1">SUMIFS(INDIRECT($F$1&amp;$F475&amp;":"&amp;$F475),INDIRECT($F$1&amp;dbP!$D$2&amp;":"&amp;dbP!$D$2),"&gt;="&amp;AZ$6,INDIRECT($F$1&amp;dbP!$D$2&amp;":"&amp;dbP!$D$2),"&lt;="&amp;A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A475" s="1">
        <f ca="1">SUMIFS(INDIRECT($F$1&amp;$F475&amp;":"&amp;$F475),INDIRECT($F$1&amp;dbP!$D$2&amp;":"&amp;dbP!$D$2),"&gt;="&amp;BA$6,INDIRECT($F$1&amp;dbP!$D$2&amp;":"&amp;dbP!$D$2),"&lt;="&amp;B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B475" s="1">
        <f ca="1">SUMIFS(INDIRECT($F$1&amp;$F475&amp;":"&amp;$F475),INDIRECT($F$1&amp;dbP!$D$2&amp;":"&amp;dbP!$D$2),"&gt;="&amp;BB$6,INDIRECT($F$1&amp;dbP!$D$2&amp;":"&amp;dbP!$D$2),"&lt;="&amp;B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C475" s="1">
        <f ca="1">SUMIFS(INDIRECT($F$1&amp;$F475&amp;":"&amp;$F475),INDIRECT($F$1&amp;dbP!$D$2&amp;":"&amp;dbP!$D$2),"&gt;="&amp;BC$6,INDIRECT($F$1&amp;dbP!$D$2&amp;":"&amp;dbP!$D$2),"&lt;="&amp;B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D475" s="1">
        <f ca="1">SUMIFS(INDIRECT($F$1&amp;$F475&amp;":"&amp;$F475),INDIRECT($F$1&amp;dbP!$D$2&amp;":"&amp;dbP!$D$2),"&gt;="&amp;BD$6,INDIRECT($F$1&amp;dbP!$D$2&amp;":"&amp;dbP!$D$2),"&lt;="&amp;B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E475" s="1">
        <f ca="1">SUMIFS(INDIRECT($F$1&amp;$F475&amp;":"&amp;$F475),INDIRECT($F$1&amp;dbP!$D$2&amp;":"&amp;dbP!$D$2),"&gt;="&amp;BE$6,INDIRECT($F$1&amp;dbP!$D$2&amp;":"&amp;dbP!$D$2),"&lt;="&amp;B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</row>
    <row r="476" spans="2:57" x14ac:dyDescent="0.3">
      <c r="B476" s="1">
        <f>MAX(B$423:B475)+1</f>
        <v>61</v>
      </c>
      <c r="D476" s="1" t="str">
        <f ca="1">INDIRECT($B$1&amp;Items!AB$2&amp;$B476)</f>
        <v>PL(-)</v>
      </c>
      <c r="F476" s="1" t="str">
        <f ca="1">INDIRECT($B$1&amp;Items!X$2&amp;$B476)</f>
        <v>AA</v>
      </c>
      <c r="H476" s="13" t="str">
        <f ca="1">INDIRECT($B$1&amp;Items!U$2&amp;$B476)</f>
        <v>Себестоимость продаж</v>
      </c>
      <c r="I476" s="13" t="str">
        <f ca="1">IF(INDIRECT($B$1&amp;Items!V$2&amp;$B476)="",H476,INDIRECT($B$1&amp;Items!V$2&amp;$B476))</f>
        <v>Затраты этапа-4 бизнес-процесса</v>
      </c>
      <c r="J476" s="1" t="str">
        <f ca="1">IF(INDIRECT($B$1&amp;Items!W$2&amp;$B476)="",IF(H476&lt;&gt;I476,"  "&amp;I476,I476),"    "&amp;INDIRECT($B$1&amp;Items!W$2&amp;$B476))</f>
        <v xml:space="preserve">    Производственные затраты-29</v>
      </c>
      <c r="S476" s="1">
        <f ca="1">SUM($U476:INDIRECT(ADDRESS(ROW(),SUMIFS($1:$1,$5:$5,MAX($5:$5)))))</f>
        <v>724980.18599999999</v>
      </c>
      <c r="V476" s="1">
        <f ca="1">SUMIFS(INDIRECT($F$1&amp;$F476&amp;":"&amp;$F476),INDIRECT($F$1&amp;dbP!$D$2&amp;":"&amp;dbP!$D$2),"&gt;="&amp;V$6,INDIRECT($F$1&amp;dbP!$D$2&amp;":"&amp;dbP!$D$2),"&lt;="&amp;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W476" s="1">
        <f ca="1">SUMIFS(INDIRECT($F$1&amp;$F476&amp;":"&amp;$F476),INDIRECT($F$1&amp;dbP!$D$2&amp;":"&amp;dbP!$D$2),"&gt;="&amp;W$6,INDIRECT($F$1&amp;dbP!$D$2&amp;":"&amp;dbP!$D$2),"&lt;="&amp;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X476" s="1">
        <f ca="1">SUMIFS(INDIRECT($F$1&amp;$F476&amp;":"&amp;$F476),INDIRECT($F$1&amp;dbP!$D$2&amp;":"&amp;dbP!$D$2),"&gt;="&amp;X$6,INDIRECT($F$1&amp;dbP!$D$2&amp;":"&amp;dbP!$D$2),"&lt;="&amp;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Y476" s="1">
        <f ca="1">SUMIFS(INDIRECT($F$1&amp;$F476&amp;":"&amp;$F476),INDIRECT($F$1&amp;dbP!$D$2&amp;":"&amp;dbP!$D$2),"&gt;="&amp;Y$6,INDIRECT($F$1&amp;dbP!$D$2&amp;":"&amp;dbP!$D$2),"&lt;="&amp;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Z476" s="1">
        <f ca="1">SUMIFS(INDIRECT($F$1&amp;$F476&amp;":"&amp;$F476),INDIRECT($F$1&amp;dbP!$D$2&amp;":"&amp;dbP!$D$2),"&gt;="&amp;Z$6,INDIRECT($F$1&amp;dbP!$D$2&amp;":"&amp;dbP!$D$2),"&lt;="&amp;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241660.06200000001</v>
      </c>
      <c r="AA476" s="1">
        <f ca="1">SUMIFS(INDIRECT($F$1&amp;$F476&amp;":"&amp;$F476),INDIRECT($F$1&amp;dbP!$D$2&amp;":"&amp;dbP!$D$2),"&gt;="&amp;AA$6,INDIRECT($F$1&amp;dbP!$D$2&amp;":"&amp;dbP!$D$2),"&lt;="&amp;A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483320.12400000001</v>
      </c>
      <c r="AB476" s="1">
        <f ca="1">SUMIFS(INDIRECT($F$1&amp;$F476&amp;":"&amp;$F476),INDIRECT($F$1&amp;dbP!$D$2&amp;":"&amp;dbP!$D$2),"&gt;="&amp;AB$6,INDIRECT($F$1&amp;dbP!$D$2&amp;":"&amp;dbP!$D$2),"&lt;="&amp;A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C476" s="1">
        <f ca="1">SUMIFS(INDIRECT($F$1&amp;$F476&amp;":"&amp;$F476),INDIRECT($F$1&amp;dbP!$D$2&amp;":"&amp;dbP!$D$2),"&gt;="&amp;AC$6,INDIRECT($F$1&amp;dbP!$D$2&amp;":"&amp;dbP!$D$2),"&lt;="&amp;A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D476" s="1">
        <f ca="1">SUMIFS(INDIRECT($F$1&amp;$F476&amp;":"&amp;$F476),INDIRECT($F$1&amp;dbP!$D$2&amp;":"&amp;dbP!$D$2),"&gt;="&amp;AD$6,INDIRECT($F$1&amp;dbP!$D$2&amp;":"&amp;dbP!$D$2),"&lt;="&amp;A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E476" s="1">
        <f ca="1">SUMIFS(INDIRECT($F$1&amp;$F476&amp;":"&amp;$F476),INDIRECT($F$1&amp;dbP!$D$2&amp;":"&amp;dbP!$D$2),"&gt;="&amp;AE$6,INDIRECT($F$1&amp;dbP!$D$2&amp;":"&amp;dbP!$D$2),"&lt;="&amp;A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F476" s="1">
        <f ca="1">SUMIFS(INDIRECT($F$1&amp;$F476&amp;":"&amp;$F476),INDIRECT($F$1&amp;dbP!$D$2&amp;":"&amp;dbP!$D$2),"&gt;="&amp;AF$6,INDIRECT($F$1&amp;dbP!$D$2&amp;":"&amp;dbP!$D$2),"&lt;="&amp;AF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G476" s="1">
        <f ca="1">SUMIFS(INDIRECT($F$1&amp;$F476&amp;":"&amp;$F476),INDIRECT($F$1&amp;dbP!$D$2&amp;":"&amp;dbP!$D$2),"&gt;="&amp;AG$6,INDIRECT($F$1&amp;dbP!$D$2&amp;":"&amp;dbP!$D$2),"&lt;="&amp;AG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H476" s="1">
        <f ca="1">SUMIFS(INDIRECT($F$1&amp;$F476&amp;":"&amp;$F476),INDIRECT($F$1&amp;dbP!$D$2&amp;":"&amp;dbP!$D$2),"&gt;="&amp;AH$6,INDIRECT($F$1&amp;dbP!$D$2&amp;":"&amp;dbP!$D$2),"&lt;="&amp;AH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I476" s="1">
        <f ca="1">SUMIFS(INDIRECT($F$1&amp;$F476&amp;":"&amp;$F476),INDIRECT($F$1&amp;dbP!$D$2&amp;":"&amp;dbP!$D$2),"&gt;="&amp;AI$6,INDIRECT($F$1&amp;dbP!$D$2&amp;":"&amp;dbP!$D$2),"&lt;="&amp;AI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J476" s="1">
        <f ca="1">SUMIFS(INDIRECT($F$1&amp;$F476&amp;":"&amp;$F476),INDIRECT($F$1&amp;dbP!$D$2&amp;":"&amp;dbP!$D$2),"&gt;="&amp;AJ$6,INDIRECT($F$1&amp;dbP!$D$2&amp;":"&amp;dbP!$D$2),"&lt;="&amp;AJ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K476" s="1">
        <f ca="1">SUMIFS(INDIRECT($F$1&amp;$F476&amp;":"&amp;$F476),INDIRECT($F$1&amp;dbP!$D$2&amp;":"&amp;dbP!$D$2),"&gt;="&amp;AK$6,INDIRECT($F$1&amp;dbP!$D$2&amp;":"&amp;dbP!$D$2),"&lt;="&amp;AK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L476" s="1">
        <f ca="1">SUMIFS(INDIRECT($F$1&amp;$F476&amp;":"&amp;$F476),INDIRECT($F$1&amp;dbP!$D$2&amp;":"&amp;dbP!$D$2),"&gt;="&amp;AL$6,INDIRECT($F$1&amp;dbP!$D$2&amp;":"&amp;dbP!$D$2),"&lt;="&amp;AL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M476" s="1">
        <f ca="1">SUMIFS(INDIRECT($F$1&amp;$F476&amp;":"&amp;$F476),INDIRECT($F$1&amp;dbP!$D$2&amp;":"&amp;dbP!$D$2),"&gt;="&amp;AM$6,INDIRECT($F$1&amp;dbP!$D$2&amp;":"&amp;dbP!$D$2),"&lt;="&amp;AM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N476" s="1">
        <f ca="1">SUMIFS(INDIRECT($F$1&amp;$F476&amp;":"&amp;$F476),INDIRECT($F$1&amp;dbP!$D$2&amp;":"&amp;dbP!$D$2),"&gt;="&amp;AN$6,INDIRECT($F$1&amp;dbP!$D$2&amp;":"&amp;dbP!$D$2),"&lt;="&amp;AN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O476" s="1">
        <f ca="1">SUMIFS(INDIRECT($F$1&amp;$F476&amp;":"&amp;$F476),INDIRECT($F$1&amp;dbP!$D$2&amp;":"&amp;dbP!$D$2),"&gt;="&amp;AO$6,INDIRECT($F$1&amp;dbP!$D$2&amp;":"&amp;dbP!$D$2),"&lt;="&amp;AO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P476" s="1">
        <f ca="1">SUMIFS(INDIRECT($F$1&amp;$F476&amp;":"&amp;$F476),INDIRECT($F$1&amp;dbP!$D$2&amp;":"&amp;dbP!$D$2),"&gt;="&amp;AP$6,INDIRECT($F$1&amp;dbP!$D$2&amp;":"&amp;dbP!$D$2),"&lt;="&amp;AP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Q476" s="1">
        <f ca="1">SUMIFS(INDIRECT($F$1&amp;$F476&amp;":"&amp;$F476),INDIRECT($F$1&amp;dbP!$D$2&amp;":"&amp;dbP!$D$2),"&gt;="&amp;AQ$6,INDIRECT($F$1&amp;dbP!$D$2&amp;":"&amp;dbP!$D$2),"&lt;="&amp;AQ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R476" s="1">
        <f ca="1">SUMIFS(INDIRECT($F$1&amp;$F476&amp;":"&amp;$F476),INDIRECT($F$1&amp;dbP!$D$2&amp;":"&amp;dbP!$D$2),"&gt;="&amp;AR$6,INDIRECT($F$1&amp;dbP!$D$2&amp;":"&amp;dbP!$D$2),"&lt;="&amp;AR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S476" s="1">
        <f ca="1">SUMIFS(INDIRECT($F$1&amp;$F476&amp;":"&amp;$F476),INDIRECT($F$1&amp;dbP!$D$2&amp;":"&amp;dbP!$D$2),"&gt;="&amp;AS$6,INDIRECT($F$1&amp;dbP!$D$2&amp;":"&amp;dbP!$D$2),"&lt;="&amp;AS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T476" s="1">
        <f ca="1">SUMIFS(INDIRECT($F$1&amp;$F476&amp;":"&amp;$F476),INDIRECT($F$1&amp;dbP!$D$2&amp;":"&amp;dbP!$D$2),"&gt;="&amp;AT$6,INDIRECT($F$1&amp;dbP!$D$2&amp;":"&amp;dbP!$D$2),"&lt;="&amp;AT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U476" s="1">
        <f ca="1">SUMIFS(INDIRECT($F$1&amp;$F476&amp;":"&amp;$F476),INDIRECT($F$1&amp;dbP!$D$2&amp;":"&amp;dbP!$D$2),"&gt;="&amp;AU$6,INDIRECT($F$1&amp;dbP!$D$2&amp;":"&amp;dbP!$D$2),"&lt;="&amp;AU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V476" s="1">
        <f ca="1">SUMIFS(INDIRECT($F$1&amp;$F476&amp;":"&amp;$F476),INDIRECT($F$1&amp;dbP!$D$2&amp;":"&amp;dbP!$D$2),"&gt;="&amp;AV$6,INDIRECT($F$1&amp;dbP!$D$2&amp;":"&amp;dbP!$D$2),"&lt;="&amp;A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W476" s="1">
        <f ca="1">SUMIFS(INDIRECT($F$1&amp;$F476&amp;":"&amp;$F476),INDIRECT($F$1&amp;dbP!$D$2&amp;":"&amp;dbP!$D$2),"&gt;="&amp;AW$6,INDIRECT($F$1&amp;dbP!$D$2&amp;":"&amp;dbP!$D$2),"&lt;="&amp;A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X476" s="1">
        <f ca="1">SUMIFS(INDIRECT($F$1&amp;$F476&amp;":"&amp;$F476),INDIRECT($F$1&amp;dbP!$D$2&amp;":"&amp;dbP!$D$2),"&gt;="&amp;AX$6,INDIRECT($F$1&amp;dbP!$D$2&amp;":"&amp;dbP!$D$2),"&lt;="&amp;A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Y476" s="1">
        <f ca="1">SUMIFS(INDIRECT($F$1&amp;$F476&amp;":"&amp;$F476),INDIRECT($F$1&amp;dbP!$D$2&amp;":"&amp;dbP!$D$2),"&gt;="&amp;AY$6,INDIRECT($F$1&amp;dbP!$D$2&amp;":"&amp;dbP!$D$2),"&lt;="&amp;A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Z476" s="1">
        <f ca="1">SUMIFS(INDIRECT($F$1&amp;$F476&amp;":"&amp;$F476),INDIRECT($F$1&amp;dbP!$D$2&amp;":"&amp;dbP!$D$2),"&gt;="&amp;AZ$6,INDIRECT($F$1&amp;dbP!$D$2&amp;":"&amp;dbP!$D$2),"&lt;="&amp;A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A476" s="1">
        <f ca="1">SUMIFS(INDIRECT($F$1&amp;$F476&amp;":"&amp;$F476),INDIRECT($F$1&amp;dbP!$D$2&amp;":"&amp;dbP!$D$2),"&gt;="&amp;BA$6,INDIRECT($F$1&amp;dbP!$D$2&amp;":"&amp;dbP!$D$2),"&lt;="&amp;B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B476" s="1">
        <f ca="1">SUMIFS(INDIRECT($F$1&amp;$F476&amp;":"&amp;$F476),INDIRECT($F$1&amp;dbP!$D$2&amp;":"&amp;dbP!$D$2),"&gt;="&amp;BB$6,INDIRECT($F$1&amp;dbP!$D$2&amp;":"&amp;dbP!$D$2),"&lt;="&amp;B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C476" s="1">
        <f ca="1">SUMIFS(INDIRECT($F$1&amp;$F476&amp;":"&amp;$F476),INDIRECT($F$1&amp;dbP!$D$2&amp;":"&amp;dbP!$D$2),"&gt;="&amp;BC$6,INDIRECT($F$1&amp;dbP!$D$2&amp;":"&amp;dbP!$D$2),"&lt;="&amp;B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D476" s="1">
        <f ca="1">SUMIFS(INDIRECT($F$1&amp;$F476&amp;":"&amp;$F476),INDIRECT($F$1&amp;dbP!$D$2&amp;":"&amp;dbP!$D$2),"&gt;="&amp;BD$6,INDIRECT($F$1&amp;dbP!$D$2&amp;":"&amp;dbP!$D$2),"&lt;="&amp;B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E476" s="1">
        <f ca="1">SUMIFS(INDIRECT($F$1&amp;$F476&amp;":"&amp;$F476),INDIRECT($F$1&amp;dbP!$D$2&amp;":"&amp;dbP!$D$2),"&gt;="&amp;BE$6,INDIRECT($F$1&amp;dbP!$D$2&amp;":"&amp;dbP!$D$2),"&lt;="&amp;B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</row>
    <row r="477" spans="2:57" x14ac:dyDescent="0.3">
      <c r="B477" s="1">
        <f>MAX(B$423:B476)+1</f>
        <v>62</v>
      </c>
      <c r="D477" s="1" t="str">
        <f ca="1">INDIRECT($B$1&amp;Items!AB$2&amp;$B477)</f>
        <v>PL(-)</v>
      </c>
      <c r="F477" s="1" t="str">
        <f ca="1">INDIRECT($B$1&amp;Items!X$2&amp;$B477)</f>
        <v>AA</v>
      </c>
      <c r="H477" s="13" t="str">
        <f ca="1">INDIRECT($B$1&amp;Items!U$2&amp;$B477)</f>
        <v>Себестоимость продаж</v>
      </c>
      <c r="I477" s="13" t="str">
        <f ca="1">IF(INDIRECT($B$1&amp;Items!V$2&amp;$B477)="",H477,INDIRECT($B$1&amp;Items!V$2&amp;$B477))</f>
        <v>Затраты этапа-4 бизнес-процесса</v>
      </c>
      <c r="J477" s="1" t="str">
        <f ca="1">IF(INDIRECT($B$1&amp;Items!W$2&amp;$B477)="",IF(H477&lt;&gt;I477,"  "&amp;I477,I477),"    "&amp;INDIRECT($B$1&amp;Items!W$2&amp;$B477))</f>
        <v xml:space="preserve">    Производственные затраты-30</v>
      </c>
      <c r="S477" s="1">
        <f ca="1">SUM($U477:INDIRECT(ADDRESS(ROW(),SUMIFS($1:$1,$5:$5,MAX($5:$5)))))</f>
        <v>938731.33476540004</v>
      </c>
      <c r="V477" s="1">
        <f ca="1">SUMIFS(INDIRECT($F$1&amp;$F477&amp;":"&amp;$F477),INDIRECT($F$1&amp;dbP!$D$2&amp;":"&amp;dbP!$D$2),"&gt;="&amp;V$6,INDIRECT($F$1&amp;dbP!$D$2&amp;":"&amp;dbP!$D$2),"&lt;="&amp;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W477" s="1">
        <f ca="1">SUMIFS(INDIRECT($F$1&amp;$F477&amp;":"&amp;$F477),INDIRECT($F$1&amp;dbP!$D$2&amp;":"&amp;dbP!$D$2),"&gt;="&amp;W$6,INDIRECT($F$1&amp;dbP!$D$2&amp;":"&amp;dbP!$D$2),"&lt;="&amp;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X477" s="1">
        <f ca="1">SUMIFS(INDIRECT($F$1&amp;$F477&amp;":"&amp;$F477),INDIRECT($F$1&amp;dbP!$D$2&amp;":"&amp;dbP!$D$2),"&gt;="&amp;X$6,INDIRECT($F$1&amp;dbP!$D$2&amp;":"&amp;dbP!$D$2),"&lt;="&amp;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Y477" s="1">
        <f ca="1">SUMIFS(INDIRECT($F$1&amp;$F477&amp;":"&amp;$F477),INDIRECT($F$1&amp;dbP!$D$2&amp;":"&amp;dbP!$D$2),"&gt;="&amp;Y$6,INDIRECT($F$1&amp;dbP!$D$2&amp;":"&amp;dbP!$D$2),"&lt;="&amp;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Z477" s="1">
        <f ca="1">SUMIFS(INDIRECT($F$1&amp;$F477&amp;":"&amp;$F477),INDIRECT($F$1&amp;dbP!$D$2&amp;":"&amp;dbP!$D$2),"&gt;="&amp;Z$6,INDIRECT($F$1&amp;dbP!$D$2&amp;":"&amp;dbP!$D$2),"&lt;="&amp;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312910.44492179999</v>
      </c>
      <c r="AA477" s="1">
        <f ca="1">SUMIFS(INDIRECT($F$1&amp;$F477&amp;":"&amp;$F477),INDIRECT($F$1&amp;dbP!$D$2&amp;":"&amp;dbP!$D$2),"&gt;="&amp;AA$6,INDIRECT($F$1&amp;dbP!$D$2&amp;":"&amp;dbP!$D$2),"&lt;="&amp;A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625820.88984359999</v>
      </c>
      <c r="AB477" s="1">
        <f ca="1">SUMIFS(INDIRECT($F$1&amp;$F477&amp;":"&amp;$F477),INDIRECT($F$1&amp;dbP!$D$2&amp;":"&amp;dbP!$D$2),"&gt;="&amp;AB$6,INDIRECT($F$1&amp;dbP!$D$2&amp;":"&amp;dbP!$D$2),"&lt;="&amp;A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C477" s="1">
        <f ca="1">SUMIFS(INDIRECT($F$1&amp;$F477&amp;":"&amp;$F477),INDIRECT($F$1&amp;dbP!$D$2&amp;":"&amp;dbP!$D$2),"&gt;="&amp;AC$6,INDIRECT($F$1&amp;dbP!$D$2&amp;":"&amp;dbP!$D$2),"&lt;="&amp;A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D477" s="1">
        <f ca="1">SUMIFS(INDIRECT($F$1&amp;$F477&amp;":"&amp;$F477),INDIRECT($F$1&amp;dbP!$D$2&amp;":"&amp;dbP!$D$2),"&gt;="&amp;AD$6,INDIRECT($F$1&amp;dbP!$D$2&amp;":"&amp;dbP!$D$2),"&lt;="&amp;A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E477" s="1">
        <f ca="1">SUMIFS(INDIRECT($F$1&amp;$F477&amp;":"&amp;$F477),INDIRECT($F$1&amp;dbP!$D$2&amp;":"&amp;dbP!$D$2),"&gt;="&amp;AE$6,INDIRECT($F$1&amp;dbP!$D$2&amp;":"&amp;dbP!$D$2),"&lt;="&amp;A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F477" s="1">
        <f ca="1">SUMIFS(INDIRECT($F$1&amp;$F477&amp;":"&amp;$F477),INDIRECT($F$1&amp;dbP!$D$2&amp;":"&amp;dbP!$D$2),"&gt;="&amp;AF$6,INDIRECT($F$1&amp;dbP!$D$2&amp;":"&amp;dbP!$D$2),"&lt;="&amp;AF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G477" s="1">
        <f ca="1">SUMIFS(INDIRECT($F$1&amp;$F477&amp;":"&amp;$F477),INDIRECT($F$1&amp;dbP!$D$2&amp;":"&amp;dbP!$D$2),"&gt;="&amp;AG$6,INDIRECT($F$1&amp;dbP!$D$2&amp;":"&amp;dbP!$D$2),"&lt;="&amp;AG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H477" s="1">
        <f ca="1">SUMIFS(INDIRECT($F$1&amp;$F477&amp;":"&amp;$F477),INDIRECT($F$1&amp;dbP!$D$2&amp;":"&amp;dbP!$D$2),"&gt;="&amp;AH$6,INDIRECT($F$1&amp;dbP!$D$2&amp;":"&amp;dbP!$D$2),"&lt;="&amp;AH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I477" s="1">
        <f ca="1">SUMIFS(INDIRECT($F$1&amp;$F477&amp;":"&amp;$F477),INDIRECT($F$1&amp;dbP!$D$2&amp;":"&amp;dbP!$D$2),"&gt;="&amp;AI$6,INDIRECT($F$1&amp;dbP!$D$2&amp;":"&amp;dbP!$D$2),"&lt;="&amp;AI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J477" s="1">
        <f ca="1">SUMIFS(INDIRECT($F$1&amp;$F477&amp;":"&amp;$F477),INDIRECT($F$1&amp;dbP!$D$2&amp;":"&amp;dbP!$D$2),"&gt;="&amp;AJ$6,INDIRECT($F$1&amp;dbP!$D$2&amp;":"&amp;dbP!$D$2),"&lt;="&amp;AJ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K477" s="1">
        <f ca="1">SUMIFS(INDIRECT($F$1&amp;$F477&amp;":"&amp;$F477),INDIRECT($F$1&amp;dbP!$D$2&amp;":"&amp;dbP!$D$2),"&gt;="&amp;AK$6,INDIRECT($F$1&amp;dbP!$D$2&amp;":"&amp;dbP!$D$2),"&lt;="&amp;AK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L477" s="1">
        <f ca="1">SUMIFS(INDIRECT($F$1&amp;$F477&amp;":"&amp;$F477),INDIRECT($F$1&amp;dbP!$D$2&amp;":"&amp;dbP!$D$2),"&gt;="&amp;AL$6,INDIRECT($F$1&amp;dbP!$D$2&amp;":"&amp;dbP!$D$2),"&lt;="&amp;AL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M477" s="1">
        <f ca="1">SUMIFS(INDIRECT($F$1&amp;$F477&amp;":"&amp;$F477),INDIRECT($F$1&amp;dbP!$D$2&amp;":"&amp;dbP!$D$2),"&gt;="&amp;AM$6,INDIRECT($F$1&amp;dbP!$D$2&amp;":"&amp;dbP!$D$2),"&lt;="&amp;AM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N477" s="1">
        <f ca="1">SUMIFS(INDIRECT($F$1&amp;$F477&amp;":"&amp;$F477),INDIRECT($F$1&amp;dbP!$D$2&amp;":"&amp;dbP!$D$2),"&gt;="&amp;AN$6,INDIRECT($F$1&amp;dbP!$D$2&amp;":"&amp;dbP!$D$2),"&lt;="&amp;AN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O477" s="1">
        <f ca="1">SUMIFS(INDIRECT($F$1&amp;$F477&amp;":"&amp;$F477),INDIRECT($F$1&amp;dbP!$D$2&amp;":"&amp;dbP!$D$2),"&gt;="&amp;AO$6,INDIRECT($F$1&amp;dbP!$D$2&amp;":"&amp;dbP!$D$2),"&lt;="&amp;AO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P477" s="1">
        <f ca="1">SUMIFS(INDIRECT($F$1&amp;$F477&amp;":"&amp;$F477),INDIRECT($F$1&amp;dbP!$D$2&amp;":"&amp;dbP!$D$2),"&gt;="&amp;AP$6,INDIRECT($F$1&amp;dbP!$D$2&amp;":"&amp;dbP!$D$2),"&lt;="&amp;AP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Q477" s="1">
        <f ca="1">SUMIFS(INDIRECT($F$1&amp;$F477&amp;":"&amp;$F477),INDIRECT($F$1&amp;dbP!$D$2&amp;":"&amp;dbP!$D$2),"&gt;="&amp;AQ$6,INDIRECT($F$1&amp;dbP!$D$2&amp;":"&amp;dbP!$D$2),"&lt;="&amp;AQ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R477" s="1">
        <f ca="1">SUMIFS(INDIRECT($F$1&amp;$F477&amp;":"&amp;$F477),INDIRECT($F$1&amp;dbP!$D$2&amp;":"&amp;dbP!$D$2),"&gt;="&amp;AR$6,INDIRECT($F$1&amp;dbP!$D$2&amp;":"&amp;dbP!$D$2),"&lt;="&amp;AR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S477" s="1">
        <f ca="1">SUMIFS(INDIRECT($F$1&amp;$F477&amp;":"&amp;$F477),INDIRECT($F$1&amp;dbP!$D$2&amp;":"&amp;dbP!$D$2),"&gt;="&amp;AS$6,INDIRECT($F$1&amp;dbP!$D$2&amp;":"&amp;dbP!$D$2),"&lt;="&amp;AS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T477" s="1">
        <f ca="1">SUMIFS(INDIRECT($F$1&amp;$F477&amp;":"&amp;$F477),INDIRECT($F$1&amp;dbP!$D$2&amp;":"&amp;dbP!$D$2),"&gt;="&amp;AT$6,INDIRECT($F$1&amp;dbP!$D$2&amp;":"&amp;dbP!$D$2),"&lt;="&amp;AT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U477" s="1">
        <f ca="1">SUMIFS(INDIRECT($F$1&amp;$F477&amp;":"&amp;$F477),INDIRECT($F$1&amp;dbP!$D$2&amp;":"&amp;dbP!$D$2),"&gt;="&amp;AU$6,INDIRECT($F$1&amp;dbP!$D$2&amp;":"&amp;dbP!$D$2),"&lt;="&amp;AU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V477" s="1">
        <f ca="1">SUMIFS(INDIRECT($F$1&amp;$F477&amp;":"&amp;$F477),INDIRECT($F$1&amp;dbP!$D$2&amp;":"&amp;dbP!$D$2),"&gt;="&amp;AV$6,INDIRECT($F$1&amp;dbP!$D$2&amp;":"&amp;dbP!$D$2),"&lt;="&amp;AV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W477" s="1">
        <f ca="1">SUMIFS(INDIRECT($F$1&amp;$F477&amp;":"&amp;$F477),INDIRECT($F$1&amp;dbP!$D$2&amp;":"&amp;dbP!$D$2),"&gt;="&amp;AW$6,INDIRECT($F$1&amp;dbP!$D$2&amp;":"&amp;dbP!$D$2),"&lt;="&amp;AW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X477" s="1">
        <f ca="1">SUMIFS(INDIRECT($F$1&amp;$F477&amp;":"&amp;$F477),INDIRECT($F$1&amp;dbP!$D$2&amp;":"&amp;dbP!$D$2),"&gt;="&amp;AX$6,INDIRECT($F$1&amp;dbP!$D$2&amp;":"&amp;dbP!$D$2),"&lt;="&amp;AX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Y477" s="1">
        <f ca="1">SUMIFS(INDIRECT($F$1&amp;$F477&amp;":"&amp;$F477),INDIRECT($F$1&amp;dbP!$D$2&amp;":"&amp;dbP!$D$2),"&gt;="&amp;AY$6,INDIRECT($F$1&amp;dbP!$D$2&amp;":"&amp;dbP!$D$2),"&lt;="&amp;AY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AZ477" s="1">
        <f ca="1">SUMIFS(INDIRECT($F$1&amp;$F477&amp;":"&amp;$F477),INDIRECT($F$1&amp;dbP!$D$2&amp;":"&amp;dbP!$D$2),"&gt;="&amp;AZ$6,INDIRECT($F$1&amp;dbP!$D$2&amp;":"&amp;dbP!$D$2),"&lt;="&amp;AZ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A477" s="1">
        <f ca="1">SUMIFS(INDIRECT($F$1&amp;$F477&amp;":"&amp;$F477),INDIRECT($F$1&amp;dbP!$D$2&amp;":"&amp;dbP!$D$2),"&gt;="&amp;BA$6,INDIRECT($F$1&amp;dbP!$D$2&amp;":"&amp;dbP!$D$2),"&lt;="&amp;BA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B477" s="1">
        <f ca="1">SUMIFS(INDIRECT($F$1&amp;$F477&amp;":"&amp;$F477),INDIRECT($F$1&amp;dbP!$D$2&amp;":"&amp;dbP!$D$2),"&gt;="&amp;BB$6,INDIRECT($F$1&amp;dbP!$D$2&amp;":"&amp;dbP!$D$2),"&lt;="&amp;BB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C477" s="1">
        <f ca="1">SUMIFS(INDIRECT($F$1&amp;$F477&amp;":"&amp;$F477),INDIRECT($F$1&amp;dbP!$D$2&amp;":"&amp;dbP!$D$2),"&gt;="&amp;BC$6,INDIRECT($F$1&amp;dbP!$D$2&amp;":"&amp;dbP!$D$2),"&lt;="&amp;BC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D477" s="1">
        <f ca="1">SUMIFS(INDIRECT($F$1&amp;$F477&amp;":"&amp;$F477),INDIRECT($F$1&amp;dbP!$D$2&amp;":"&amp;dbP!$D$2),"&gt;="&amp;BD$6,INDIRECT($F$1&amp;dbP!$D$2&amp;":"&amp;dbP!$D$2),"&lt;="&amp;BD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  <c r="BE477" s="1">
        <f ca="1">SUMIFS(INDIRECT($F$1&amp;$F477&amp;":"&amp;$F477),INDIRECT($F$1&amp;dbP!$D$2&amp;":"&amp;dbP!$D$2),"&gt;="&amp;BE$6,INDIRECT($F$1&amp;dbP!$D$2&amp;":"&amp;dbP!$D$2),"&lt;="&amp;BE$7,INDIRECT($F$1&amp;dbP!$O$2&amp;":"&amp;dbP!$O$2),$H477,INDIRECT($F$1&amp;dbP!$P$2&amp;":"&amp;dbP!$P$2),IF($I477=$J477,"*",$I477),INDIRECT($F$1&amp;dbP!$Q$2&amp;":"&amp;dbP!$Q$2),IF(OR($I477=$J477,"  "&amp;$I477=$J477),"*",RIGHT($J477,LEN($J477)-4)),INDIRECT($F$1&amp;dbP!$AC$2&amp;":"&amp;dbP!$AC$2),RepP!$J$3)</f>
        <v>0</v>
      </c>
    </row>
    <row r="478" spans="2:57" x14ac:dyDescent="0.3">
      <c r="B478" s="1">
        <f>MAX(B$423:B477)+1</f>
        <v>63</v>
      </c>
      <c r="D478" s="1" t="str">
        <f ca="1">INDIRECT($B$1&amp;Items!AB$2&amp;$B478)</f>
        <v>PL(-)</v>
      </c>
      <c r="F478" s="1" t="str">
        <f ca="1">INDIRECT($B$1&amp;Items!X$2&amp;$B478)</f>
        <v>AA</v>
      </c>
      <c r="H478" s="13" t="str">
        <f ca="1">INDIRECT($B$1&amp;Items!U$2&amp;$B478)</f>
        <v>Себестоимость продаж</v>
      </c>
      <c r="I478" s="13" t="str">
        <f ca="1">IF(INDIRECT($B$1&amp;Items!V$2&amp;$B478)="",H478,INDIRECT($B$1&amp;Items!V$2&amp;$B478))</f>
        <v>Затраты этапа-4 бизнес-процесса</v>
      </c>
      <c r="J478" s="1" t="str">
        <f ca="1">IF(INDIRECT($B$1&amp;Items!W$2&amp;$B478)="",IF(H478&lt;&gt;I478,"  "&amp;I478,I478),"    "&amp;INDIRECT($B$1&amp;Items!W$2&amp;$B478))</f>
        <v xml:space="preserve">    Производственные затраты-31</v>
      </c>
      <c r="S478" s="1">
        <f ca="1">SUM($U478:INDIRECT(ADDRESS(ROW(),SUMIFS($1:$1,$5:$5,MAX($5:$5)))))</f>
        <v>1045473.9227946</v>
      </c>
      <c r="V478" s="1">
        <f ca="1">SUMIFS(INDIRECT($F$1&amp;$F478&amp;":"&amp;$F478),INDIRECT($F$1&amp;dbP!$D$2&amp;":"&amp;dbP!$D$2),"&gt;="&amp;V$6,INDIRECT($F$1&amp;dbP!$D$2&amp;":"&amp;dbP!$D$2),"&lt;="&amp;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W478" s="1">
        <f ca="1">SUMIFS(INDIRECT($F$1&amp;$F478&amp;":"&amp;$F478),INDIRECT($F$1&amp;dbP!$D$2&amp;":"&amp;dbP!$D$2),"&gt;="&amp;W$6,INDIRECT($F$1&amp;dbP!$D$2&amp;":"&amp;dbP!$D$2),"&lt;="&amp;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X478" s="1">
        <f ca="1">SUMIFS(INDIRECT($F$1&amp;$F478&amp;":"&amp;$F478),INDIRECT($F$1&amp;dbP!$D$2&amp;":"&amp;dbP!$D$2),"&gt;="&amp;X$6,INDIRECT($F$1&amp;dbP!$D$2&amp;":"&amp;dbP!$D$2),"&lt;="&amp;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Y478" s="1">
        <f ca="1">SUMIFS(INDIRECT($F$1&amp;$F478&amp;":"&amp;$F478),INDIRECT($F$1&amp;dbP!$D$2&amp;":"&amp;dbP!$D$2),"&gt;="&amp;Y$6,INDIRECT($F$1&amp;dbP!$D$2&amp;":"&amp;dbP!$D$2),"&lt;="&amp;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Z478" s="1">
        <f ca="1">SUMIFS(INDIRECT($F$1&amp;$F478&amp;":"&amp;$F478),INDIRECT($F$1&amp;dbP!$D$2&amp;":"&amp;dbP!$D$2),"&gt;="&amp;Z$6,INDIRECT($F$1&amp;dbP!$D$2&amp;":"&amp;dbP!$D$2),"&lt;="&amp;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348491.30759819999</v>
      </c>
      <c r="AA478" s="1">
        <f ca="1">SUMIFS(INDIRECT($F$1&amp;$F478&amp;":"&amp;$F478),INDIRECT($F$1&amp;dbP!$D$2&amp;":"&amp;dbP!$D$2),"&gt;="&amp;AA$6,INDIRECT($F$1&amp;dbP!$D$2&amp;":"&amp;dbP!$D$2),"&lt;="&amp;A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696982.61519639997</v>
      </c>
      <c r="AB478" s="1">
        <f ca="1">SUMIFS(INDIRECT($F$1&amp;$F478&amp;":"&amp;$F478),INDIRECT($F$1&amp;dbP!$D$2&amp;":"&amp;dbP!$D$2),"&gt;="&amp;AB$6,INDIRECT($F$1&amp;dbP!$D$2&amp;":"&amp;dbP!$D$2),"&lt;="&amp;A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C478" s="1">
        <f ca="1">SUMIFS(INDIRECT($F$1&amp;$F478&amp;":"&amp;$F478),INDIRECT($F$1&amp;dbP!$D$2&amp;":"&amp;dbP!$D$2),"&gt;="&amp;AC$6,INDIRECT($F$1&amp;dbP!$D$2&amp;":"&amp;dbP!$D$2),"&lt;="&amp;A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D478" s="1">
        <f ca="1">SUMIFS(INDIRECT($F$1&amp;$F478&amp;":"&amp;$F478),INDIRECT($F$1&amp;dbP!$D$2&amp;":"&amp;dbP!$D$2),"&gt;="&amp;AD$6,INDIRECT($F$1&amp;dbP!$D$2&amp;":"&amp;dbP!$D$2),"&lt;="&amp;A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E478" s="1">
        <f ca="1">SUMIFS(INDIRECT($F$1&amp;$F478&amp;":"&amp;$F478),INDIRECT($F$1&amp;dbP!$D$2&amp;":"&amp;dbP!$D$2),"&gt;="&amp;AE$6,INDIRECT($F$1&amp;dbP!$D$2&amp;":"&amp;dbP!$D$2),"&lt;="&amp;A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F478" s="1">
        <f ca="1">SUMIFS(INDIRECT($F$1&amp;$F478&amp;":"&amp;$F478),INDIRECT($F$1&amp;dbP!$D$2&amp;":"&amp;dbP!$D$2),"&gt;="&amp;AF$6,INDIRECT($F$1&amp;dbP!$D$2&amp;":"&amp;dbP!$D$2),"&lt;="&amp;AF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G478" s="1">
        <f ca="1">SUMIFS(INDIRECT($F$1&amp;$F478&amp;":"&amp;$F478),INDIRECT($F$1&amp;dbP!$D$2&amp;":"&amp;dbP!$D$2),"&gt;="&amp;AG$6,INDIRECT($F$1&amp;dbP!$D$2&amp;":"&amp;dbP!$D$2),"&lt;="&amp;AG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H478" s="1">
        <f ca="1">SUMIFS(INDIRECT($F$1&amp;$F478&amp;":"&amp;$F478),INDIRECT($F$1&amp;dbP!$D$2&amp;":"&amp;dbP!$D$2),"&gt;="&amp;AH$6,INDIRECT($F$1&amp;dbP!$D$2&amp;":"&amp;dbP!$D$2),"&lt;="&amp;AH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I478" s="1">
        <f ca="1">SUMIFS(INDIRECT($F$1&amp;$F478&amp;":"&amp;$F478),INDIRECT($F$1&amp;dbP!$D$2&amp;":"&amp;dbP!$D$2),"&gt;="&amp;AI$6,INDIRECT($F$1&amp;dbP!$D$2&amp;":"&amp;dbP!$D$2),"&lt;="&amp;AI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J478" s="1">
        <f ca="1">SUMIFS(INDIRECT($F$1&amp;$F478&amp;":"&amp;$F478),INDIRECT($F$1&amp;dbP!$D$2&amp;":"&amp;dbP!$D$2),"&gt;="&amp;AJ$6,INDIRECT($F$1&amp;dbP!$D$2&amp;":"&amp;dbP!$D$2),"&lt;="&amp;AJ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K478" s="1">
        <f ca="1">SUMIFS(INDIRECT($F$1&amp;$F478&amp;":"&amp;$F478),INDIRECT($F$1&amp;dbP!$D$2&amp;":"&amp;dbP!$D$2),"&gt;="&amp;AK$6,INDIRECT($F$1&amp;dbP!$D$2&amp;":"&amp;dbP!$D$2),"&lt;="&amp;AK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L478" s="1">
        <f ca="1">SUMIFS(INDIRECT($F$1&amp;$F478&amp;":"&amp;$F478),INDIRECT($F$1&amp;dbP!$D$2&amp;":"&amp;dbP!$D$2),"&gt;="&amp;AL$6,INDIRECT($F$1&amp;dbP!$D$2&amp;":"&amp;dbP!$D$2),"&lt;="&amp;AL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M478" s="1">
        <f ca="1">SUMIFS(INDIRECT($F$1&amp;$F478&amp;":"&amp;$F478),INDIRECT($F$1&amp;dbP!$D$2&amp;":"&amp;dbP!$D$2),"&gt;="&amp;AM$6,INDIRECT($F$1&amp;dbP!$D$2&amp;":"&amp;dbP!$D$2),"&lt;="&amp;AM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N478" s="1">
        <f ca="1">SUMIFS(INDIRECT($F$1&amp;$F478&amp;":"&amp;$F478),INDIRECT($F$1&amp;dbP!$D$2&amp;":"&amp;dbP!$D$2),"&gt;="&amp;AN$6,INDIRECT($F$1&amp;dbP!$D$2&amp;":"&amp;dbP!$D$2),"&lt;="&amp;AN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O478" s="1">
        <f ca="1">SUMIFS(INDIRECT($F$1&amp;$F478&amp;":"&amp;$F478),INDIRECT($F$1&amp;dbP!$D$2&amp;":"&amp;dbP!$D$2),"&gt;="&amp;AO$6,INDIRECT($F$1&amp;dbP!$D$2&amp;":"&amp;dbP!$D$2),"&lt;="&amp;AO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P478" s="1">
        <f ca="1">SUMIFS(INDIRECT($F$1&amp;$F478&amp;":"&amp;$F478),INDIRECT($F$1&amp;dbP!$D$2&amp;":"&amp;dbP!$D$2),"&gt;="&amp;AP$6,INDIRECT($F$1&amp;dbP!$D$2&amp;":"&amp;dbP!$D$2),"&lt;="&amp;AP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Q478" s="1">
        <f ca="1">SUMIFS(INDIRECT($F$1&amp;$F478&amp;":"&amp;$F478),INDIRECT($F$1&amp;dbP!$D$2&amp;":"&amp;dbP!$D$2),"&gt;="&amp;AQ$6,INDIRECT($F$1&amp;dbP!$D$2&amp;":"&amp;dbP!$D$2),"&lt;="&amp;AQ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R478" s="1">
        <f ca="1">SUMIFS(INDIRECT($F$1&amp;$F478&amp;":"&amp;$F478),INDIRECT($F$1&amp;dbP!$D$2&amp;":"&amp;dbP!$D$2),"&gt;="&amp;AR$6,INDIRECT($F$1&amp;dbP!$D$2&amp;":"&amp;dbP!$D$2),"&lt;="&amp;AR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S478" s="1">
        <f ca="1">SUMIFS(INDIRECT($F$1&amp;$F478&amp;":"&amp;$F478),INDIRECT($F$1&amp;dbP!$D$2&amp;":"&amp;dbP!$D$2),"&gt;="&amp;AS$6,INDIRECT($F$1&amp;dbP!$D$2&amp;":"&amp;dbP!$D$2),"&lt;="&amp;AS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T478" s="1">
        <f ca="1">SUMIFS(INDIRECT($F$1&amp;$F478&amp;":"&amp;$F478),INDIRECT($F$1&amp;dbP!$D$2&amp;":"&amp;dbP!$D$2),"&gt;="&amp;AT$6,INDIRECT($F$1&amp;dbP!$D$2&amp;":"&amp;dbP!$D$2),"&lt;="&amp;AT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U478" s="1">
        <f ca="1">SUMIFS(INDIRECT($F$1&amp;$F478&amp;":"&amp;$F478),INDIRECT($F$1&amp;dbP!$D$2&amp;":"&amp;dbP!$D$2),"&gt;="&amp;AU$6,INDIRECT($F$1&amp;dbP!$D$2&amp;":"&amp;dbP!$D$2),"&lt;="&amp;AU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V478" s="1">
        <f ca="1">SUMIFS(INDIRECT($F$1&amp;$F478&amp;":"&amp;$F478),INDIRECT($F$1&amp;dbP!$D$2&amp;":"&amp;dbP!$D$2),"&gt;="&amp;AV$6,INDIRECT($F$1&amp;dbP!$D$2&amp;":"&amp;dbP!$D$2),"&lt;="&amp;AV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W478" s="1">
        <f ca="1">SUMIFS(INDIRECT($F$1&amp;$F478&amp;":"&amp;$F478),INDIRECT($F$1&amp;dbP!$D$2&amp;":"&amp;dbP!$D$2),"&gt;="&amp;AW$6,INDIRECT($F$1&amp;dbP!$D$2&amp;":"&amp;dbP!$D$2),"&lt;="&amp;AW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X478" s="1">
        <f ca="1">SUMIFS(INDIRECT($F$1&amp;$F478&amp;":"&amp;$F478),INDIRECT($F$1&amp;dbP!$D$2&amp;":"&amp;dbP!$D$2),"&gt;="&amp;AX$6,INDIRECT($F$1&amp;dbP!$D$2&amp;":"&amp;dbP!$D$2),"&lt;="&amp;AX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Y478" s="1">
        <f ca="1">SUMIFS(INDIRECT($F$1&amp;$F478&amp;":"&amp;$F478),INDIRECT($F$1&amp;dbP!$D$2&amp;":"&amp;dbP!$D$2),"&gt;="&amp;AY$6,INDIRECT($F$1&amp;dbP!$D$2&amp;":"&amp;dbP!$D$2),"&lt;="&amp;AY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AZ478" s="1">
        <f ca="1">SUMIFS(INDIRECT($F$1&amp;$F478&amp;":"&amp;$F478),INDIRECT($F$1&amp;dbP!$D$2&amp;":"&amp;dbP!$D$2),"&gt;="&amp;AZ$6,INDIRECT($F$1&amp;dbP!$D$2&amp;":"&amp;dbP!$D$2),"&lt;="&amp;AZ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A478" s="1">
        <f ca="1">SUMIFS(INDIRECT($F$1&amp;$F478&amp;":"&amp;$F478),INDIRECT($F$1&amp;dbP!$D$2&amp;":"&amp;dbP!$D$2),"&gt;="&amp;BA$6,INDIRECT($F$1&amp;dbP!$D$2&amp;":"&amp;dbP!$D$2),"&lt;="&amp;BA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B478" s="1">
        <f ca="1">SUMIFS(INDIRECT($F$1&amp;$F478&amp;":"&amp;$F478),INDIRECT($F$1&amp;dbP!$D$2&amp;":"&amp;dbP!$D$2),"&gt;="&amp;BB$6,INDIRECT($F$1&amp;dbP!$D$2&amp;":"&amp;dbP!$D$2),"&lt;="&amp;BB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C478" s="1">
        <f ca="1">SUMIFS(INDIRECT($F$1&amp;$F478&amp;":"&amp;$F478),INDIRECT($F$1&amp;dbP!$D$2&amp;":"&amp;dbP!$D$2),"&gt;="&amp;BC$6,INDIRECT($F$1&amp;dbP!$D$2&amp;":"&amp;dbP!$D$2),"&lt;="&amp;BC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D478" s="1">
        <f ca="1">SUMIFS(INDIRECT($F$1&amp;$F478&amp;":"&amp;$F478),INDIRECT($F$1&amp;dbP!$D$2&amp;":"&amp;dbP!$D$2),"&gt;="&amp;BD$6,INDIRECT($F$1&amp;dbP!$D$2&amp;":"&amp;dbP!$D$2),"&lt;="&amp;BD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  <c r="BE478" s="1">
        <f ca="1">SUMIFS(INDIRECT($F$1&amp;$F478&amp;":"&amp;$F478),INDIRECT($F$1&amp;dbP!$D$2&amp;":"&amp;dbP!$D$2),"&gt;="&amp;BE$6,INDIRECT($F$1&amp;dbP!$D$2&amp;":"&amp;dbP!$D$2),"&lt;="&amp;BE$7,INDIRECT($F$1&amp;dbP!$O$2&amp;":"&amp;dbP!$O$2),$H478,INDIRECT($F$1&amp;dbP!$P$2&amp;":"&amp;dbP!$P$2),IF($I478=$J478,"*",$I478),INDIRECT($F$1&amp;dbP!$Q$2&amp;":"&amp;dbP!$Q$2),IF(OR($I478=$J478,"  "&amp;$I478=$J478),"*",RIGHT($J478,LEN($J478)-4)),INDIRECT($F$1&amp;dbP!$AC$2&amp;":"&amp;dbP!$AC$2),RepP!$J$3)</f>
        <v>0</v>
      </c>
    </row>
    <row r="479" spans="2:57" x14ac:dyDescent="0.3">
      <c r="B479" s="1">
        <f>MAX(B$423:B478)+1</f>
        <v>64</v>
      </c>
      <c r="D479" s="1" t="str">
        <f ca="1">INDIRECT($B$1&amp;Items!AB$2&amp;$B479)</f>
        <v>PL(-)</v>
      </c>
      <c r="F479" s="1" t="str">
        <f ca="1">INDIRECT($B$1&amp;Items!X$2&amp;$B479)</f>
        <v>AA</v>
      </c>
      <c r="H479" s="13" t="str">
        <f ca="1">INDIRECT($B$1&amp;Items!U$2&amp;$B479)</f>
        <v>Себестоимость продаж</v>
      </c>
      <c r="I479" s="13" t="str">
        <f ca="1">IF(INDIRECT($B$1&amp;Items!V$2&amp;$B479)="",H479,INDIRECT($B$1&amp;Items!V$2&amp;$B479))</f>
        <v>Затраты этапа-4 бизнес-процесса</v>
      </c>
      <c r="J479" s="1" t="str">
        <f ca="1">IF(INDIRECT($B$1&amp;Items!W$2&amp;$B479)="",IF(H479&lt;&gt;I479,"  "&amp;I479,I479),"    "&amp;INDIRECT($B$1&amp;Items!W$2&amp;$B479))</f>
        <v xml:space="preserve">    Производственные затраты-32</v>
      </c>
      <c r="S479" s="1">
        <f ca="1">SUM($U479:INDIRECT(ADDRESS(ROW(),SUMIFS($1:$1,$5:$5,MAX($5:$5)))))</f>
        <v>1183427.6002551001</v>
      </c>
      <c r="V479" s="1">
        <f ca="1">SUMIFS(INDIRECT($F$1&amp;$F479&amp;":"&amp;$F479),INDIRECT($F$1&amp;dbP!$D$2&amp;":"&amp;dbP!$D$2),"&gt;="&amp;V$6,INDIRECT($F$1&amp;dbP!$D$2&amp;":"&amp;dbP!$D$2),"&lt;="&amp;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W479" s="1">
        <f ca="1">SUMIFS(INDIRECT($F$1&amp;$F479&amp;":"&amp;$F479),INDIRECT($F$1&amp;dbP!$D$2&amp;":"&amp;dbP!$D$2),"&gt;="&amp;W$6,INDIRECT($F$1&amp;dbP!$D$2&amp;":"&amp;dbP!$D$2),"&lt;="&amp;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X479" s="1">
        <f ca="1">SUMIFS(INDIRECT($F$1&amp;$F479&amp;":"&amp;$F479),INDIRECT($F$1&amp;dbP!$D$2&amp;":"&amp;dbP!$D$2),"&gt;="&amp;X$6,INDIRECT($F$1&amp;dbP!$D$2&amp;":"&amp;dbP!$D$2),"&lt;="&amp;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Y479" s="1">
        <f ca="1">SUMIFS(INDIRECT($F$1&amp;$F479&amp;":"&amp;$F479),INDIRECT($F$1&amp;dbP!$D$2&amp;":"&amp;dbP!$D$2),"&gt;="&amp;Y$6,INDIRECT($F$1&amp;dbP!$D$2&amp;":"&amp;dbP!$D$2),"&lt;="&amp;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Z479" s="1">
        <f ca="1">SUMIFS(INDIRECT($F$1&amp;$F479&amp;":"&amp;$F479),INDIRECT($F$1&amp;dbP!$D$2&amp;":"&amp;dbP!$D$2),"&gt;="&amp;Z$6,INDIRECT($F$1&amp;dbP!$D$2&amp;":"&amp;dbP!$D$2),"&lt;="&amp;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394475.8667517</v>
      </c>
      <c r="AA479" s="1">
        <f ca="1">SUMIFS(INDIRECT($F$1&amp;$F479&amp;":"&amp;$F479),INDIRECT($F$1&amp;dbP!$D$2&amp;":"&amp;dbP!$D$2),"&gt;="&amp;AA$6,INDIRECT($F$1&amp;dbP!$D$2&amp;":"&amp;dbP!$D$2),"&lt;="&amp;A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788951.7335034</v>
      </c>
      <c r="AB479" s="1">
        <f ca="1">SUMIFS(INDIRECT($F$1&amp;$F479&amp;":"&amp;$F479),INDIRECT($F$1&amp;dbP!$D$2&amp;":"&amp;dbP!$D$2),"&gt;="&amp;AB$6,INDIRECT($F$1&amp;dbP!$D$2&amp;":"&amp;dbP!$D$2),"&lt;="&amp;A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C479" s="1">
        <f ca="1">SUMIFS(INDIRECT($F$1&amp;$F479&amp;":"&amp;$F479),INDIRECT($F$1&amp;dbP!$D$2&amp;":"&amp;dbP!$D$2),"&gt;="&amp;AC$6,INDIRECT($F$1&amp;dbP!$D$2&amp;":"&amp;dbP!$D$2),"&lt;="&amp;A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D479" s="1">
        <f ca="1">SUMIFS(INDIRECT($F$1&amp;$F479&amp;":"&amp;$F479),INDIRECT($F$1&amp;dbP!$D$2&amp;":"&amp;dbP!$D$2),"&gt;="&amp;AD$6,INDIRECT($F$1&amp;dbP!$D$2&amp;":"&amp;dbP!$D$2),"&lt;="&amp;A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E479" s="1">
        <f ca="1">SUMIFS(INDIRECT($F$1&amp;$F479&amp;":"&amp;$F479),INDIRECT($F$1&amp;dbP!$D$2&amp;":"&amp;dbP!$D$2),"&gt;="&amp;AE$6,INDIRECT($F$1&amp;dbP!$D$2&amp;":"&amp;dbP!$D$2),"&lt;="&amp;A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F479" s="1">
        <f ca="1">SUMIFS(INDIRECT($F$1&amp;$F479&amp;":"&amp;$F479),INDIRECT($F$1&amp;dbP!$D$2&amp;":"&amp;dbP!$D$2),"&gt;="&amp;AF$6,INDIRECT($F$1&amp;dbP!$D$2&amp;":"&amp;dbP!$D$2),"&lt;="&amp;AF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G479" s="1">
        <f ca="1">SUMIFS(INDIRECT($F$1&amp;$F479&amp;":"&amp;$F479),INDIRECT($F$1&amp;dbP!$D$2&amp;":"&amp;dbP!$D$2),"&gt;="&amp;AG$6,INDIRECT($F$1&amp;dbP!$D$2&amp;":"&amp;dbP!$D$2),"&lt;="&amp;AG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H479" s="1">
        <f ca="1">SUMIFS(INDIRECT($F$1&amp;$F479&amp;":"&amp;$F479),INDIRECT($F$1&amp;dbP!$D$2&amp;":"&amp;dbP!$D$2),"&gt;="&amp;AH$6,INDIRECT($F$1&amp;dbP!$D$2&amp;":"&amp;dbP!$D$2),"&lt;="&amp;AH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I479" s="1">
        <f ca="1">SUMIFS(INDIRECT($F$1&amp;$F479&amp;":"&amp;$F479),INDIRECT($F$1&amp;dbP!$D$2&amp;":"&amp;dbP!$D$2),"&gt;="&amp;AI$6,INDIRECT($F$1&amp;dbP!$D$2&amp;":"&amp;dbP!$D$2),"&lt;="&amp;AI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J479" s="1">
        <f ca="1">SUMIFS(INDIRECT($F$1&amp;$F479&amp;":"&amp;$F479),INDIRECT($F$1&amp;dbP!$D$2&amp;":"&amp;dbP!$D$2),"&gt;="&amp;AJ$6,INDIRECT($F$1&amp;dbP!$D$2&amp;":"&amp;dbP!$D$2),"&lt;="&amp;AJ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K479" s="1">
        <f ca="1">SUMIFS(INDIRECT($F$1&amp;$F479&amp;":"&amp;$F479),INDIRECT($F$1&amp;dbP!$D$2&amp;":"&amp;dbP!$D$2),"&gt;="&amp;AK$6,INDIRECT($F$1&amp;dbP!$D$2&amp;":"&amp;dbP!$D$2),"&lt;="&amp;AK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L479" s="1">
        <f ca="1">SUMIFS(INDIRECT($F$1&amp;$F479&amp;":"&amp;$F479),INDIRECT($F$1&amp;dbP!$D$2&amp;":"&amp;dbP!$D$2),"&gt;="&amp;AL$6,INDIRECT($F$1&amp;dbP!$D$2&amp;":"&amp;dbP!$D$2),"&lt;="&amp;AL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M479" s="1">
        <f ca="1">SUMIFS(INDIRECT($F$1&amp;$F479&amp;":"&amp;$F479),INDIRECT($F$1&amp;dbP!$D$2&amp;":"&amp;dbP!$D$2),"&gt;="&amp;AM$6,INDIRECT($F$1&amp;dbP!$D$2&amp;":"&amp;dbP!$D$2),"&lt;="&amp;AM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N479" s="1">
        <f ca="1">SUMIFS(INDIRECT($F$1&amp;$F479&amp;":"&amp;$F479),INDIRECT($F$1&amp;dbP!$D$2&amp;":"&amp;dbP!$D$2),"&gt;="&amp;AN$6,INDIRECT($F$1&amp;dbP!$D$2&amp;":"&amp;dbP!$D$2),"&lt;="&amp;AN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O479" s="1">
        <f ca="1">SUMIFS(INDIRECT($F$1&amp;$F479&amp;":"&amp;$F479),INDIRECT($F$1&amp;dbP!$D$2&amp;":"&amp;dbP!$D$2),"&gt;="&amp;AO$6,INDIRECT($F$1&amp;dbP!$D$2&amp;":"&amp;dbP!$D$2),"&lt;="&amp;AO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P479" s="1">
        <f ca="1">SUMIFS(INDIRECT($F$1&amp;$F479&amp;":"&amp;$F479),INDIRECT($F$1&amp;dbP!$D$2&amp;":"&amp;dbP!$D$2),"&gt;="&amp;AP$6,INDIRECT($F$1&amp;dbP!$D$2&amp;":"&amp;dbP!$D$2),"&lt;="&amp;AP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Q479" s="1">
        <f ca="1">SUMIFS(INDIRECT($F$1&amp;$F479&amp;":"&amp;$F479),INDIRECT($F$1&amp;dbP!$D$2&amp;":"&amp;dbP!$D$2),"&gt;="&amp;AQ$6,INDIRECT($F$1&amp;dbP!$D$2&amp;":"&amp;dbP!$D$2),"&lt;="&amp;AQ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R479" s="1">
        <f ca="1">SUMIFS(INDIRECT($F$1&amp;$F479&amp;":"&amp;$F479),INDIRECT($F$1&amp;dbP!$D$2&amp;":"&amp;dbP!$D$2),"&gt;="&amp;AR$6,INDIRECT($F$1&amp;dbP!$D$2&amp;":"&amp;dbP!$D$2),"&lt;="&amp;AR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S479" s="1">
        <f ca="1">SUMIFS(INDIRECT($F$1&amp;$F479&amp;":"&amp;$F479),INDIRECT($F$1&amp;dbP!$D$2&amp;":"&amp;dbP!$D$2),"&gt;="&amp;AS$6,INDIRECT($F$1&amp;dbP!$D$2&amp;":"&amp;dbP!$D$2),"&lt;="&amp;AS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T479" s="1">
        <f ca="1">SUMIFS(INDIRECT($F$1&amp;$F479&amp;":"&amp;$F479),INDIRECT($F$1&amp;dbP!$D$2&amp;":"&amp;dbP!$D$2),"&gt;="&amp;AT$6,INDIRECT($F$1&amp;dbP!$D$2&amp;":"&amp;dbP!$D$2),"&lt;="&amp;AT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U479" s="1">
        <f ca="1">SUMIFS(INDIRECT($F$1&amp;$F479&amp;":"&amp;$F479),INDIRECT($F$1&amp;dbP!$D$2&amp;":"&amp;dbP!$D$2),"&gt;="&amp;AU$6,INDIRECT($F$1&amp;dbP!$D$2&amp;":"&amp;dbP!$D$2),"&lt;="&amp;AU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V479" s="1">
        <f ca="1">SUMIFS(INDIRECT($F$1&amp;$F479&amp;":"&amp;$F479),INDIRECT($F$1&amp;dbP!$D$2&amp;":"&amp;dbP!$D$2),"&gt;="&amp;AV$6,INDIRECT($F$1&amp;dbP!$D$2&amp;":"&amp;dbP!$D$2),"&lt;="&amp;AV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W479" s="1">
        <f ca="1">SUMIFS(INDIRECT($F$1&amp;$F479&amp;":"&amp;$F479),INDIRECT($F$1&amp;dbP!$D$2&amp;":"&amp;dbP!$D$2),"&gt;="&amp;AW$6,INDIRECT($F$1&amp;dbP!$D$2&amp;":"&amp;dbP!$D$2),"&lt;="&amp;AW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X479" s="1">
        <f ca="1">SUMIFS(INDIRECT($F$1&amp;$F479&amp;":"&amp;$F479),INDIRECT($F$1&amp;dbP!$D$2&amp;":"&amp;dbP!$D$2),"&gt;="&amp;AX$6,INDIRECT($F$1&amp;dbP!$D$2&amp;":"&amp;dbP!$D$2),"&lt;="&amp;AX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Y479" s="1">
        <f ca="1">SUMIFS(INDIRECT($F$1&amp;$F479&amp;":"&amp;$F479),INDIRECT($F$1&amp;dbP!$D$2&amp;":"&amp;dbP!$D$2),"&gt;="&amp;AY$6,INDIRECT($F$1&amp;dbP!$D$2&amp;":"&amp;dbP!$D$2),"&lt;="&amp;AY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AZ479" s="1">
        <f ca="1">SUMIFS(INDIRECT($F$1&amp;$F479&amp;":"&amp;$F479),INDIRECT($F$1&amp;dbP!$D$2&amp;":"&amp;dbP!$D$2),"&gt;="&amp;AZ$6,INDIRECT($F$1&amp;dbP!$D$2&amp;":"&amp;dbP!$D$2),"&lt;="&amp;AZ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A479" s="1">
        <f ca="1">SUMIFS(INDIRECT($F$1&amp;$F479&amp;":"&amp;$F479),INDIRECT($F$1&amp;dbP!$D$2&amp;":"&amp;dbP!$D$2),"&gt;="&amp;BA$6,INDIRECT($F$1&amp;dbP!$D$2&amp;":"&amp;dbP!$D$2),"&lt;="&amp;BA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B479" s="1">
        <f ca="1">SUMIFS(INDIRECT($F$1&amp;$F479&amp;":"&amp;$F479),INDIRECT($F$1&amp;dbP!$D$2&amp;":"&amp;dbP!$D$2),"&gt;="&amp;BB$6,INDIRECT($F$1&amp;dbP!$D$2&amp;":"&amp;dbP!$D$2),"&lt;="&amp;BB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C479" s="1">
        <f ca="1">SUMIFS(INDIRECT($F$1&amp;$F479&amp;":"&amp;$F479),INDIRECT($F$1&amp;dbP!$D$2&amp;":"&amp;dbP!$D$2),"&gt;="&amp;BC$6,INDIRECT($F$1&amp;dbP!$D$2&amp;":"&amp;dbP!$D$2),"&lt;="&amp;BC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D479" s="1">
        <f ca="1">SUMIFS(INDIRECT($F$1&amp;$F479&amp;":"&amp;$F479),INDIRECT($F$1&amp;dbP!$D$2&amp;":"&amp;dbP!$D$2),"&gt;="&amp;BD$6,INDIRECT($F$1&amp;dbP!$D$2&amp;":"&amp;dbP!$D$2),"&lt;="&amp;BD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  <c r="BE479" s="1">
        <f ca="1">SUMIFS(INDIRECT($F$1&amp;$F479&amp;":"&amp;$F479),INDIRECT($F$1&amp;dbP!$D$2&amp;":"&amp;dbP!$D$2),"&gt;="&amp;BE$6,INDIRECT($F$1&amp;dbP!$D$2&amp;":"&amp;dbP!$D$2),"&lt;="&amp;BE$7,INDIRECT($F$1&amp;dbP!$O$2&amp;":"&amp;dbP!$O$2),$H479,INDIRECT($F$1&amp;dbP!$P$2&amp;":"&amp;dbP!$P$2),IF($I479=$J479,"*",$I479),INDIRECT($F$1&amp;dbP!$Q$2&amp;":"&amp;dbP!$Q$2),IF(OR($I479=$J479,"  "&amp;$I479=$J479),"*",RIGHT($J479,LEN($J479)-4)),INDIRECT($F$1&amp;dbP!$AC$2&amp;":"&amp;dbP!$AC$2),RepP!$J$3)</f>
        <v>0</v>
      </c>
    </row>
    <row r="480" spans="2:57" x14ac:dyDescent="0.3">
      <c r="B480" s="1">
        <f>MAX(B$423:B479)+1</f>
        <v>65</v>
      </c>
      <c r="D480" s="1" t="str">
        <f ca="1">INDIRECT($B$1&amp;Items!AB$2&amp;$B480)</f>
        <v>PL(-)</v>
      </c>
      <c r="F480" s="1" t="str">
        <f ca="1">INDIRECT($B$1&amp;Items!X$2&amp;$B480)</f>
        <v>AA</v>
      </c>
      <c r="H480" s="13" t="str">
        <f ca="1">INDIRECT($B$1&amp;Items!U$2&amp;$B480)</f>
        <v>Себестоимость продаж</v>
      </c>
      <c r="I480" s="13" t="str">
        <f ca="1">IF(INDIRECT($B$1&amp;Items!V$2&amp;$B480)="",H480,INDIRECT($B$1&amp;Items!V$2&amp;$B480))</f>
        <v>Затраты этапа-4 бизнес-процесса</v>
      </c>
      <c r="J480" s="1" t="str">
        <f ca="1">IF(INDIRECT($B$1&amp;Items!W$2&amp;$B480)="",IF(H480&lt;&gt;I480,"  "&amp;I480,I480),"    "&amp;INDIRECT($B$1&amp;Items!W$2&amp;$B480))</f>
        <v xml:space="preserve">    Производственные затраты-33</v>
      </c>
      <c r="S480" s="1">
        <f ca="1">SUM($U480:INDIRECT(ADDRESS(ROW(),SUMIFS($1:$1,$5:$5,MAX($5:$5)))))</f>
        <v>849591.31495140004</v>
      </c>
      <c r="V480" s="1">
        <f ca="1">SUMIFS(INDIRECT($F$1&amp;$F480&amp;":"&amp;$F480),INDIRECT($F$1&amp;dbP!$D$2&amp;":"&amp;dbP!$D$2),"&gt;="&amp;V$6,INDIRECT($F$1&amp;dbP!$D$2&amp;":"&amp;dbP!$D$2),"&lt;="&amp;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W480" s="1">
        <f ca="1">SUMIFS(INDIRECT($F$1&amp;$F480&amp;":"&amp;$F480),INDIRECT($F$1&amp;dbP!$D$2&amp;":"&amp;dbP!$D$2),"&gt;="&amp;W$6,INDIRECT($F$1&amp;dbP!$D$2&amp;":"&amp;dbP!$D$2),"&lt;="&amp;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X480" s="1">
        <f ca="1">SUMIFS(INDIRECT($F$1&amp;$F480&amp;":"&amp;$F480),INDIRECT($F$1&amp;dbP!$D$2&amp;":"&amp;dbP!$D$2),"&gt;="&amp;X$6,INDIRECT($F$1&amp;dbP!$D$2&amp;":"&amp;dbP!$D$2),"&lt;="&amp;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Y480" s="1">
        <f ca="1">SUMIFS(INDIRECT($F$1&amp;$F480&amp;":"&amp;$F480),INDIRECT($F$1&amp;dbP!$D$2&amp;":"&amp;dbP!$D$2),"&gt;="&amp;Y$6,INDIRECT($F$1&amp;dbP!$D$2&amp;":"&amp;dbP!$D$2),"&lt;="&amp;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Z480" s="1">
        <f ca="1">SUMIFS(INDIRECT($F$1&amp;$F480&amp;":"&amp;$F480),INDIRECT($F$1&amp;dbP!$D$2&amp;":"&amp;dbP!$D$2),"&gt;="&amp;Z$6,INDIRECT($F$1&amp;dbP!$D$2&amp;":"&amp;dbP!$D$2),"&lt;="&amp;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283197.10498380003</v>
      </c>
      <c r="AA480" s="1">
        <f ca="1">SUMIFS(INDIRECT($F$1&amp;$F480&amp;":"&amp;$F480),INDIRECT($F$1&amp;dbP!$D$2&amp;":"&amp;dbP!$D$2),"&gt;="&amp;AA$6,INDIRECT($F$1&amp;dbP!$D$2&amp;":"&amp;dbP!$D$2),"&lt;="&amp;A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566394.20996760007</v>
      </c>
      <c r="AB480" s="1">
        <f ca="1">SUMIFS(INDIRECT($F$1&amp;$F480&amp;":"&amp;$F480),INDIRECT($F$1&amp;dbP!$D$2&amp;":"&amp;dbP!$D$2),"&gt;="&amp;AB$6,INDIRECT($F$1&amp;dbP!$D$2&amp;":"&amp;dbP!$D$2),"&lt;="&amp;A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C480" s="1">
        <f ca="1">SUMIFS(INDIRECT($F$1&amp;$F480&amp;":"&amp;$F480),INDIRECT($F$1&amp;dbP!$D$2&amp;":"&amp;dbP!$D$2),"&gt;="&amp;AC$6,INDIRECT($F$1&amp;dbP!$D$2&amp;":"&amp;dbP!$D$2),"&lt;="&amp;A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D480" s="1">
        <f ca="1">SUMIFS(INDIRECT($F$1&amp;$F480&amp;":"&amp;$F480),INDIRECT($F$1&amp;dbP!$D$2&amp;":"&amp;dbP!$D$2),"&gt;="&amp;AD$6,INDIRECT($F$1&amp;dbP!$D$2&amp;":"&amp;dbP!$D$2),"&lt;="&amp;A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E480" s="1">
        <f ca="1">SUMIFS(INDIRECT($F$1&amp;$F480&amp;":"&amp;$F480),INDIRECT($F$1&amp;dbP!$D$2&amp;":"&amp;dbP!$D$2),"&gt;="&amp;AE$6,INDIRECT($F$1&amp;dbP!$D$2&amp;":"&amp;dbP!$D$2),"&lt;="&amp;A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F480" s="1">
        <f ca="1">SUMIFS(INDIRECT($F$1&amp;$F480&amp;":"&amp;$F480),INDIRECT($F$1&amp;dbP!$D$2&amp;":"&amp;dbP!$D$2),"&gt;="&amp;AF$6,INDIRECT($F$1&amp;dbP!$D$2&amp;":"&amp;dbP!$D$2),"&lt;="&amp;AF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G480" s="1">
        <f ca="1">SUMIFS(INDIRECT($F$1&amp;$F480&amp;":"&amp;$F480),INDIRECT($F$1&amp;dbP!$D$2&amp;":"&amp;dbP!$D$2),"&gt;="&amp;AG$6,INDIRECT($F$1&amp;dbP!$D$2&amp;":"&amp;dbP!$D$2),"&lt;="&amp;AG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H480" s="1">
        <f ca="1">SUMIFS(INDIRECT($F$1&amp;$F480&amp;":"&amp;$F480),INDIRECT($F$1&amp;dbP!$D$2&amp;":"&amp;dbP!$D$2),"&gt;="&amp;AH$6,INDIRECT($F$1&amp;dbP!$D$2&amp;":"&amp;dbP!$D$2),"&lt;="&amp;AH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I480" s="1">
        <f ca="1">SUMIFS(INDIRECT($F$1&amp;$F480&amp;":"&amp;$F480),INDIRECT($F$1&amp;dbP!$D$2&amp;":"&amp;dbP!$D$2),"&gt;="&amp;AI$6,INDIRECT($F$1&amp;dbP!$D$2&amp;":"&amp;dbP!$D$2),"&lt;="&amp;AI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J480" s="1">
        <f ca="1">SUMIFS(INDIRECT($F$1&amp;$F480&amp;":"&amp;$F480),INDIRECT($F$1&amp;dbP!$D$2&amp;":"&amp;dbP!$D$2),"&gt;="&amp;AJ$6,INDIRECT($F$1&amp;dbP!$D$2&amp;":"&amp;dbP!$D$2),"&lt;="&amp;AJ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K480" s="1">
        <f ca="1">SUMIFS(INDIRECT($F$1&amp;$F480&amp;":"&amp;$F480),INDIRECT($F$1&amp;dbP!$D$2&amp;":"&amp;dbP!$D$2),"&gt;="&amp;AK$6,INDIRECT($F$1&amp;dbP!$D$2&amp;":"&amp;dbP!$D$2),"&lt;="&amp;AK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L480" s="1">
        <f ca="1">SUMIFS(INDIRECT($F$1&amp;$F480&amp;":"&amp;$F480),INDIRECT($F$1&amp;dbP!$D$2&amp;":"&amp;dbP!$D$2),"&gt;="&amp;AL$6,INDIRECT($F$1&amp;dbP!$D$2&amp;":"&amp;dbP!$D$2),"&lt;="&amp;AL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M480" s="1">
        <f ca="1">SUMIFS(INDIRECT($F$1&amp;$F480&amp;":"&amp;$F480),INDIRECT($F$1&amp;dbP!$D$2&amp;":"&amp;dbP!$D$2),"&gt;="&amp;AM$6,INDIRECT($F$1&amp;dbP!$D$2&amp;":"&amp;dbP!$D$2),"&lt;="&amp;AM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N480" s="1">
        <f ca="1">SUMIFS(INDIRECT($F$1&amp;$F480&amp;":"&amp;$F480),INDIRECT($F$1&amp;dbP!$D$2&amp;":"&amp;dbP!$D$2),"&gt;="&amp;AN$6,INDIRECT($F$1&amp;dbP!$D$2&amp;":"&amp;dbP!$D$2),"&lt;="&amp;AN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O480" s="1">
        <f ca="1">SUMIFS(INDIRECT($F$1&amp;$F480&amp;":"&amp;$F480),INDIRECT($F$1&amp;dbP!$D$2&amp;":"&amp;dbP!$D$2),"&gt;="&amp;AO$6,INDIRECT($F$1&amp;dbP!$D$2&amp;":"&amp;dbP!$D$2),"&lt;="&amp;AO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P480" s="1">
        <f ca="1">SUMIFS(INDIRECT($F$1&amp;$F480&amp;":"&amp;$F480),INDIRECT($F$1&amp;dbP!$D$2&amp;":"&amp;dbP!$D$2),"&gt;="&amp;AP$6,INDIRECT($F$1&amp;dbP!$D$2&amp;":"&amp;dbP!$D$2),"&lt;="&amp;AP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Q480" s="1">
        <f ca="1">SUMIFS(INDIRECT($F$1&amp;$F480&amp;":"&amp;$F480),INDIRECT($F$1&amp;dbP!$D$2&amp;":"&amp;dbP!$D$2),"&gt;="&amp;AQ$6,INDIRECT($F$1&amp;dbP!$D$2&amp;":"&amp;dbP!$D$2),"&lt;="&amp;AQ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R480" s="1">
        <f ca="1">SUMIFS(INDIRECT($F$1&amp;$F480&amp;":"&amp;$F480),INDIRECT($F$1&amp;dbP!$D$2&amp;":"&amp;dbP!$D$2),"&gt;="&amp;AR$6,INDIRECT($F$1&amp;dbP!$D$2&amp;":"&amp;dbP!$D$2),"&lt;="&amp;AR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S480" s="1">
        <f ca="1">SUMIFS(INDIRECT($F$1&amp;$F480&amp;":"&amp;$F480),INDIRECT($F$1&amp;dbP!$D$2&amp;":"&amp;dbP!$D$2),"&gt;="&amp;AS$6,INDIRECT($F$1&amp;dbP!$D$2&amp;":"&amp;dbP!$D$2),"&lt;="&amp;AS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T480" s="1">
        <f ca="1">SUMIFS(INDIRECT($F$1&amp;$F480&amp;":"&amp;$F480),INDIRECT($F$1&amp;dbP!$D$2&amp;":"&amp;dbP!$D$2),"&gt;="&amp;AT$6,INDIRECT($F$1&amp;dbP!$D$2&amp;":"&amp;dbP!$D$2),"&lt;="&amp;AT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U480" s="1">
        <f ca="1">SUMIFS(INDIRECT($F$1&amp;$F480&amp;":"&amp;$F480),INDIRECT($F$1&amp;dbP!$D$2&amp;":"&amp;dbP!$D$2),"&gt;="&amp;AU$6,INDIRECT($F$1&amp;dbP!$D$2&amp;":"&amp;dbP!$D$2),"&lt;="&amp;AU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V480" s="1">
        <f ca="1">SUMIFS(INDIRECT($F$1&amp;$F480&amp;":"&amp;$F480),INDIRECT($F$1&amp;dbP!$D$2&amp;":"&amp;dbP!$D$2),"&gt;="&amp;AV$6,INDIRECT($F$1&amp;dbP!$D$2&amp;":"&amp;dbP!$D$2),"&lt;="&amp;AV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W480" s="1">
        <f ca="1">SUMIFS(INDIRECT($F$1&amp;$F480&amp;":"&amp;$F480),INDIRECT($F$1&amp;dbP!$D$2&amp;":"&amp;dbP!$D$2),"&gt;="&amp;AW$6,INDIRECT($F$1&amp;dbP!$D$2&amp;":"&amp;dbP!$D$2),"&lt;="&amp;AW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X480" s="1">
        <f ca="1">SUMIFS(INDIRECT($F$1&amp;$F480&amp;":"&amp;$F480),INDIRECT($F$1&amp;dbP!$D$2&amp;":"&amp;dbP!$D$2),"&gt;="&amp;AX$6,INDIRECT($F$1&amp;dbP!$D$2&amp;":"&amp;dbP!$D$2),"&lt;="&amp;AX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Y480" s="1">
        <f ca="1">SUMIFS(INDIRECT($F$1&amp;$F480&amp;":"&amp;$F480),INDIRECT($F$1&amp;dbP!$D$2&amp;":"&amp;dbP!$D$2),"&gt;="&amp;AY$6,INDIRECT($F$1&amp;dbP!$D$2&amp;":"&amp;dbP!$D$2),"&lt;="&amp;AY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AZ480" s="1">
        <f ca="1">SUMIFS(INDIRECT($F$1&amp;$F480&amp;":"&amp;$F480),INDIRECT($F$1&amp;dbP!$D$2&amp;":"&amp;dbP!$D$2),"&gt;="&amp;AZ$6,INDIRECT($F$1&amp;dbP!$D$2&amp;":"&amp;dbP!$D$2),"&lt;="&amp;AZ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A480" s="1">
        <f ca="1">SUMIFS(INDIRECT($F$1&amp;$F480&amp;":"&amp;$F480),INDIRECT($F$1&amp;dbP!$D$2&amp;":"&amp;dbP!$D$2),"&gt;="&amp;BA$6,INDIRECT($F$1&amp;dbP!$D$2&amp;":"&amp;dbP!$D$2),"&lt;="&amp;BA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B480" s="1">
        <f ca="1">SUMIFS(INDIRECT($F$1&amp;$F480&amp;":"&amp;$F480),INDIRECT($F$1&amp;dbP!$D$2&amp;":"&amp;dbP!$D$2),"&gt;="&amp;BB$6,INDIRECT($F$1&amp;dbP!$D$2&amp;":"&amp;dbP!$D$2),"&lt;="&amp;BB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C480" s="1">
        <f ca="1">SUMIFS(INDIRECT($F$1&amp;$F480&amp;":"&amp;$F480),INDIRECT($F$1&amp;dbP!$D$2&amp;":"&amp;dbP!$D$2),"&gt;="&amp;BC$6,INDIRECT($F$1&amp;dbP!$D$2&amp;":"&amp;dbP!$D$2),"&lt;="&amp;BC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D480" s="1">
        <f ca="1">SUMIFS(INDIRECT($F$1&amp;$F480&amp;":"&amp;$F480),INDIRECT($F$1&amp;dbP!$D$2&amp;":"&amp;dbP!$D$2),"&gt;="&amp;BD$6,INDIRECT($F$1&amp;dbP!$D$2&amp;":"&amp;dbP!$D$2),"&lt;="&amp;BD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  <c r="BE480" s="1">
        <f ca="1">SUMIFS(INDIRECT($F$1&amp;$F480&amp;":"&amp;$F480),INDIRECT($F$1&amp;dbP!$D$2&amp;":"&amp;dbP!$D$2),"&gt;="&amp;BE$6,INDIRECT($F$1&amp;dbP!$D$2&amp;":"&amp;dbP!$D$2),"&lt;="&amp;BE$7,INDIRECT($F$1&amp;dbP!$O$2&amp;":"&amp;dbP!$O$2),$H480,INDIRECT($F$1&amp;dbP!$P$2&amp;":"&amp;dbP!$P$2),IF($I480=$J480,"*",$I480),INDIRECT($F$1&amp;dbP!$Q$2&amp;":"&amp;dbP!$Q$2),IF(OR($I480=$J480,"  "&amp;$I480=$J480),"*",RIGHT($J480,LEN($J480)-4)),INDIRECT($F$1&amp;dbP!$AC$2&amp;":"&amp;dbP!$AC$2),RepP!$J$3)</f>
        <v>0</v>
      </c>
    </row>
    <row r="481" spans="1:57" x14ac:dyDescent="0.3">
      <c r="B481" s="1">
        <f>MAX(B$423:B480)+1</f>
        <v>66</v>
      </c>
      <c r="D481" s="1" t="str">
        <f ca="1">INDIRECT($B$1&amp;Items!AB$2&amp;$B481)</f>
        <v>PL(-)</v>
      </c>
      <c r="F481" s="1" t="str">
        <f ca="1">INDIRECT($B$1&amp;Items!X$2&amp;$B481)</f>
        <v>AA</v>
      </c>
      <c r="H481" s="13" t="str">
        <f ca="1">INDIRECT($B$1&amp;Items!U$2&amp;$B481)</f>
        <v>Себестоимость продаж</v>
      </c>
      <c r="I481" s="13" t="str">
        <f ca="1">IF(INDIRECT($B$1&amp;Items!V$2&amp;$B481)="",H481,INDIRECT($B$1&amp;Items!V$2&amp;$B481))</f>
        <v>Затраты этапа-4 бизнес-процесса</v>
      </c>
      <c r="J481" s="1" t="str">
        <f ca="1">IF(INDIRECT($B$1&amp;Items!W$2&amp;$B481)="",IF(H481&lt;&gt;I481,"  "&amp;I481,I481),"    "&amp;INDIRECT($B$1&amp;Items!W$2&amp;$B481))</f>
        <v xml:space="preserve">    Производственные затраты-34</v>
      </c>
      <c r="S481" s="1">
        <f ca="1">SUM($U481:INDIRECT(ADDRESS(ROW(),SUMIFS($1:$1,$5:$5,MAX($5:$5)))))</f>
        <v>732114</v>
      </c>
      <c r="V481" s="1">
        <f ca="1">SUMIFS(INDIRECT($F$1&amp;$F481&amp;":"&amp;$F481),INDIRECT($F$1&amp;dbP!$D$2&amp;":"&amp;dbP!$D$2),"&gt;="&amp;V$6,INDIRECT($F$1&amp;dbP!$D$2&amp;":"&amp;dbP!$D$2),"&lt;="&amp;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W481" s="1">
        <f ca="1">SUMIFS(INDIRECT($F$1&amp;$F481&amp;":"&amp;$F481),INDIRECT($F$1&amp;dbP!$D$2&amp;":"&amp;dbP!$D$2),"&gt;="&amp;W$6,INDIRECT($F$1&amp;dbP!$D$2&amp;":"&amp;dbP!$D$2),"&lt;="&amp;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X481" s="1">
        <f ca="1">SUMIFS(INDIRECT($F$1&amp;$F481&amp;":"&amp;$F481),INDIRECT($F$1&amp;dbP!$D$2&amp;":"&amp;dbP!$D$2),"&gt;="&amp;X$6,INDIRECT($F$1&amp;dbP!$D$2&amp;":"&amp;dbP!$D$2),"&lt;="&amp;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Y481" s="1">
        <f ca="1">SUMIFS(INDIRECT($F$1&amp;$F481&amp;":"&amp;$F481),INDIRECT($F$1&amp;dbP!$D$2&amp;":"&amp;dbP!$D$2),"&gt;="&amp;Y$6,INDIRECT($F$1&amp;dbP!$D$2&amp;":"&amp;dbP!$D$2),"&lt;="&amp;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Z481" s="1">
        <f ca="1">SUMIFS(INDIRECT($F$1&amp;$F481&amp;":"&amp;$F481),INDIRECT($F$1&amp;dbP!$D$2&amp;":"&amp;dbP!$D$2),"&gt;="&amp;Z$6,INDIRECT($F$1&amp;dbP!$D$2&amp;":"&amp;dbP!$D$2),"&lt;="&amp;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244038</v>
      </c>
      <c r="AA481" s="1">
        <f ca="1">SUMIFS(INDIRECT($F$1&amp;$F481&amp;":"&amp;$F481),INDIRECT($F$1&amp;dbP!$D$2&amp;":"&amp;dbP!$D$2),"&gt;="&amp;AA$6,INDIRECT($F$1&amp;dbP!$D$2&amp;":"&amp;dbP!$D$2),"&lt;="&amp;A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488076</v>
      </c>
      <c r="AB481" s="1">
        <f ca="1">SUMIFS(INDIRECT($F$1&amp;$F481&amp;":"&amp;$F481),INDIRECT($F$1&amp;dbP!$D$2&amp;":"&amp;dbP!$D$2),"&gt;="&amp;AB$6,INDIRECT($F$1&amp;dbP!$D$2&amp;":"&amp;dbP!$D$2),"&lt;="&amp;A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C481" s="1">
        <f ca="1">SUMIFS(INDIRECT($F$1&amp;$F481&amp;":"&amp;$F481),INDIRECT($F$1&amp;dbP!$D$2&amp;":"&amp;dbP!$D$2),"&gt;="&amp;AC$6,INDIRECT($F$1&amp;dbP!$D$2&amp;":"&amp;dbP!$D$2),"&lt;="&amp;A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D481" s="1">
        <f ca="1">SUMIFS(INDIRECT($F$1&amp;$F481&amp;":"&amp;$F481),INDIRECT($F$1&amp;dbP!$D$2&amp;":"&amp;dbP!$D$2),"&gt;="&amp;AD$6,INDIRECT($F$1&amp;dbP!$D$2&amp;":"&amp;dbP!$D$2),"&lt;="&amp;A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E481" s="1">
        <f ca="1">SUMIFS(INDIRECT($F$1&amp;$F481&amp;":"&amp;$F481),INDIRECT($F$1&amp;dbP!$D$2&amp;":"&amp;dbP!$D$2),"&gt;="&amp;AE$6,INDIRECT($F$1&amp;dbP!$D$2&amp;":"&amp;dbP!$D$2),"&lt;="&amp;A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F481" s="1">
        <f ca="1">SUMIFS(INDIRECT($F$1&amp;$F481&amp;":"&amp;$F481),INDIRECT($F$1&amp;dbP!$D$2&amp;":"&amp;dbP!$D$2),"&gt;="&amp;AF$6,INDIRECT($F$1&amp;dbP!$D$2&amp;":"&amp;dbP!$D$2),"&lt;="&amp;AF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G481" s="1">
        <f ca="1">SUMIFS(INDIRECT($F$1&amp;$F481&amp;":"&amp;$F481),INDIRECT($F$1&amp;dbP!$D$2&amp;":"&amp;dbP!$D$2),"&gt;="&amp;AG$6,INDIRECT($F$1&amp;dbP!$D$2&amp;":"&amp;dbP!$D$2),"&lt;="&amp;AG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H481" s="1">
        <f ca="1">SUMIFS(INDIRECT($F$1&amp;$F481&amp;":"&amp;$F481),INDIRECT($F$1&amp;dbP!$D$2&amp;":"&amp;dbP!$D$2),"&gt;="&amp;AH$6,INDIRECT($F$1&amp;dbP!$D$2&amp;":"&amp;dbP!$D$2),"&lt;="&amp;AH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I481" s="1">
        <f ca="1">SUMIFS(INDIRECT($F$1&amp;$F481&amp;":"&amp;$F481),INDIRECT($F$1&amp;dbP!$D$2&amp;":"&amp;dbP!$D$2),"&gt;="&amp;AI$6,INDIRECT($F$1&amp;dbP!$D$2&amp;":"&amp;dbP!$D$2),"&lt;="&amp;AI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J481" s="1">
        <f ca="1">SUMIFS(INDIRECT($F$1&amp;$F481&amp;":"&amp;$F481),INDIRECT($F$1&amp;dbP!$D$2&amp;":"&amp;dbP!$D$2),"&gt;="&amp;AJ$6,INDIRECT($F$1&amp;dbP!$D$2&amp;":"&amp;dbP!$D$2),"&lt;="&amp;AJ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K481" s="1">
        <f ca="1">SUMIFS(INDIRECT($F$1&amp;$F481&amp;":"&amp;$F481),INDIRECT($F$1&amp;dbP!$D$2&amp;":"&amp;dbP!$D$2),"&gt;="&amp;AK$6,INDIRECT($F$1&amp;dbP!$D$2&amp;":"&amp;dbP!$D$2),"&lt;="&amp;AK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L481" s="1">
        <f ca="1">SUMIFS(INDIRECT($F$1&amp;$F481&amp;":"&amp;$F481),INDIRECT($F$1&amp;dbP!$D$2&amp;":"&amp;dbP!$D$2),"&gt;="&amp;AL$6,INDIRECT($F$1&amp;dbP!$D$2&amp;":"&amp;dbP!$D$2),"&lt;="&amp;AL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M481" s="1">
        <f ca="1">SUMIFS(INDIRECT($F$1&amp;$F481&amp;":"&amp;$F481),INDIRECT($F$1&amp;dbP!$D$2&amp;":"&amp;dbP!$D$2),"&gt;="&amp;AM$6,INDIRECT($F$1&amp;dbP!$D$2&amp;":"&amp;dbP!$D$2),"&lt;="&amp;AM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N481" s="1">
        <f ca="1">SUMIFS(INDIRECT($F$1&amp;$F481&amp;":"&amp;$F481),INDIRECT($F$1&amp;dbP!$D$2&amp;":"&amp;dbP!$D$2),"&gt;="&amp;AN$6,INDIRECT($F$1&amp;dbP!$D$2&amp;":"&amp;dbP!$D$2),"&lt;="&amp;AN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O481" s="1">
        <f ca="1">SUMIFS(INDIRECT($F$1&amp;$F481&amp;":"&amp;$F481),INDIRECT($F$1&amp;dbP!$D$2&amp;":"&amp;dbP!$D$2),"&gt;="&amp;AO$6,INDIRECT($F$1&amp;dbP!$D$2&amp;":"&amp;dbP!$D$2),"&lt;="&amp;AO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P481" s="1">
        <f ca="1">SUMIFS(INDIRECT($F$1&amp;$F481&amp;":"&amp;$F481),INDIRECT($F$1&amp;dbP!$D$2&amp;":"&amp;dbP!$D$2),"&gt;="&amp;AP$6,INDIRECT($F$1&amp;dbP!$D$2&amp;":"&amp;dbP!$D$2),"&lt;="&amp;AP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Q481" s="1">
        <f ca="1">SUMIFS(INDIRECT($F$1&amp;$F481&amp;":"&amp;$F481),INDIRECT($F$1&amp;dbP!$D$2&amp;":"&amp;dbP!$D$2),"&gt;="&amp;AQ$6,INDIRECT($F$1&amp;dbP!$D$2&amp;":"&amp;dbP!$D$2),"&lt;="&amp;AQ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R481" s="1">
        <f ca="1">SUMIFS(INDIRECT($F$1&amp;$F481&amp;":"&amp;$F481),INDIRECT($F$1&amp;dbP!$D$2&amp;":"&amp;dbP!$D$2),"&gt;="&amp;AR$6,INDIRECT($F$1&amp;dbP!$D$2&amp;":"&amp;dbP!$D$2),"&lt;="&amp;AR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S481" s="1">
        <f ca="1">SUMIFS(INDIRECT($F$1&amp;$F481&amp;":"&amp;$F481),INDIRECT($F$1&amp;dbP!$D$2&amp;":"&amp;dbP!$D$2),"&gt;="&amp;AS$6,INDIRECT($F$1&amp;dbP!$D$2&amp;":"&amp;dbP!$D$2),"&lt;="&amp;AS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T481" s="1">
        <f ca="1">SUMIFS(INDIRECT($F$1&amp;$F481&amp;":"&amp;$F481),INDIRECT($F$1&amp;dbP!$D$2&amp;":"&amp;dbP!$D$2),"&gt;="&amp;AT$6,INDIRECT($F$1&amp;dbP!$D$2&amp;":"&amp;dbP!$D$2),"&lt;="&amp;AT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U481" s="1">
        <f ca="1">SUMIFS(INDIRECT($F$1&amp;$F481&amp;":"&amp;$F481),INDIRECT($F$1&amp;dbP!$D$2&amp;":"&amp;dbP!$D$2),"&gt;="&amp;AU$6,INDIRECT($F$1&amp;dbP!$D$2&amp;":"&amp;dbP!$D$2),"&lt;="&amp;AU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V481" s="1">
        <f ca="1">SUMIFS(INDIRECT($F$1&amp;$F481&amp;":"&amp;$F481),INDIRECT($F$1&amp;dbP!$D$2&amp;":"&amp;dbP!$D$2),"&gt;="&amp;AV$6,INDIRECT($F$1&amp;dbP!$D$2&amp;":"&amp;dbP!$D$2),"&lt;="&amp;A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W481" s="1">
        <f ca="1">SUMIFS(INDIRECT($F$1&amp;$F481&amp;":"&amp;$F481),INDIRECT($F$1&amp;dbP!$D$2&amp;":"&amp;dbP!$D$2),"&gt;="&amp;AW$6,INDIRECT($F$1&amp;dbP!$D$2&amp;":"&amp;dbP!$D$2),"&lt;="&amp;A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X481" s="1">
        <f ca="1">SUMIFS(INDIRECT($F$1&amp;$F481&amp;":"&amp;$F481),INDIRECT($F$1&amp;dbP!$D$2&amp;":"&amp;dbP!$D$2),"&gt;="&amp;AX$6,INDIRECT($F$1&amp;dbP!$D$2&amp;":"&amp;dbP!$D$2),"&lt;="&amp;A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Y481" s="1">
        <f ca="1">SUMIFS(INDIRECT($F$1&amp;$F481&amp;":"&amp;$F481),INDIRECT($F$1&amp;dbP!$D$2&amp;":"&amp;dbP!$D$2),"&gt;="&amp;AY$6,INDIRECT($F$1&amp;dbP!$D$2&amp;":"&amp;dbP!$D$2),"&lt;="&amp;A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Z481" s="1">
        <f ca="1">SUMIFS(INDIRECT($F$1&amp;$F481&amp;":"&amp;$F481),INDIRECT($F$1&amp;dbP!$D$2&amp;":"&amp;dbP!$D$2),"&gt;="&amp;AZ$6,INDIRECT($F$1&amp;dbP!$D$2&amp;":"&amp;dbP!$D$2),"&lt;="&amp;A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A481" s="1">
        <f ca="1">SUMIFS(INDIRECT($F$1&amp;$F481&amp;":"&amp;$F481),INDIRECT($F$1&amp;dbP!$D$2&amp;":"&amp;dbP!$D$2),"&gt;="&amp;BA$6,INDIRECT($F$1&amp;dbP!$D$2&amp;":"&amp;dbP!$D$2),"&lt;="&amp;B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B481" s="1">
        <f ca="1">SUMIFS(INDIRECT($F$1&amp;$F481&amp;":"&amp;$F481),INDIRECT($F$1&amp;dbP!$D$2&amp;":"&amp;dbP!$D$2),"&gt;="&amp;BB$6,INDIRECT($F$1&amp;dbP!$D$2&amp;":"&amp;dbP!$D$2),"&lt;="&amp;B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C481" s="1">
        <f ca="1">SUMIFS(INDIRECT($F$1&amp;$F481&amp;":"&amp;$F481),INDIRECT($F$1&amp;dbP!$D$2&amp;":"&amp;dbP!$D$2),"&gt;="&amp;BC$6,INDIRECT($F$1&amp;dbP!$D$2&amp;":"&amp;dbP!$D$2),"&lt;="&amp;B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D481" s="1">
        <f ca="1">SUMIFS(INDIRECT($F$1&amp;$F481&amp;":"&amp;$F481),INDIRECT($F$1&amp;dbP!$D$2&amp;":"&amp;dbP!$D$2),"&gt;="&amp;BD$6,INDIRECT($F$1&amp;dbP!$D$2&amp;":"&amp;dbP!$D$2),"&lt;="&amp;B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E481" s="1">
        <f ca="1">SUMIFS(INDIRECT($F$1&amp;$F481&amp;":"&amp;$F481),INDIRECT($F$1&amp;dbP!$D$2&amp;":"&amp;dbP!$D$2),"&gt;="&amp;BE$6,INDIRECT($F$1&amp;dbP!$D$2&amp;":"&amp;dbP!$D$2),"&lt;="&amp;B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</row>
    <row r="482" spans="1:57" x14ac:dyDescent="0.3">
      <c r="B482" s="1">
        <f>MAX(B$423:B481)+1</f>
        <v>67</v>
      </c>
      <c r="D482" s="1" t="str">
        <f ca="1">INDIRECT($B$1&amp;Items!AB$2&amp;$B482)</f>
        <v>PL(-)</v>
      </c>
      <c r="F482" s="1" t="str">
        <f ca="1">INDIRECT($B$1&amp;Items!X$2&amp;$B482)</f>
        <v>AA</v>
      </c>
      <c r="H482" s="13" t="str">
        <f ca="1">INDIRECT($B$1&amp;Items!U$2&amp;$B482)</f>
        <v>Себестоимость продаж</v>
      </c>
      <c r="I482" s="13" t="str">
        <f ca="1">IF(INDIRECT($B$1&amp;Items!V$2&amp;$B482)="",H482,INDIRECT($B$1&amp;Items!V$2&amp;$B482))</f>
        <v>Затраты этапа-4 бизнес-процесса</v>
      </c>
      <c r="J482" s="1" t="str">
        <f ca="1">IF(INDIRECT($B$1&amp;Items!W$2&amp;$B482)="",IF(H482&lt;&gt;I482,"  "&amp;I482,I482),"    "&amp;INDIRECT($B$1&amp;Items!W$2&amp;$B482))</f>
        <v xml:space="preserve">    Производственные затраты-35</v>
      </c>
      <c r="S482" s="1">
        <f ca="1">SUM($U482:INDIRECT(ADDRESS(ROW(),SUMIFS($1:$1,$5:$5,MAX($5:$5)))))</f>
        <v>673498.8</v>
      </c>
      <c r="V482" s="1">
        <f ca="1">SUMIFS(INDIRECT($F$1&amp;$F482&amp;":"&amp;$F482),INDIRECT($F$1&amp;dbP!$D$2&amp;":"&amp;dbP!$D$2),"&gt;="&amp;V$6,INDIRECT($F$1&amp;dbP!$D$2&amp;":"&amp;dbP!$D$2),"&lt;="&amp;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W482" s="1">
        <f ca="1">SUMIFS(INDIRECT($F$1&amp;$F482&amp;":"&amp;$F482),INDIRECT($F$1&amp;dbP!$D$2&amp;":"&amp;dbP!$D$2),"&gt;="&amp;W$6,INDIRECT($F$1&amp;dbP!$D$2&amp;":"&amp;dbP!$D$2),"&lt;="&amp;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X482" s="1">
        <f ca="1">SUMIFS(INDIRECT($F$1&amp;$F482&amp;":"&amp;$F482),INDIRECT($F$1&amp;dbP!$D$2&amp;":"&amp;dbP!$D$2),"&gt;="&amp;X$6,INDIRECT($F$1&amp;dbP!$D$2&amp;":"&amp;dbP!$D$2),"&lt;="&amp;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Y482" s="1">
        <f ca="1">SUMIFS(INDIRECT($F$1&amp;$F482&amp;":"&amp;$F482),INDIRECT($F$1&amp;dbP!$D$2&amp;":"&amp;dbP!$D$2),"&gt;="&amp;Y$6,INDIRECT($F$1&amp;dbP!$D$2&amp;":"&amp;dbP!$D$2),"&lt;="&amp;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Z482" s="1">
        <f ca="1">SUMIFS(INDIRECT($F$1&amp;$F482&amp;":"&amp;$F482),INDIRECT($F$1&amp;dbP!$D$2&amp;":"&amp;dbP!$D$2),"&gt;="&amp;Z$6,INDIRECT($F$1&amp;dbP!$D$2&amp;":"&amp;dbP!$D$2),"&lt;="&amp;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224499.6</v>
      </c>
      <c r="AA482" s="1">
        <f ca="1">SUMIFS(INDIRECT($F$1&amp;$F482&amp;":"&amp;$F482),INDIRECT($F$1&amp;dbP!$D$2&amp;":"&amp;dbP!$D$2),"&gt;="&amp;AA$6,INDIRECT($F$1&amp;dbP!$D$2&amp;":"&amp;dbP!$D$2),"&lt;="&amp;A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448999.2</v>
      </c>
      <c r="AB482" s="1">
        <f ca="1">SUMIFS(INDIRECT($F$1&amp;$F482&amp;":"&amp;$F482),INDIRECT($F$1&amp;dbP!$D$2&amp;":"&amp;dbP!$D$2),"&gt;="&amp;AB$6,INDIRECT($F$1&amp;dbP!$D$2&amp;":"&amp;dbP!$D$2),"&lt;="&amp;A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C482" s="1">
        <f ca="1">SUMIFS(INDIRECT($F$1&amp;$F482&amp;":"&amp;$F482),INDIRECT($F$1&amp;dbP!$D$2&amp;":"&amp;dbP!$D$2),"&gt;="&amp;AC$6,INDIRECT($F$1&amp;dbP!$D$2&amp;":"&amp;dbP!$D$2),"&lt;="&amp;A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D482" s="1">
        <f ca="1">SUMIFS(INDIRECT($F$1&amp;$F482&amp;":"&amp;$F482),INDIRECT($F$1&amp;dbP!$D$2&amp;":"&amp;dbP!$D$2),"&gt;="&amp;AD$6,INDIRECT($F$1&amp;dbP!$D$2&amp;":"&amp;dbP!$D$2),"&lt;="&amp;A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E482" s="1">
        <f ca="1">SUMIFS(INDIRECT($F$1&amp;$F482&amp;":"&amp;$F482),INDIRECT($F$1&amp;dbP!$D$2&amp;":"&amp;dbP!$D$2),"&gt;="&amp;AE$6,INDIRECT($F$1&amp;dbP!$D$2&amp;":"&amp;dbP!$D$2),"&lt;="&amp;A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F482" s="1">
        <f ca="1">SUMIFS(INDIRECT($F$1&amp;$F482&amp;":"&amp;$F482),INDIRECT($F$1&amp;dbP!$D$2&amp;":"&amp;dbP!$D$2),"&gt;="&amp;AF$6,INDIRECT($F$1&amp;dbP!$D$2&amp;":"&amp;dbP!$D$2),"&lt;="&amp;AF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G482" s="1">
        <f ca="1">SUMIFS(INDIRECT($F$1&amp;$F482&amp;":"&amp;$F482),INDIRECT($F$1&amp;dbP!$D$2&amp;":"&amp;dbP!$D$2),"&gt;="&amp;AG$6,INDIRECT($F$1&amp;dbP!$D$2&amp;":"&amp;dbP!$D$2),"&lt;="&amp;AG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H482" s="1">
        <f ca="1">SUMIFS(INDIRECT($F$1&amp;$F482&amp;":"&amp;$F482),INDIRECT($F$1&amp;dbP!$D$2&amp;":"&amp;dbP!$D$2),"&gt;="&amp;AH$6,INDIRECT($F$1&amp;dbP!$D$2&amp;":"&amp;dbP!$D$2),"&lt;="&amp;AH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I482" s="1">
        <f ca="1">SUMIFS(INDIRECT($F$1&amp;$F482&amp;":"&amp;$F482),INDIRECT($F$1&amp;dbP!$D$2&amp;":"&amp;dbP!$D$2),"&gt;="&amp;AI$6,INDIRECT($F$1&amp;dbP!$D$2&amp;":"&amp;dbP!$D$2),"&lt;="&amp;AI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J482" s="1">
        <f ca="1">SUMIFS(INDIRECT($F$1&amp;$F482&amp;":"&amp;$F482),INDIRECT($F$1&amp;dbP!$D$2&amp;":"&amp;dbP!$D$2),"&gt;="&amp;AJ$6,INDIRECT($F$1&amp;dbP!$D$2&amp;":"&amp;dbP!$D$2),"&lt;="&amp;AJ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K482" s="1">
        <f ca="1">SUMIFS(INDIRECT($F$1&amp;$F482&amp;":"&amp;$F482),INDIRECT($F$1&amp;dbP!$D$2&amp;":"&amp;dbP!$D$2),"&gt;="&amp;AK$6,INDIRECT($F$1&amp;dbP!$D$2&amp;":"&amp;dbP!$D$2),"&lt;="&amp;AK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L482" s="1">
        <f ca="1">SUMIFS(INDIRECT($F$1&amp;$F482&amp;":"&amp;$F482),INDIRECT($F$1&amp;dbP!$D$2&amp;":"&amp;dbP!$D$2),"&gt;="&amp;AL$6,INDIRECT($F$1&amp;dbP!$D$2&amp;":"&amp;dbP!$D$2),"&lt;="&amp;AL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M482" s="1">
        <f ca="1">SUMIFS(INDIRECT($F$1&amp;$F482&amp;":"&amp;$F482),INDIRECT($F$1&amp;dbP!$D$2&amp;":"&amp;dbP!$D$2),"&gt;="&amp;AM$6,INDIRECT($F$1&amp;dbP!$D$2&amp;":"&amp;dbP!$D$2),"&lt;="&amp;AM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N482" s="1">
        <f ca="1">SUMIFS(INDIRECT($F$1&amp;$F482&amp;":"&amp;$F482),INDIRECT($F$1&amp;dbP!$D$2&amp;":"&amp;dbP!$D$2),"&gt;="&amp;AN$6,INDIRECT($F$1&amp;dbP!$D$2&amp;":"&amp;dbP!$D$2),"&lt;="&amp;AN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O482" s="1">
        <f ca="1">SUMIFS(INDIRECT($F$1&amp;$F482&amp;":"&amp;$F482),INDIRECT($F$1&amp;dbP!$D$2&amp;":"&amp;dbP!$D$2),"&gt;="&amp;AO$6,INDIRECT($F$1&amp;dbP!$D$2&amp;":"&amp;dbP!$D$2),"&lt;="&amp;AO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P482" s="1">
        <f ca="1">SUMIFS(INDIRECT($F$1&amp;$F482&amp;":"&amp;$F482),INDIRECT($F$1&amp;dbP!$D$2&amp;":"&amp;dbP!$D$2),"&gt;="&amp;AP$6,INDIRECT($F$1&amp;dbP!$D$2&amp;":"&amp;dbP!$D$2),"&lt;="&amp;AP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Q482" s="1">
        <f ca="1">SUMIFS(INDIRECT($F$1&amp;$F482&amp;":"&amp;$F482),INDIRECT($F$1&amp;dbP!$D$2&amp;":"&amp;dbP!$D$2),"&gt;="&amp;AQ$6,INDIRECT($F$1&amp;dbP!$D$2&amp;":"&amp;dbP!$D$2),"&lt;="&amp;AQ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R482" s="1">
        <f ca="1">SUMIFS(INDIRECT($F$1&amp;$F482&amp;":"&amp;$F482),INDIRECT($F$1&amp;dbP!$D$2&amp;":"&amp;dbP!$D$2),"&gt;="&amp;AR$6,INDIRECT($F$1&amp;dbP!$D$2&amp;":"&amp;dbP!$D$2),"&lt;="&amp;AR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S482" s="1">
        <f ca="1">SUMIFS(INDIRECT($F$1&amp;$F482&amp;":"&amp;$F482),INDIRECT($F$1&amp;dbP!$D$2&amp;":"&amp;dbP!$D$2),"&gt;="&amp;AS$6,INDIRECT($F$1&amp;dbP!$D$2&amp;":"&amp;dbP!$D$2),"&lt;="&amp;AS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T482" s="1">
        <f ca="1">SUMIFS(INDIRECT($F$1&amp;$F482&amp;":"&amp;$F482),INDIRECT($F$1&amp;dbP!$D$2&amp;":"&amp;dbP!$D$2),"&gt;="&amp;AT$6,INDIRECT($F$1&amp;dbP!$D$2&amp;":"&amp;dbP!$D$2),"&lt;="&amp;AT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U482" s="1">
        <f ca="1">SUMIFS(INDIRECT($F$1&amp;$F482&amp;":"&amp;$F482),INDIRECT($F$1&amp;dbP!$D$2&amp;":"&amp;dbP!$D$2),"&gt;="&amp;AU$6,INDIRECT($F$1&amp;dbP!$D$2&amp;":"&amp;dbP!$D$2),"&lt;="&amp;AU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V482" s="1">
        <f ca="1">SUMIFS(INDIRECT($F$1&amp;$F482&amp;":"&amp;$F482),INDIRECT($F$1&amp;dbP!$D$2&amp;":"&amp;dbP!$D$2),"&gt;="&amp;AV$6,INDIRECT($F$1&amp;dbP!$D$2&amp;":"&amp;dbP!$D$2),"&lt;="&amp;A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W482" s="1">
        <f ca="1">SUMIFS(INDIRECT($F$1&amp;$F482&amp;":"&amp;$F482),INDIRECT($F$1&amp;dbP!$D$2&amp;":"&amp;dbP!$D$2),"&gt;="&amp;AW$6,INDIRECT($F$1&amp;dbP!$D$2&amp;":"&amp;dbP!$D$2),"&lt;="&amp;A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X482" s="1">
        <f ca="1">SUMIFS(INDIRECT($F$1&amp;$F482&amp;":"&amp;$F482),INDIRECT($F$1&amp;dbP!$D$2&amp;":"&amp;dbP!$D$2),"&gt;="&amp;AX$6,INDIRECT($F$1&amp;dbP!$D$2&amp;":"&amp;dbP!$D$2),"&lt;="&amp;A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Y482" s="1">
        <f ca="1">SUMIFS(INDIRECT($F$1&amp;$F482&amp;":"&amp;$F482),INDIRECT($F$1&amp;dbP!$D$2&amp;":"&amp;dbP!$D$2),"&gt;="&amp;AY$6,INDIRECT($F$1&amp;dbP!$D$2&amp;":"&amp;dbP!$D$2),"&lt;="&amp;A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Z482" s="1">
        <f ca="1">SUMIFS(INDIRECT($F$1&amp;$F482&amp;":"&amp;$F482),INDIRECT($F$1&amp;dbP!$D$2&amp;":"&amp;dbP!$D$2),"&gt;="&amp;AZ$6,INDIRECT($F$1&amp;dbP!$D$2&amp;":"&amp;dbP!$D$2),"&lt;="&amp;A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A482" s="1">
        <f ca="1">SUMIFS(INDIRECT($F$1&amp;$F482&amp;":"&amp;$F482),INDIRECT($F$1&amp;dbP!$D$2&amp;":"&amp;dbP!$D$2),"&gt;="&amp;BA$6,INDIRECT($F$1&amp;dbP!$D$2&amp;":"&amp;dbP!$D$2),"&lt;="&amp;B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B482" s="1">
        <f ca="1">SUMIFS(INDIRECT($F$1&amp;$F482&amp;":"&amp;$F482),INDIRECT($F$1&amp;dbP!$D$2&amp;":"&amp;dbP!$D$2),"&gt;="&amp;BB$6,INDIRECT($F$1&amp;dbP!$D$2&amp;":"&amp;dbP!$D$2),"&lt;="&amp;B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C482" s="1">
        <f ca="1">SUMIFS(INDIRECT($F$1&amp;$F482&amp;":"&amp;$F482),INDIRECT($F$1&amp;dbP!$D$2&amp;":"&amp;dbP!$D$2),"&gt;="&amp;BC$6,INDIRECT($F$1&amp;dbP!$D$2&amp;":"&amp;dbP!$D$2),"&lt;="&amp;B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D482" s="1">
        <f ca="1">SUMIFS(INDIRECT($F$1&amp;$F482&amp;":"&amp;$F482),INDIRECT($F$1&amp;dbP!$D$2&amp;":"&amp;dbP!$D$2),"&gt;="&amp;BD$6,INDIRECT($F$1&amp;dbP!$D$2&amp;":"&amp;dbP!$D$2),"&lt;="&amp;B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E482" s="1">
        <f ca="1">SUMIFS(INDIRECT($F$1&amp;$F482&amp;":"&amp;$F482),INDIRECT($F$1&amp;dbP!$D$2&amp;":"&amp;dbP!$D$2),"&gt;="&amp;BE$6,INDIRECT($F$1&amp;dbP!$D$2&amp;":"&amp;dbP!$D$2),"&lt;="&amp;B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</row>
    <row r="483" spans="1:57" x14ac:dyDescent="0.3">
      <c r="B483" s="1">
        <f>MAX(B$423:B482)+1</f>
        <v>68</v>
      </c>
      <c r="D483" s="1" t="str">
        <f ca="1">INDIRECT($B$1&amp;Items!AB$2&amp;$B483)</f>
        <v>PL(-)</v>
      </c>
      <c r="F483" s="1" t="str">
        <f ca="1">INDIRECT($B$1&amp;Items!X$2&amp;$B483)</f>
        <v>AA</v>
      </c>
      <c r="H483" s="13" t="str">
        <f ca="1">INDIRECT($B$1&amp;Items!U$2&amp;$B483)</f>
        <v>Себестоимость продаж</v>
      </c>
      <c r="I483" s="13" t="str">
        <f ca="1">IF(INDIRECT($B$1&amp;Items!V$2&amp;$B483)="",H483,INDIRECT($B$1&amp;Items!V$2&amp;$B483))</f>
        <v>Затраты этапа-4 бизнес-процесса</v>
      </c>
      <c r="J483" s="1" t="str">
        <f ca="1">IF(INDIRECT($B$1&amp;Items!W$2&amp;$B483)="",IF(H483&lt;&gt;I483,"  "&amp;I483,I483),"    "&amp;INDIRECT($B$1&amp;Items!W$2&amp;$B483))</f>
        <v xml:space="preserve">    Производственные затраты-36</v>
      </c>
      <c r="S483" s="1">
        <f ca="1">SUM($U483:INDIRECT(ADDRESS(ROW(),SUMIFS($1:$1,$5:$5,MAX($5:$5)))))</f>
        <v>757852.2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252617.4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505234.8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1:57" x14ac:dyDescent="0.3">
      <c r="B484" s="1">
        <f>MAX(B$423:B483)+1</f>
        <v>69</v>
      </c>
      <c r="D484" s="1" t="str">
        <f ca="1">INDIRECT($B$1&amp;Items!AB$2&amp;$B484)</f>
        <v>PL(-)</v>
      </c>
      <c r="F484" s="1" t="str">
        <f ca="1">INDIRECT($B$1&amp;Items!X$2&amp;$B484)</f>
        <v>AA</v>
      </c>
      <c r="H484" s="13" t="str">
        <f ca="1">INDIRECT($B$1&amp;Items!U$2&amp;$B484)</f>
        <v>Себестоимость продаж</v>
      </c>
      <c r="I484" s="13" t="str">
        <f ca="1">IF(INDIRECT($B$1&amp;Items!V$2&amp;$B484)="",H484,INDIRECT($B$1&amp;Items!V$2&amp;$B484))</f>
        <v>Затраты этапа-4 бизнес-процесса</v>
      </c>
      <c r="J484" s="1" t="str">
        <f ca="1">IF(INDIRECT($B$1&amp;Items!W$2&amp;$B484)="",IF(H484&lt;&gt;I484,"  "&amp;I484,I484),"    "&amp;INDIRECT($B$1&amp;Items!W$2&amp;$B484))</f>
        <v xml:space="preserve">    Производственные затраты-37</v>
      </c>
      <c r="S484" s="1">
        <f ca="1">SUM($U484:INDIRECT(ADDRESS(ROW(),SUMIFS($1:$1,$5:$5,MAX($5:$5)))))</f>
        <v>724229.04599999997</v>
      </c>
      <c r="V484" s="1">
        <f ca="1">SUMIFS(INDIRECT($F$1&amp;$F484&amp;":"&amp;$F484),INDIRECT($F$1&amp;dbP!$D$2&amp;":"&amp;dbP!$D$2),"&gt;="&amp;V$6,INDIRECT($F$1&amp;dbP!$D$2&amp;":"&amp;dbP!$D$2),"&lt;="&amp;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W484" s="1">
        <f ca="1">SUMIFS(INDIRECT($F$1&amp;$F484&amp;":"&amp;$F484),INDIRECT($F$1&amp;dbP!$D$2&amp;":"&amp;dbP!$D$2),"&gt;="&amp;W$6,INDIRECT($F$1&amp;dbP!$D$2&amp;":"&amp;dbP!$D$2),"&lt;="&amp;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X484" s="1">
        <f ca="1">SUMIFS(INDIRECT($F$1&amp;$F484&amp;":"&amp;$F484),INDIRECT($F$1&amp;dbP!$D$2&amp;":"&amp;dbP!$D$2),"&gt;="&amp;X$6,INDIRECT($F$1&amp;dbP!$D$2&amp;":"&amp;dbP!$D$2),"&lt;="&amp;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Y484" s="1">
        <f ca="1">SUMIFS(INDIRECT($F$1&amp;$F484&amp;":"&amp;$F484),INDIRECT($F$1&amp;dbP!$D$2&amp;":"&amp;dbP!$D$2),"&gt;="&amp;Y$6,INDIRECT($F$1&amp;dbP!$D$2&amp;":"&amp;dbP!$D$2),"&lt;="&amp;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Z484" s="1">
        <f ca="1">SUMIFS(INDIRECT($F$1&amp;$F484&amp;":"&amp;$F484),INDIRECT($F$1&amp;dbP!$D$2&amp;":"&amp;dbP!$D$2),"&gt;="&amp;Z$6,INDIRECT($F$1&amp;dbP!$D$2&amp;":"&amp;dbP!$D$2),"&lt;="&amp;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241409.682</v>
      </c>
      <c r="AA484" s="1">
        <f ca="1">SUMIFS(INDIRECT($F$1&amp;$F484&amp;":"&amp;$F484),INDIRECT($F$1&amp;dbP!$D$2&amp;":"&amp;dbP!$D$2),"&gt;="&amp;AA$6,INDIRECT($F$1&amp;dbP!$D$2&amp;":"&amp;dbP!$D$2),"&lt;="&amp;A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482819.364</v>
      </c>
      <c r="AB484" s="1">
        <f ca="1">SUMIFS(INDIRECT($F$1&amp;$F484&amp;":"&amp;$F484),INDIRECT($F$1&amp;dbP!$D$2&amp;":"&amp;dbP!$D$2),"&gt;="&amp;AB$6,INDIRECT($F$1&amp;dbP!$D$2&amp;":"&amp;dbP!$D$2),"&lt;="&amp;A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C484" s="1">
        <f ca="1">SUMIFS(INDIRECT($F$1&amp;$F484&amp;":"&amp;$F484),INDIRECT($F$1&amp;dbP!$D$2&amp;":"&amp;dbP!$D$2),"&gt;="&amp;AC$6,INDIRECT($F$1&amp;dbP!$D$2&amp;":"&amp;dbP!$D$2),"&lt;="&amp;A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D484" s="1">
        <f ca="1">SUMIFS(INDIRECT($F$1&amp;$F484&amp;":"&amp;$F484),INDIRECT($F$1&amp;dbP!$D$2&amp;":"&amp;dbP!$D$2),"&gt;="&amp;AD$6,INDIRECT($F$1&amp;dbP!$D$2&amp;":"&amp;dbP!$D$2),"&lt;="&amp;A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E484" s="1">
        <f ca="1">SUMIFS(INDIRECT($F$1&amp;$F484&amp;":"&amp;$F484),INDIRECT($F$1&amp;dbP!$D$2&amp;":"&amp;dbP!$D$2),"&gt;="&amp;AE$6,INDIRECT($F$1&amp;dbP!$D$2&amp;":"&amp;dbP!$D$2),"&lt;="&amp;A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F484" s="1">
        <f ca="1">SUMIFS(INDIRECT($F$1&amp;$F484&amp;":"&amp;$F484),INDIRECT($F$1&amp;dbP!$D$2&amp;":"&amp;dbP!$D$2),"&gt;="&amp;AF$6,INDIRECT($F$1&amp;dbP!$D$2&amp;":"&amp;dbP!$D$2),"&lt;="&amp;AF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G484" s="1">
        <f ca="1">SUMIFS(INDIRECT($F$1&amp;$F484&amp;":"&amp;$F484),INDIRECT($F$1&amp;dbP!$D$2&amp;":"&amp;dbP!$D$2),"&gt;="&amp;AG$6,INDIRECT($F$1&amp;dbP!$D$2&amp;":"&amp;dbP!$D$2),"&lt;="&amp;AG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H484" s="1">
        <f ca="1">SUMIFS(INDIRECT($F$1&amp;$F484&amp;":"&amp;$F484),INDIRECT($F$1&amp;dbP!$D$2&amp;":"&amp;dbP!$D$2),"&gt;="&amp;AH$6,INDIRECT($F$1&amp;dbP!$D$2&amp;":"&amp;dbP!$D$2),"&lt;="&amp;AH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I484" s="1">
        <f ca="1">SUMIFS(INDIRECT($F$1&amp;$F484&amp;":"&amp;$F484),INDIRECT($F$1&amp;dbP!$D$2&amp;":"&amp;dbP!$D$2),"&gt;="&amp;AI$6,INDIRECT($F$1&amp;dbP!$D$2&amp;":"&amp;dbP!$D$2),"&lt;="&amp;AI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J484" s="1">
        <f ca="1">SUMIFS(INDIRECT($F$1&amp;$F484&amp;":"&amp;$F484),INDIRECT($F$1&amp;dbP!$D$2&amp;":"&amp;dbP!$D$2),"&gt;="&amp;AJ$6,INDIRECT($F$1&amp;dbP!$D$2&amp;":"&amp;dbP!$D$2),"&lt;="&amp;AJ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K484" s="1">
        <f ca="1">SUMIFS(INDIRECT($F$1&amp;$F484&amp;":"&amp;$F484),INDIRECT($F$1&amp;dbP!$D$2&amp;":"&amp;dbP!$D$2),"&gt;="&amp;AK$6,INDIRECT($F$1&amp;dbP!$D$2&amp;":"&amp;dbP!$D$2),"&lt;="&amp;AK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L484" s="1">
        <f ca="1">SUMIFS(INDIRECT($F$1&amp;$F484&amp;":"&amp;$F484),INDIRECT($F$1&amp;dbP!$D$2&amp;":"&amp;dbP!$D$2),"&gt;="&amp;AL$6,INDIRECT($F$1&amp;dbP!$D$2&amp;":"&amp;dbP!$D$2),"&lt;="&amp;AL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M484" s="1">
        <f ca="1">SUMIFS(INDIRECT($F$1&amp;$F484&amp;":"&amp;$F484),INDIRECT($F$1&amp;dbP!$D$2&amp;":"&amp;dbP!$D$2),"&gt;="&amp;AM$6,INDIRECT($F$1&amp;dbP!$D$2&amp;":"&amp;dbP!$D$2),"&lt;="&amp;AM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N484" s="1">
        <f ca="1">SUMIFS(INDIRECT($F$1&amp;$F484&amp;":"&amp;$F484),INDIRECT($F$1&amp;dbP!$D$2&amp;":"&amp;dbP!$D$2),"&gt;="&amp;AN$6,INDIRECT($F$1&amp;dbP!$D$2&amp;":"&amp;dbP!$D$2),"&lt;="&amp;AN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O484" s="1">
        <f ca="1">SUMIFS(INDIRECT($F$1&amp;$F484&amp;":"&amp;$F484),INDIRECT($F$1&amp;dbP!$D$2&amp;":"&amp;dbP!$D$2),"&gt;="&amp;AO$6,INDIRECT($F$1&amp;dbP!$D$2&amp;":"&amp;dbP!$D$2),"&lt;="&amp;AO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P484" s="1">
        <f ca="1">SUMIFS(INDIRECT($F$1&amp;$F484&amp;":"&amp;$F484),INDIRECT($F$1&amp;dbP!$D$2&amp;":"&amp;dbP!$D$2),"&gt;="&amp;AP$6,INDIRECT($F$1&amp;dbP!$D$2&amp;":"&amp;dbP!$D$2),"&lt;="&amp;AP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Q484" s="1">
        <f ca="1">SUMIFS(INDIRECT($F$1&amp;$F484&amp;":"&amp;$F484),INDIRECT($F$1&amp;dbP!$D$2&amp;":"&amp;dbP!$D$2),"&gt;="&amp;AQ$6,INDIRECT($F$1&amp;dbP!$D$2&amp;":"&amp;dbP!$D$2),"&lt;="&amp;AQ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R484" s="1">
        <f ca="1">SUMIFS(INDIRECT($F$1&amp;$F484&amp;":"&amp;$F484),INDIRECT($F$1&amp;dbP!$D$2&amp;":"&amp;dbP!$D$2),"&gt;="&amp;AR$6,INDIRECT($F$1&amp;dbP!$D$2&amp;":"&amp;dbP!$D$2),"&lt;="&amp;AR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S484" s="1">
        <f ca="1">SUMIFS(INDIRECT($F$1&amp;$F484&amp;":"&amp;$F484),INDIRECT($F$1&amp;dbP!$D$2&amp;":"&amp;dbP!$D$2),"&gt;="&amp;AS$6,INDIRECT($F$1&amp;dbP!$D$2&amp;":"&amp;dbP!$D$2),"&lt;="&amp;AS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T484" s="1">
        <f ca="1">SUMIFS(INDIRECT($F$1&amp;$F484&amp;":"&amp;$F484),INDIRECT($F$1&amp;dbP!$D$2&amp;":"&amp;dbP!$D$2),"&gt;="&amp;AT$6,INDIRECT($F$1&amp;dbP!$D$2&amp;":"&amp;dbP!$D$2),"&lt;="&amp;AT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U484" s="1">
        <f ca="1">SUMIFS(INDIRECT($F$1&amp;$F484&amp;":"&amp;$F484),INDIRECT($F$1&amp;dbP!$D$2&amp;":"&amp;dbP!$D$2),"&gt;="&amp;AU$6,INDIRECT($F$1&amp;dbP!$D$2&amp;":"&amp;dbP!$D$2),"&lt;="&amp;AU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V484" s="1">
        <f ca="1">SUMIFS(INDIRECT($F$1&amp;$F484&amp;":"&amp;$F484),INDIRECT($F$1&amp;dbP!$D$2&amp;":"&amp;dbP!$D$2),"&gt;="&amp;AV$6,INDIRECT($F$1&amp;dbP!$D$2&amp;":"&amp;dbP!$D$2),"&lt;="&amp;A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W484" s="1">
        <f ca="1">SUMIFS(INDIRECT($F$1&amp;$F484&amp;":"&amp;$F484),INDIRECT($F$1&amp;dbP!$D$2&amp;":"&amp;dbP!$D$2),"&gt;="&amp;AW$6,INDIRECT($F$1&amp;dbP!$D$2&amp;":"&amp;dbP!$D$2),"&lt;="&amp;A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X484" s="1">
        <f ca="1">SUMIFS(INDIRECT($F$1&amp;$F484&amp;":"&amp;$F484),INDIRECT($F$1&amp;dbP!$D$2&amp;":"&amp;dbP!$D$2),"&gt;="&amp;AX$6,INDIRECT($F$1&amp;dbP!$D$2&amp;":"&amp;dbP!$D$2),"&lt;="&amp;A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Y484" s="1">
        <f ca="1">SUMIFS(INDIRECT($F$1&amp;$F484&amp;":"&amp;$F484),INDIRECT($F$1&amp;dbP!$D$2&amp;":"&amp;dbP!$D$2),"&gt;="&amp;AY$6,INDIRECT($F$1&amp;dbP!$D$2&amp;":"&amp;dbP!$D$2),"&lt;="&amp;A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Z484" s="1">
        <f ca="1">SUMIFS(INDIRECT($F$1&amp;$F484&amp;":"&amp;$F484),INDIRECT($F$1&amp;dbP!$D$2&amp;":"&amp;dbP!$D$2),"&gt;="&amp;AZ$6,INDIRECT($F$1&amp;dbP!$D$2&amp;":"&amp;dbP!$D$2),"&lt;="&amp;A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A484" s="1">
        <f ca="1">SUMIFS(INDIRECT($F$1&amp;$F484&amp;":"&amp;$F484),INDIRECT($F$1&amp;dbP!$D$2&amp;":"&amp;dbP!$D$2),"&gt;="&amp;BA$6,INDIRECT($F$1&amp;dbP!$D$2&amp;":"&amp;dbP!$D$2),"&lt;="&amp;B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B484" s="1">
        <f ca="1">SUMIFS(INDIRECT($F$1&amp;$F484&amp;":"&amp;$F484),INDIRECT($F$1&amp;dbP!$D$2&amp;":"&amp;dbP!$D$2),"&gt;="&amp;BB$6,INDIRECT($F$1&amp;dbP!$D$2&amp;":"&amp;dbP!$D$2),"&lt;="&amp;B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C484" s="1">
        <f ca="1">SUMIFS(INDIRECT($F$1&amp;$F484&amp;":"&amp;$F484),INDIRECT($F$1&amp;dbP!$D$2&amp;":"&amp;dbP!$D$2),"&gt;="&amp;BC$6,INDIRECT($F$1&amp;dbP!$D$2&amp;":"&amp;dbP!$D$2),"&lt;="&amp;B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D484" s="1">
        <f ca="1">SUMIFS(INDIRECT($F$1&amp;$F484&amp;":"&amp;$F484),INDIRECT($F$1&amp;dbP!$D$2&amp;":"&amp;dbP!$D$2),"&gt;="&amp;BD$6,INDIRECT($F$1&amp;dbP!$D$2&amp;":"&amp;dbP!$D$2),"&lt;="&amp;B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E484" s="1">
        <f ca="1">SUMIFS(INDIRECT($F$1&amp;$F484&amp;":"&amp;$F484),INDIRECT($F$1&amp;dbP!$D$2&amp;":"&amp;dbP!$D$2),"&gt;="&amp;BE$6,INDIRECT($F$1&amp;dbP!$D$2&amp;":"&amp;dbP!$D$2),"&lt;="&amp;B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</row>
    <row r="485" spans="1:57" x14ac:dyDescent="0.3">
      <c r="B485" s="1">
        <f>MAX(B$423:B484)+1</f>
        <v>70</v>
      </c>
      <c r="D485" s="1">
        <f ca="1">INDIRECT($B$1&amp;Items!AB$2&amp;$B485)</f>
        <v>0</v>
      </c>
      <c r="F485" s="1" t="str">
        <f ca="1">INDIRECT($B$1&amp;Items!X$2&amp;$B485)</f>
        <v>AA</v>
      </c>
      <c r="H485" s="13" t="str">
        <f ca="1">INDIRECT($B$1&amp;Items!U$2&amp;$B485)</f>
        <v>Себестоимость продаж</v>
      </c>
      <c r="I485" s="13" t="str">
        <f ca="1">IF(INDIRECT($B$1&amp;Items!V$2&amp;$B485)="",H485,INDIRECT($B$1&amp;Items!V$2&amp;$B485))</f>
        <v>Затраты этапа-5 бизнес-процесса</v>
      </c>
      <c r="J485" s="1" t="str">
        <f ca="1">IF(INDIRECT($B$1&amp;Items!W$2&amp;$B485)="",IF(H485&lt;&gt;I485,"  "&amp;I485,I485),"    "&amp;INDIRECT($B$1&amp;Items!W$2&amp;$B485))</f>
        <v xml:space="preserve">  Затраты этапа-5 бизнес-процесса</v>
      </c>
      <c r="S485" s="1">
        <f ca="1">SUM($U485:INDIRECT(ADDRESS(ROW(),SUMIFS($1:$1,$5:$5,MAX($5:$5)))))</f>
        <v>8217824.6811491996</v>
      </c>
      <c r="V485" s="1">
        <f ca="1">SUMIFS(INDIRECT($F$1&amp;$F485&amp;":"&amp;$F485),INDIRECT($F$1&amp;dbP!$D$2&amp;":"&amp;dbP!$D$2),"&gt;="&amp;V$6,INDIRECT($F$1&amp;dbP!$D$2&amp;":"&amp;dbP!$D$2),"&lt;="&amp;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W485" s="1">
        <f ca="1">SUMIFS(INDIRECT($F$1&amp;$F485&amp;":"&amp;$F485),INDIRECT($F$1&amp;dbP!$D$2&amp;":"&amp;dbP!$D$2),"&gt;="&amp;W$6,INDIRECT($F$1&amp;dbP!$D$2&amp;":"&amp;dbP!$D$2),"&lt;="&amp;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X485" s="1">
        <f ca="1">SUMIFS(INDIRECT($F$1&amp;$F485&amp;":"&amp;$F485),INDIRECT($F$1&amp;dbP!$D$2&amp;":"&amp;dbP!$D$2),"&gt;="&amp;X$6,INDIRECT($F$1&amp;dbP!$D$2&amp;":"&amp;dbP!$D$2),"&lt;="&amp;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Y485" s="1">
        <f ca="1">SUMIFS(INDIRECT($F$1&amp;$F485&amp;":"&amp;$F485),INDIRECT($F$1&amp;dbP!$D$2&amp;":"&amp;dbP!$D$2),"&gt;="&amp;Y$6,INDIRECT($F$1&amp;dbP!$D$2&amp;":"&amp;dbP!$D$2),"&lt;="&amp;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Z485" s="1">
        <f ca="1">SUMIFS(INDIRECT($F$1&amp;$F485&amp;":"&amp;$F485),INDIRECT($F$1&amp;dbP!$D$2&amp;":"&amp;dbP!$D$2),"&gt;="&amp;Z$6,INDIRECT($F$1&amp;dbP!$D$2&amp;":"&amp;dbP!$D$2),"&lt;="&amp;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2739274.8937164</v>
      </c>
      <c r="AA485" s="1">
        <f ca="1">SUMIFS(INDIRECT($F$1&amp;$F485&amp;":"&amp;$F485),INDIRECT($F$1&amp;dbP!$D$2&amp;":"&amp;dbP!$D$2),"&gt;="&amp;AA$6,INDIRECT($F$1&amp;dbP!$D$2&amp;":"&amp;dbP!$D$2),"&lt;="&amp;A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5478549.7874328</v>
      </c>
      <c r="AB485" s="1">
        <f ca="1">SUMIFS(INDIRECT($F$1&amp;$F485&amp;":"&amp;$F485),INDIRECT($F$1&amp;dbP!$D$2&amp;":"&amp;dbP!$D$2),"&gt;="&amp;AB$6,INDIRECT($F$1&amp;dbP!$D$2&amp;":"&amp;dbP!$D$2),"&lt;="&amp;A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C485" s="1">
        <f ca="1">SUMIFS(INDIRECT($F$1&amp;$F485&amp;":"&amp;$F485),INDIRECT($F$1&amp;dbP!$D$2&amp;":"&amp;dbP!$D$2),"&gt;="&amp;AC$6,INDIRECT($F$1&amp;dbP!$D$2&amp;":"&amp;dbP!$D$2),"&lt;="&amp;A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D485" s="1">
        <f ca="1">SUMIFS(INDIRECT($F$1&amp;$F485&amp;":"&amp;$F485),INDIRECT($F$1&amp;dbP!$D$2&amp;":"&amp;dbP!$D$2),"&gt;="&amp;AD$6,INDIRECT($F$1&amp;dbP!$D$2&amp;":"&amp;dbP!$D$2),"&lt;="&amp;A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E485" s="1">
        <f ca="1">SUMIFS(INDIRECT($F$1&amp;$F485&amp;":"&amp;$F485),INDIRECT($F$1&amp;dbP!$D$2&amp;":"&amp;dbP!$D$2),"&gt;="&amp;AE$6,INDIRECT($F$1&amp;dbP!$D$2&amp;":"&amp;dbP!$D$2),"&lt;="&amp;A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F485" s="1">
        <f ca="1">SUMIFS(INDIRECT($F$1&amp;$F485&amp;":"&amp;$F485),INDIRECT($F$1&amp;dbP!$D$2&amp;":"&amp;dbP!$D$2),"&gt;="&amp;AF$6,INDIRECT($F$1&amp;dbP!$D$2&amp;":"&amp;dbP!$D$2),"&lt;="&amp;AF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G485" s="1">
        <f ca="1">SUMIFS(INDIRECT($F$1&amp;$F485&amp;":"&amp;$F485),INDIRECT($F$1&amp;dbP!$D$2&amp;":"&amp;dbP!$D$2),"&gt;="&amp;AG$6,INDIRECT($F$1&amp;dbP!$D$2&amp;":"&amp;dbP!$D$2),"&lt;="&amp;AG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H485" s="1">
        <f ca="1">SUMIFS(INDIRECT($F$1&amp;$F485&amp;":"&amp;$F485),INDIRECT($F$1&amp;dbP!$D$2&amp;":"&amp;dbP!$D$2),"&gt;="&amp;AH$6,INDIRECT($F$1&amp;dbP!$D$2&amp;":"&amp;dbP!$D$2),"&lt;="&amp;AH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I485" s="1">
        <f ca="1">SUMIFS(INDIRECT($F$1&amp;$F485&amp;":"&amp;$F485),INDIRECT($F$1&amp;dbP!$D$2&amp;":"&amp;dbP!$D$2),"&gt;="&amp;AI$6,INDIRECT($F$1&amp;dbP!$D$2&amp;":"&amp;dbP!$D$2),"&lt;="&amp;AI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J485" s="1">
        <f ca="1">SUMIFS(INDIRECT($F$1&amp;$F485&amp;":"&amp;$F485),INDIRECT($F$1&amp;dbP!$D$2&amp;":"&amp;dbP!$D$2),"&gt;="&amp;AJ$6,INDIRECT($F$1&amp;dbP!$D$2&amp;":"&amp;dbP!$D$2),"&lt;="&amp;AJ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K485" s="1">
        <f ca="1">SUMIFS(INDIRECT($F$1&amp;$F485&amp;":"&amp;$F485),INDIRECT($F$1&amp;dbP!$D$2&amp;":"&amp;dbP!$D$2),"&gt;="&amp;AK$6,INDIRECT($F$1&amp;dbP!$D$2&amp;":"&amp;dbP!$D$2),"&lt;="&amp;AK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L485" s="1">
        <f ca="1">SUMIFS(INDIRECT($F$1&amp;$F485&amp;":"&amp;$F485),INDIRECT($F$1&amp;dbP!$D$2&amp;":"&amp;dbP!$D$2),"&gt;="&amp;AL$6,INDIRECT($F$1&amp;dbP!$D$2&amp;":"&amp;dbP!$D$2),"&lt;="&amp;AL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M485" s="1">
        <f ca="1">SUMIFS(INDIRECT($F$1&amp;$F485&amp;":"&amp;$F485),INDIRECT($F$1&amp;dbP!$D$2&amp;":"&amp;dbP!$D$2),"&gt;="&amp;AM$6,INDIRECT($F$1&amp;dbP!$D$2&amp;":"&amp;dbP!$D$2),"&lt;="&amp;AM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N485" s="1">
        <f ca="1">SUMIFS(INDIRECT($F$1&amp;$F485&amp;":"&amp;$F485),INDIRECT($F$1&amp;dbP!$D$2&amp;":"&amp;dbP!$D$2),"&gt;="&amp;AN$6,INDIRECT($F$1&amp;dbP!$D$2&amp;":"&amp;dbP!$D$2),"&lt;="&amp;AN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O485" s="1">
        <f ca="1">SUMIFS(INDIRECT($F$1&amp;$F485&amp;":"&amp;$F485),INDIRECT($F$1&amp;dbP!$D$2&amp;":"&amp;dbP!$D$2),"&gt;="&amp;AO$6,INDIRECT($F$1&amp;dbP!$D$2&amp;":"&amp;dbP!$D$2),"&lt;="&amp;AO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P485" s="1">
        <f ca="1">SUMIFS(INDIRECT($F$1&amp;$F485&amp;":"&amp;$F485),INDIRECT($F$1&amp;dbP!$D$2&amp;":"&amp;dbP!$D$2),"&gt;="&amp;AP$6,INDIRECT($F$1&amp;dbP!$D$2&amp;":"&amp;dbP!$D$2),"&lt;="&amp;AP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Q485" s="1">
        <f ca="1">SUMIFS(INDIRECT($F$1&amp;$F485&amp;":"&amp;$F485),INDIRECT($F$1&amp;dbP!$D$2&amp;":"&amp;dbP!$D$2),"&gt;="&amp;AQ$6,INDIRECT($F$1&amp;dbP!$D$2&amp;":"&amp;dbP!$D$2),"&lt;="&amp;AQ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R485" s="1">
        <f ca="1">SUMIFS(INDIRECT($F$1&amp;$F485&amp;":"&amp;$F485),INDIRECT($F$1&amp;dbP!$D$2&amp;":"&amp;dbP!$D$2),"&gt;="&amp;AR$6,INDIRECT($F$1&amp;dbP!$D$2&amp;":"&amp;dbP!$D$2),"&lt;="&amp;AR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S485" s="1">
        <f ca="1">SUMIFS(INDIRECT($F$1&amp;$F485&amp;":"&amp;$F485),INDIRECT($F$1&amp;dbP!$D$2&amp;":"&amp;dbP!$D$2),"&gt;="&amp;AS$6,INDIRECT($F$1&amp;dbP!$D$2&amp;":"&amp;dbP!$D$2),"&lt;="&amp;AS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T485" s="1">
        <f ca="1">SUMIFS(INDIRECT($F$1&amp;$F485&amp;":"&amp;$F485),INDIRECT($F$1&amp;dbP!$D$2&amp;":"&amp;dbP!$D$2),"&gt;="&amp;AT$6,INDIRECT($F$1&amp;dbP!$D$2&amp;":"&amp;dbP!$D$2),"&lt;="&amp;AT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U485" s="1">
        <f ca="1">SUMIFS(INDIRECT($F$1&amp;$F485&amp;":"&amp;$F485),INDIRECT($F$1&amp;dbP!$D$2&amp;":"&amp;dbP!$D$2),"&gt;="&amp;AU$6,INDIRECT($F$1&amp;dbP!$D$2&amp;":"&amp;dbP!$D$2),"&lt;="&amp;AU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V485" s="1">
        <f ca="1">SUMIFS(INDIRECT($F$1&amp;$F485&amp;":"&amp;$F485),INDIRECT($F$1&amp;dbP!$D$2&amp;":"&amp;dbP!$D$2),"&gt;="&amp;AV$6,INDIRECT($F$1&amp;dbP!$D$2&amp;":"&amp;dbP!$D$2),"&lt;="&amp;A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W485" s="1">
        <f ca="1">SUMIFS(INDIRECT($F$1&amp;$F485&amp;":"&amp;$F485),INDIRECT($F$1&amp;dbP!$D$2&amp;":"&amp;dbP!$D$2),"&gt;="&amp;AW$6,INDIRECT($F$1&amp;dbP!$D$2&amp;":"&amp;dbP!$D$2),"&lt;="&amp;A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X485" s="1">
        <f ca="1">SUMIFS(INDIRECT($F$1&amp;$F485&amp;":"&amp;$F485),INDIRECT($F$1&amp;dbP!$D$2&amp;":"&amp;dbP!$D$2),"&gt;="&amp;AX$6,INDIRECT($F$1&amp;dbP!$D$2&amp;":"&amp;dbP!$D$2),"&lt;="&amp;A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Y485" s="1">
        <f ca="1">SUMIFS(INDIRECT($F$1&amp;$F485&amp;":"&amp;$F485),INDIRECT($F$1&amp;dbP!$D$2&amp;":"&amp;dbP!$D$2),"&gt;="&amp;AY$6,INDIRECT($F$1&amp;dbP!$D$2&amp;":"&amp;dbP!$D$2),"&lt;="&amp;A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Z485" s="1">
        <f ca="1">SUMIFS(INDIRECT($F$1&amp;$F485&amp;":"&amp;$F485),INDIRECT($F$1&amp;dbP!$D$2&amp;":"&amp;dbP!$D$2),"&gt;="&amp;AZ$6,INDIRECT($F$1&amp;dbP!$D$2&amp;":"&amp;dbP!$D$2),"&lt;="&amp;A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A485" s="1">
        <f ca="1">SUMIFS(INDIRECT($F$1&amp;$F485&amp;":"&amp;$F485),INDIRECT($F$1&amp;dbP!$D$2&amp;":"&amp;dbP!$D$2),"&gt;="&amp;BA$6,INDIRECT($F$1&amp;dbP!$D$2&amp;":"&amp;dbP!$D$2),"&lt;="&amp;B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B485" s="1">
        <f ca="1">SUMIFS(INDIRECT($F$1&amp;$F485&amp;":"&amp;$F485),INDIRECT($F$1&amp;dbP!$D$2&amp;":"&amp;dbP!$D$2),"&gt;="&amp;BB$6,INDIRECT($F$1&amp;dbP!$D$2&amp;":"&amp;dbP!$D$2),"&lt;="&amp;B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C485" s="1">
        <f ca="1">SUMIFS(INDIRECT($F$1&amp;$F485&amp;":"&amp;$F485),INDIRECT($F$1&amp;dbP!$D$2&amp;":"&amp;dbP!$D$2),"&gt;="&amp;BC$6,INDIRECT($F$1&amp;dbP!$D$2&amp;":"&amp;dbP!$D$2),"&lt;="&amp;B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D485" s="1">
        <f ca="1">SUMIFS(INDIRECT($F$1&amp;$F485&amp;":"&amp;$F485),INDIRECT($F$1&amp;dbP!$D$2&amp;":"&amp;dbP!$D$2),"&gt;="&amp;BD$6,INDIRECT($F$1&amp;dbP!$D$2&amp;":"&amp;dbP!$D$2),"&lt;="&amp;B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E485" s="1">
        <f ca="1">SUMIFS(INDIRECT($F$1&amp;$F485&amp;":"&amp;$F485),INDIRECT($F$1&amp;dbP!$D$2&amp;":"&amp;dbP!$D$2),"&gt;="&amp;BE$6,INDIRECT($F$1&amp;dbP!$D$2&amp;":"&amp;dbP!$D$2),"&lt;="&amp;B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</row>
    <row r="486" spans="1:57" x14ac:dyDescent="0.3">
      <c r="B486" s="1">
        <f>MAX(B$423:B485)+1</f>
        <v>71</v>
      </c>
      <c r="D486" s="1" t="str">
        <f ca="1">INDIRECT($B$1&amp;Items!AB$2&amp;$B486)</f>
        <v>PL(-)</v>
      </c>
      <c r="F486" s="1" t="str">
        <f ca="1">INDIRECT($B$1&amp;Items!X$2&amp;$B486)</f>
        <v>AA</v>
      </c>
      <c r="H486" s="13" t="str">
        <f ca="1">INDIRECT($B$1&amp;Items!U$2&amp;$B486)</f>
        <v>Себестоимость продаж</v>
      </c>
      <c r="I486" s="13" t="str">
        <f ca="1">IF(INDIRECT($B$1&amp;Items!V$2&amp;$B486)="",H486,INDIRECT($B$1&amp;Items!V$2&amp;$B486))</f>
        <v>Затраты этапа-5 бизнес-процесса</v>
      </c>
      <c r="J486" s="1" t="str">
        <f ca="1">IF(INDIRECT($B$1&amp;Items!W$2&amp;$B486)="",IF(H486&lt;&gt;I486,"  "&amp;I486,I486),"    "&amp;INDIRECT($B$1&amp;Items!W$2&amp;$B486))</f>
        <v xml:space="preserve">    Затраты на доставку и продажу-1</v>
      </c>
      <c r="S486" s="1">
        <f ca="1">SUM($U486:INDIRECT(ADDRESS(ROW(),SUMIFS($1:$1,$5:$5,MAX($5:$5)))))</f>
        <v>857229.35400000005</v>
      </c>
      <c r="V486" s="1">
        <f ca="1">SUMIFS(INDIRECT($F$1&amp;$F486&amp;":"&amp;$F486),INDIRECT($F$1&amp;dbP!$D$2&amp;":"&amp;dbP!$D$2),"&gt;="&amp;V$6,INDIRECT($F$1&amp;dbP!$D$2&amp;":"&amp;dbP!$D$2),"&lt;="&amp;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W486" s="1">
        <f ca="1">SUMIFS(INDIRECT($F$1&amp;$F486&amp;":"&amp;$F486),INDIRECT($F$1&amp;dbP!$D$2&amp;":"&amp;dbP!$D$2),"&gt;="&amp;W$6,INDIRECT($F$1&amp;dbP!$D$2&amp;":"&amp;dbP!$D$2),"&lt;="&amp;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X486" s="1">
        <f ca="1">SUMIFS(INDIRECT($F$1&amp;$F486&amp;":"&amp;$F486),INDIRECT($F$1&amp;dbP!$D$2&amp;":"&amp;dbP!$D$2),"&gt;="&amp;X$6,INDIRECT($F$1&amp;dbP!$D$2&amp;":"&amp;dbP!$D$2),"&lt;="&amp;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Y486" s="1">
        <f ca="1">SUMIFS(INDIRECT($F$1&amp;$F486&amp;":"&amp;$F486),INDIRECT($F$1&amp;dbP!$D$2&amp;":"&amp;dbP!$D$2),"&gt;="&amp;Y$6,INDIRECT($F$1&amp;dbP!$D$2&amp;":"&amp;dbP!$D$2),"&lt;="&amp;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Z486" s="1">
        <f ca="1">SUMIFS(INDIRECT($F$1&amp;$F486&amp;":"&amp;$F486),INDIRECT($F$1&amp;dbP!$D$2&amp;":"&amp;dbP!$D$2),"&gt;="&amp;Z$6,INDIRECT($F$1&amp;dbP!$D$2&amp;":"&amp;dbP!$D$2),"&lt;="&amp;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285743.11800000002</v>
      </c>
      <c r="AA486" s="1">
        <f ca="1">SUMIFS(INDIRECT($F$1&amp;$F486&amp;":"&amp;$F486),INDIRECT($F$1&amp;dbP!$D$2&amp;":"&amp;dbP!$D$2),"&gt;="&amp;AA$6,INDIRECT($F$1&amp;dbP!$D$2&amp;":"&amp;dbP!$D$2),"&lt;="&amp;A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571486.23600000003</v>
      </c>
      <c r="AB486" s="1">
        <f ca="1">SUMIFS(INDIRECT($F$1&amp;$F486&amp;":"&amp;$F486),INDIRECT($F$1&amp;dbP!$D$2&amp;":"&amp;dbP!$D$2),"&gt;="&amp;AB$6,INDIRECT($F$1&amp;dbP!$D$2&amp;":"&amp;dbP!$D$2),"&lt;="&amp;A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C486" s="1">
        <f ca="1">SUMIFS(INDIRECT($F$1&amp;$F486&amp;":"&amp;$F486),INDIRECT($F$1&amp;dbP!$D$2&amp;":"&amp;dbP!$D$2),"&gt;="&amp;AC$6,INDIRECT($F$1&amp;dbP!$D$2&amp;":"&amp;dbP!$D$2),"&lt;="&amp;A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D486" s="1">
        <f ca="1">SUMIFS(INDIRECT($F$1&amp;$F486&amp;":"&amp;$F486),INDIRECT($F$1&amp;dbP!$D$2&amp;":"&amp;dbP!$D$2),"&gt;="&amp;AD$6,INDIRECT($F$1&amp;dbP!$D$2&amp;":"&amp;dbP!$D$2),"&lt;="&amp;A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E486" s="1">
        <f ca="1">SUMIFS(INDIRECT($F$1&amp;$F486&amp;":"&amp;$F486),INDIRECT($F$1&amp;dbP!$D$2&amp;":"&amp;dbP!$D$2),"&gt;="&amp;AE$6,INDIRECT($F$1&amp;dbP!$D$2&amp;":"&amp;dbP!$D$2),"&lt;="&amp;A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F486" s="1">
        <f ca="1">SUMIFS(INDIRECT($F$1&amp;$F486&amp;":"&amp;$F486),INDIRECT($F$1&amp;dbP!$D$2&amp;":"&amp;dbP!$D$2),"&gt;="&amp;AF$6,INDIRECT($F$1&amp;dbP!$D$2&amp;":"&amp;dbP!$D$2),"&lt;="&amp;AF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G486" s="1">
        <f ca="1">SUMIFS(INDIRECT($F$1&amp;$F486&amp;":"&amp;$F486),INDIRECT($F$1&amp;dbP!$D$2&amp;":"&amp;dbP!$D$2),"&gt;="&amp;AG$6,INDIRECT($F$1&amp;dbP!$D$2&amp;":"&amp;dbP!$D$2),"&lt;="&amp;AG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H486" s="1">
        <f ca="1">SUMIFS(INDIRECT($F$1&amp;$F486&amp;":"&amp;$F486),INDIRECT($F$1&amp;dbP!$D$2&amp;":"&amp;dbP!$D$2),"&gt;="&amp;AH$6,INDIRECT($F$1&amp;dbP!$D$2&amp;":"&amp;dbP!$D$2),"&lt;="&amp;AH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I486" s="1">
        <f ca="1">SUMIFS(INDIRECT($F$1&amp;$F486&amp;":"&amp;$F486),INDIRECT($F$1&amp;dbP!$D$2&amp;":"&amp;dbP!$D$2),"&gt;="&amp;AI$6,INDIRECT($F$1&amp;dbP!$D$2&amp;":"&amp;dbP!$D$2),"&lt;="&amp;AI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J486" s="1">
        <f ca="1">SUMIFS(INDIRECT($F$1&amp;$F486&amp;":"&amp;$F486),INDIRECT($F$1&amp;dbP!$D$2&amp;":"&amp;dbP!$D$2),"&gt;="&amp;AJ$6,INDIRECT($F$1&amp;dbP!$D$2&amp;":"&amp;dbP!$D$2),"&lt;="&amp;AJ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K486" s="1">
        <f ca="1">SUMIFS(INDIRECT($F$1&amp;$F486&amp;":"&amp;$F486),INDIRECT($F$1&amp;dbP!$D$2&amp;":"&amp;dbP!$D$2),"&gt;="&amp;AK$6,INDIRECT($F$1&amp;dbP!$D$2&amp;":"&amp;dbP!$D$2),"&lt;="&amp;AK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L486" s="1">
        <f ca="1">SUMIFS(INDIRECT($F$1&amp;$F486&amp;":"&amp;$F486),INDIRECT($F$1&amp;dbP!$D$2&amp;":"&amp;dbP!$D$2),"&gt;="&amp;AL$6,INDIRECT($F$1&amp;dbP!$D$2&amp;":"&amp;dbP!$D$2),"&lt;="&amp;AL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M486" s="1">
        <f ca="1">SUMIFS(INDIRECT($F$1&amp;$F486&amp;":"&amp;$F486),INDIRECT($F$1&amp;dbP!$D$2&amp;":"&amp;dbP!$D$2),"&gt;="&amp;AM$6,INDIRECT($F$1&amp;dbP!$D$2&amp;":"&amp;dbP!$D$2),"&lt;="&amp;AM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N486" s="1">
        <f ca="1">SUMIFS(INDIRECT($F$1&amp;$F486&amp;":"&amp;$F486),INDIRECT($F$1&amp;dbP!$D$2&amp;":"&amp;dbP!$D$2),"&gt;="&amp;AN$6,INDIRECT($F$1&amp;dbP!$D$2&amp;":"&amp;dbP!$D$2),"&lt;="&amp;AN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O486" s="1">
        <f ca="1">SUMIFS(INDIRECT($F$1&amp;$F486&amp;":"&amp;$F486),INDIRECT($F$1&amp;dbP!$D$2&amp;":"&amp;dbP!$D$2),"&gt;="&amp;AO$6,INDIRECT($F$1&amp;dbP!$D$2&amp;":"&amp;dbP!$D$2),"&lt;="&amp;AO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P486" s="1">
        <f ca="1">SUMIFS(INDIRECT($F$1&amp;$F486&amp;":"&amp;$F486),INDIRECT($F$1&amp;dbP!$D$2&amp;":"&amp;dbP!$D$2),"&gt;="&amp;AP$6,INDIRECT($F$1&amp;dbP!$D$2&amp;":"&amp;dbP!$D$2),"&lt;="&amp;AP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Q486" s="1">
        <f ca="1">SUMIFS(INDIRECT($F$1&amp;$F486&amp;":"&amp;$F486),INDIRECT($F$1&amp;dbP!$D$2&amp;":"&amp;dbP!$D$2),"&gt;="&amp;AQ$6,INDIRECT($F$1&amp;dbP!$D$2&amp;":"&amp;dbP!$D$2),"&lt;="&amp;AQ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R486" s="1">
        <f ca="1">SUMIFS(INDIRECT($F$1&amp;$F486&amp;":"&amp;$F486),INDIRECT($F$1&amp;dbP!$D$2&amp;":"&amp;dbP!$D$2),"&gt;="&amp;AR$6,INDIRECT($F$1&amp;dbP!$D$2&amp;":"&amp;dbP!$D$2),"&lt;="&amp;AR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S486" s="1">
        <f ca="1">SUMIFS(INDIRECT($F$1&amp;$F486&amp;":"&amp;$F486),INDIRECT($F$1&amp;dbP!$D$2&amp;":"&amp;dbP!$D$2),"&gt;="&amp;AS$6,INDIRECT($F$1&amp;dbP!$D$2&amp;":"&amp;dbP!$D$2),"&lt;="&amp;AS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T486" s="1">
        <f ca="1">SUMIFS(INDIRECT($F$1&amp;$F486&amp;":"&amp;$F486),INDIRECT($F$1&amp;dbP!$D$2&amp;":"&amp;dbP!$D$2),"&gt;="&amp;AT$6,INDIRECT($F$1&amp;dbP!$D$2&amp;":"&amp;dbP!$D$2),"&lt;="&amp;AT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U486" s="1">
        <f ca="1">SUMIFS(INDIRECT($F$1&amp;$F486&amp;":"&amp;$F486),INDIRECT($F$1&amp;dbP!$D$2&amp;":"&amp;dbP!$D$2),"&gt;="&amp;AU$6,INDIRECT($F$1&amp;dbP!$D$2&amp;":"&amp;dbP!$D$2),"&lt;="&amp;AU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V486" s="1">
        <f ca="1">SUMIFS(INDIRECT($F$1&amp;$F486&amp;":"&amp;$F486),INDIRECT($F$1&amp;dbP!$D$2&amp;":"&amp;dbP!$D$2),"&gt;="&amp;AV$6,INDIRECT($F$1&amp;dbP!$D$2&amp;":"&amp;dbP!$D$2),"&lt;="&amp;AV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W486" s="1">
        <f ca="1">SUMIFS(INDIRECT($F$1&amp;$F486&amp;":"&amp;$F486),INDIRECT($F$1&amp;dbP!$D$2&amp;":"&amp;dbP!$D$2),"&gt;="&amp;AW$6,INDIRECT($F$1&amp;dbP!$D$2&amp;":"&amp;dbP!$D$2),"&lt;="&amp;AW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X486" s="1">
        <f ca="1">SUMIFS(INDIRECT($F$1&amp;$F486&amp;":"&amp;$F486),INDIRECT($F$1&amp;dbP!$D$2&amp;":"&amp;dbP!$D$2),"&gt;="&amp;AX$6,INDIRECT($F$1&amp;dbP!$D$2&amp;":"&amp;dbP!$D$2),"&lt;="&amp;AX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Y486" s="1">
        <f ca="1">SUMIFS(INDIRECT($F$1&amp;$F486&amp;":"&amp;$F486),INDIRECT($F$1&amp;dbP!$D$2&amp;":"&amp;dbP!$D$2),"&gt;="&amp;AY$6,INDIRECT($F$1&amp;dbP!$D$2&amp;":"&amp;dbP!$D$2),"&lt;="&amp;AY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AZ486" s="1">
        <f ca="1">SUMIFS(INDIRECT($F$1&amp;$F486&amp;":"&amp;$F486),INDIRECT($F$1&amp;dbP!$D$2&amp;":"&amp;dbP!$D$2),"&gt;="&amp;AZ$6,INDIRECT($F$1&amp;dbP!$D$2&amp;":"&amp;dbP!$D$2),"&lt;="&amp;AZ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A486" s="1">
        <f ca="1">SUMIFS(INDIRECT($F$1&amp;$F486&amp;":"&amp;$F486),INDIRECT($F$1&amp;dbP!$D$2&amp;":"&amp;dbP!$D$2),"&gt;="&amp;BA$6,INDIRECT($F$1&amp;dbP!$D$2&amp;":"&amp;dbP!$D$2),"&lt;="&amp;BA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B486" s="1">
        <f ca="1">SUMIFS(INDIRECT($F$1&amp;$F486&amp;":"&amp;$F486),INDIRECT($F$1&amp;dbP!$D$2&amp;":"&amp;dbP!$D$2),"&gt;="&amp;BB$6,INDIRECT($F$1&amp;dbP!$D$2&amp;":"&amp;dbP!$D$2),"&lt;="&amp;BB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C486" s="1">
        <f ca="1">SUMIFS(INDIRECT($F$1&amp;$F486&amp;":"&amp;$F486),INDIRECT($F$1&amp;dbP!$D$2&amp;":"&amp;dbP!$D$2),"&gt;="&amp;BC$6,INDIRECT($F$1&amp;dbP!$D$2&amp;":"&amp;dbP!$D$2),"&lt;="&amp;BC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D486" s="1">
        <f ca="1">SUMIFS(INDIRECT($F$1&amp;$F486&amp;":"&amp;$F486),INDIRECT($F$1&amp;dbP!$D$2&amp;":"&amp;dbP!$D$2),"&gt;="&amp;BD$6,INDIRECT($F$1&amp;dbP!$D$2&amp;":"&amp;dbP!$D$2),"&lt;="&amp;BD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  <c r="BE486" s="1">
        <f ca="1">SUMIFS(INDIRECT($F$1&amp;$F486&amp;":"&amp;$F486),INDIRECT($F$1&amp;dbP!$D$2&amp;":"&amp;dbP!$D$2),"&gt;="&amp;BE$6,INDIRECT($F$1&amp;dbP!$D$2&amp;":"&amp;dbP!$D$2),"&lt;="&amp;BE$7,INDIRECT($F$1&amp;dbP!$O$2&amp;":"&amp;dbP!$O$2),$H486,INDIRECT($F$1&amp;dbP!$P$2&amp;":"&amp;dbP!$P$2),IF($I486=$J486,"*",$I486),INDIRECT($F$1&amp;dbP!$Q$2&amp;":"&amp;dbP!$Q$2),IF(OR($I486=$J486,"  "&amp;$I486=$J486),"*",RIGHT($J486,LEN($J486)-4)),INDIRECT($F$1&amp;dbP!$AC$2&amp;":"&amp;dbP!$AC$2),RepP!$J$3)</f>
        <v>0</v>
      </c>
    </row>
    <row r="487" spans="1:57" x14ac:dyDescent="0.3">
      <c r="B487" s="1">
        <f>MAX(B$423:B486)+1</f>
        <v>72</v>
      </c>
      <c r="D487" s="1" t="str">
        <f ca="1">INDIRECT($B$1&amp;Items!AB$2&amp;$B487)</f>
        <v>PL(-)</v>
      </c>
      <c r="F487" s="1" t="str">
        <f ca="1">INDIRECT($B$1&amp;Items!X$2&amp;$B487)</f>
        <v>AA</v>
      </c>
      <c r="H487" s="13" t="str">
        <f ca="1">INDIRECT($B$1&amp;Items!U$2&amp;$B487)</f>
        <v>Себестоимость продаж</v>
      </c>
      <c r="I487" s="13" t="str">
        <f ca="1">IF(INDIRECT($B$1&amp;Items!V$2&amp;$B487)="",H487,INDIRECT($B$1&amp;Items!V$2&amp;$B487))</f>
        <v>Затраты этапа-5 бизнес-процесса</v>
      </c>
      <c r="J487" s="1" t="str">
        <f ca="1">IF(INDIRECT($B$1&amp;Items!W$2&amp;$B487)="",IF(H487&lt;&gt;I487,"  "&amp;I487,I487),"    "&amp;INDIRECT($B$1&amp;Items!W$2&amp;$B487))</f>
        <v xml:space="preserve">    Затраты на доставку и продажу-2</v>
      </c>
      <c r="S487" s="1">
        <f ca="1">SUM($U487:INDIRECT(ADDRESS(ROW(),SUMIFS($1:$1,$5:$5,MAX($5:$5)))))</f>
        <v>789856.07921999996</v>
      </c>
      <c r="V487" s="1">
        <f ca="1">SUMIFS(INDIRECT($F$1&amp;$F487&amp;":"&amp;$F487),INDIRECT($F$1&amp;dbP!$D$2&amp;":"&amp;dbP!$D$2),"&gt;="&amp;V$6,INDIRECT($F$1&amp;dbP!$D$2&amp;":"&amp;dbP!$D$2),"&lt;="&amp;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W487" s="1">
        <f ca="1">SUMIFS(INDIRECT($F$1&amp;$F487&amp;":"&amp;$F487),INDIRECT($F$1&amp;dbP!$D$2&amp;":"&amp;dbP!$D$2),"&gt;="&amp;W$6,INDIRECT($F$1&amp;dbP!$D$2&amp;":"&amp;dbP!$D$2),"&lt;="&amp;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X487" s="1">
        <f ca="1">SUMIFS(INDIRECT($F$1&amp;$F487&amp;":"&amp;$F487),INDIRECT($F$1&amp;dbP!$D$2&amp;":"&amp;dbP!$D$2),"&gt;="&amp;X$6,INDIRECT($F$1&amp;dbP!$D$2&amp;":"&amp;dbP!$D$2),"&lt;="&amp;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Y487" s="1">
        <f ca="1">SUMIFS(INDIRECT($F$1&amp;$F487&amp;":"&amp;$F487),INDIRECT($F$1&amp;dbP!$D$2&amp;":"&amp;dbP!$D$2),"&gt;="&amp;Y$6,INDIRECT($F$1&amp;dbP!$D$2&amp;":"&amp;dbP!$D$2),"&lt;="&amp;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Z487" s="1">
        <f ca="1">SUMIFS(INDIRECT($F$1&amp;$F487&amp;":"&amp;$F487),INDIRECT($F$1&amp;dbP!$D$2&amp;":"&amp;dbP!$D$2),"&gt;="&amp;Z$6,INDIRECT($F$1&amp;dbP!$D$2&amp;":"&amp;dbP!$D$2),"&lt;="&amp;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263285.35973999999</v>
      </c>
      <c r="AA487" s="1">
        <f ca="1">SUMIFS(INDIRECT($F$1&amp;$F487&amp;":"&amp;$F487),INDIRECT($F$1&amp;dbP!$D$2&amp;":"&amp;dbP!$D$2),"&gt;="&amp;AA$6,INDIRECT($F$1&amp;dbP!$D$2&amp;":"&amp;dbP!$D$2),"&lt;="&amp;A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526570.71947999997</v>
      </c>
      <c r="AB487" s="1">
        <f ca="1">SUMIFS(INDIRECT($F$1&amp;$F487&amp;":"&amp;$F487),INDIRECT($F$1&amp;dbP!$D$2&amp;":"&amp;dbP!$D$2),"&gt;="&amp;AB$6,INDIRECT($F$1&amp;dbP!$D$2&amp;":"&amp;dbP!$D$2),"&lt;="&amp;A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C487" s="1">
        <f ca="1">SUMIFS(INDIRECT($F$1&amp;$F487&amp;":"&amp;$F487),INDIRECT($F$1&amp;dbP!$D$2&amp;":"&amp;dbP!$D$2),"&gt;="&amp;AC$6,INDIRECT($F$1&amp;dbP!$D$2&amp;":"&amp;dbP!$D$2),"&lt;="&amp;A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D487" s="1">
        <f ca="1">SUMIFS(INDIRECT($F$1&amp;$F487&amp;":"&amp;$F487),INDIRECT($F$1&amp;dbP!$D$2&amp;":"&amp;dbP!$D$2),"&gt;="&amp;AD$6,INDIRECT($F$1&amp;dbP!$D$2&amp;":"&amp;dbP!$D$2),"&lt;="&amp;A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E487" s="1">
        <f ca="1">SUMIFS(INDIRECT($F$1&amp;$F487&amp;":"&amp;$F487),INDIRECT($F$1&amp;dbP!$D$2&amp;":"&amp;dbP!$D$2),"&gt;="&amp;AE$6,INDIRECT($F$1&amp;dbP!$D$2&amp;":"&amp;dbP!$D$2),"&lt;="&amp;A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F487" s="1">
        <f ca="1">SUMIFS(INDIRECT($F$1&amp;$F487&amp;":"&amp;$F487),INDIRECT($F$1&amp;dbP!$D$2&amp;":"&amp;dbP!$D$2),"&gt;="&amp;AF$6,INDIRECT($F$1&amp;dbP!$D$2&amp;":"&amp;dbP!$D$2),"&lt;="&amp;AF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G487" s="1">
        <f ca="1">SUMIFS(INDIRECT($F$1&amp;$F487&amp;":"&amp;$F487),INDIRECT($F$1&amp;dbP!$D$2&amp;":"&amp;dbP!$D$2),"&gt;="&amp;AG$6,INDIRECT($F$1&amp;dbP!$D$2&amp;":"&amp;dbP!$D$2),"&lt;="&amp;AG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H487" s="1">
        <f ca="1">SUMIFS(INDIRECT($F$1&amp;$F487&amp;":"&amp;$F487),INDIRECT($F$1&amp;dbP!$D$2&amp;":"&amp;dbP!$D$2),"&gt;="&amp;AH$6,INDIRECT($F$1&amp;dbP!$D$2&amp;":"&amp;dbP!$D$2),"&lt;="&amp;AH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I487" s="1">
        <f ca="1">SUMIFS(INDIRECT($F$1&amp;$F487&amp;":"&amp;$F487),INDIRECT($F$1&amp;dbP!$D$2&amp;":"&amp;dbP!$D$2),"&gt;="&amp;AI$6,INDIRECT($F$1&amp;dbP!$D$2&amp;":"&amp;dbP!$D$2),"&lt;="&amp;AI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J487" s="1">
        <f ca="1">SUMIFS(INDIRECT($F$1&amp;$F487&amp;":"&amp;$F487),INDIRECT($F$1&amp;dbP!$D$2&amp;":"&amp;dbP!$D$2),"&gt;="&amp;AJ$6,INDIRECT($F$1&amp;dbP!$D$2&amp;":"&amp;dbP!$D$2),"&lt;="&amp;AJ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K487" s="1">
        <f ca="1">SUMIFS(INDIRECT($F$1&amp;$F487&amp;":"&amp;$F487),INDIRECT($F$1&amp;dbP!$D$2&amp;":"&amp;dbP!$D$2),"&gt;="&amp;AK$6,INDIRECT($F$1&amp;dbP!$D$2&amp;":"&amp;dbP!$D$2),"&lt;="&amp;AK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L487" s="1">
        <f ca="1">SUMIFS(INDIRECT($F$1&amp;$F487&amp;":"&amp;$F487),INDIRECT($F$1&amp;dbP!$D$2&amp;":"&amp;dbP!$D$2),"&gt;="&amp;AL$6,INDIRECT($F$1&amp;dbP!$D$2&amp;":"&amp;dbP!$D$2),"&lt;="&amp;AL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M487" s="1">
        <f ca="1">SUMIFS(INDIRECT($F$1&amp;$F487&amp;":"&amp;$F487),INDIRECT($F$1&amp;dbP!$D$2&amp;":"&amp;dbP!$D$2),"&gt;="&amp;AM$6,INDIRECT($F$1&amp;dbP!$D$2&amp;":"&amp;dbP!$D$2),"&lt;="&amp;AM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N487" s="1">
        <f ca="1">SUMIFS(INDIRECT($F$1&amp;$F487&amp;":"&amp;$F487),INDIRECT($F$1&amp;dbP!$D$2&amp;":"&amp;dbP!$D$2),"&gt;="&amp;AN$6,INDIRECT($F$1&amp;dbP!$D$2&amp;":"&amp;dbP!$D$2),"&lt;="&amp;AN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O487" s="1">
        <f ca="1">SUMIFS(INDIRECT($F$1&amp;$F487&amp;":"&amp;$F487),INDIRECT($F$1&amp;dbP!$D$2&amp;":"&amp;dbP!$D$2),"&gt;="&amp;AO$6,INDIRECT($F$1&amp;dbP!$D$2&amp;":"&amp;dbP!$D$2),"&lt;="&amp;AO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P487" s="1">
        <f ca="1">SUMIFS(INDIRECT($F$1&amp;$F487&amp;":"&amp;$F487),INDIRECT($F$1&amp;dbP!$D$2&amp;":"&amp;dbP!$D$2),"&gt;="&amp;AP$6,INDIRECT($F$1&amp;dbP!$D$2&amp;":"&amp;dbP!$D$2),"&lt;="&amp;AP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Q487" s="1">
        <f ca="1">SUMIFS(INDIRECT($F$1&amp;$F487&amp;":"&amp;$F487),INDIRECT($F$1&amp;dbP!$D$2&amp;":"&amp;dbP!$D$2),"&gt;="&amp;AQ$6,INDIRECT($F$1&amp;dbP!$D$2&amp;":"&amp;dbP!$D$2),"&lt;="&amp;AQ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R487" s="1">
        <f ca="1">SUMIFS(INDIRECT($F$1&amp;$F487&amp;":"&amp;$F487),INDIRECT($F$1&amp;dbP!$D$2&amp;":"&amp;dbP!$D$2),"&gt;="&amp;AR$6,INDIRECT($F$1&amp;dbP!$D$2&amp;":"&amp;dbP!$D$2),"&lt;="&amp;AR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S487" s="1">
        <f ca="1">SUMIFS(INDIRECT($F$1&amp;$F487&amp;":"&amp;$F487),INDIRECT($F$1&amp;dbP!$D$2&amp;":"&amp;dbP!$D$2),"&gt;="&amp;AS$6,INDIRECT($F$1&amp;dbP!$D$2&amp;":"&amp;dbP!$D$2),"&lt;="&amp;AS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T487" s="1">
        <f ca="1">SUMIFS(INDIRECT($F$1&amp;$F487&amp;":"&amp;$F487),INDIRECT($F$1&amp;dbP!$D$2&amp;":"&amp;dbP!$D$2),"&gt;="&amp;AT$6,INDIRECT($F$1&amp;dbP!$D$2&amp;":"&amp;dbP!$D$2),"&lt;="&amp;AT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U487" s="1">
        <f ca="1">SUMIFS(INDIRECT($F$1&amp;$F487&amp;":"&amp;$F487),INDIRECT($F$1&amp;dbP!$D$2&amp;":"&amp;dbP!$D$2),"&gt;="&amp;AU$6,INDIRECT($F$1&amp;dbP!$D$2&amp;":"&amp;dbP!$D$2),"&lt;="&amp;AU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V487" s="1">
        <f ca="1">SUMIFS(INDIRECT($F$1&amp;$F487&amp;":"&amp;$F487),INDIRECT($F$1&amp;dbP!$D$2&amp;":"&amp;dbP!$D$2),"&gt;="&amp;AV$6,INDIRECT($F$1&amp;dbP!$D$2&amp;":"&amp;dbP!$D$2),"&lt;="&amp;AV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W487" s="1">
        <f ca="1">SUMIFS(INDIRECT($F$1&amp;$F487&amp;":"&amp;$F487),INDIRECT($F$1&amp;dbP!$D$2&amp;":"&amp;dbP!$D$2),"&gt;="&amp;AW$6,INDIRECT($F$1&amp;dbP!$D$2&amp;":"&amp;dbP!$D$2),"&lt;="&amp;AW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X487" s="1">
        <f ca="1">SUMIFS(INDIRECT($F$1&amp;$F487&amp;":"&amp;$F487),INDIRECT($F$1&amp;dbP!$D$2&amp;":"&amp;dbP!$D$2),"&gt;="&amp;AX$6,INDIRECT($F$1&amp;dbP!$D$2&amp;":"&amp;dbP!$D$2),"&lt;="&amp;AX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Y487" s="1">
        <f ca="1">SUMIFS(INDIRECT($F$1&amp;$F487&amp;":"&amp;$F487),INDIRECT($F$1&amp;dbP!$D$2&amp;":"&amp;dbP!$D$2),"&gt;="&amp;AY$6,INDIRECT($F$1&amp;dbP!$D$2&amp;":"&amp;dbP!$D$2),"&lt;="&amp;AY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AZ487" s="1">
        <f ca="1">SUMIFS(INDIRECT($F$1&amp;$F487&amp;":"&amp;$F487),INDIRECT($F$1&amp;dbP!$D$2&amp;":"&amp;dbP!$D$2),"&gt;="&amp;AZ$6,INDIRECT($F$1&amp;dbP!$D$2&amp;":"&amp;dbP!$D$2),"&lt;="&amp;AZ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A487" s="1">
        <f ca="1">SUMIFS(INDIRECT($F$1&amp;$F487&amp;":"&amp;$F487),INDIRECT($F$1&amp;dbP!$D$2&amp;":"&amp;dbP!$D$2),"&gt;="&amp;BA$6,INDIRECT($F$1&amp;dbP!$D$2&amp;":"&amp;dbP!$D$2),"&lt;="&amp;BA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B487" s="1">
        <f ca="1">SUMIFS(INDIRECT($F$1&amp;$F487&amp;":"&amp;$F487),INDIRECT($F$1&amp;dbP!$D$2&amp;":"&amp;dbP!$D$2),"&gt;="&amp;BB$6,INDIRECT($F$1&amp;dbP!$D$2&amp;":"&amp;dbP!$D$2),"&lt;="&amp;BB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C487" s="1">
        <f ca="1">SUMIFS(INDIRECT($F$1&amp;$F487&amp;":"&amp;$F487),INDIRECT($F$1&amp;dbP!$D$2&amp;":"&amp;dbP!$D$2),"&gt;="&amp;BC$6,INDIRECT($F$1&amp;dbP!$D$2&amp;":"&amp;dbP!$D$2),"&lt;="&amp;BC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D487" s="1">
        <f ca="1">SUMIFS(INDIRECT($F$1&amp;$F487&amp;":"&amp;$F487),INDIRECT($F$1&amp;dbP!$D$2&amp;":"&amp;dbP!$D$2),"&gt;="&amp;BD$6,INDIRECT($F$1&amp;dbP!$D$2&amp;":"&amp;dbP!$D$2),"&lt;="&amp;BD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  <c r="BE487" s="1">
        <f ca="1">SUMIFS(INDIRECT($F$1&amp;$F487&amp;":"&amp;$F487),INDIRECT($F$1&amp;dbP!$D$2&amp;":"&amp;dbP!$D$2),"&gt;="&amp;BE$6,INDIRECT($F$1&amp;dbP!$D$2&amp;":"&amp;dbP!$D$2),"&lt;="&amp;BE$7,INDIRECT($F$1&amp;dbP!$O$2&amp;":"&amp;dbP!$O$2),$H487,INDIRECT($F$1&amp;dbP!$P$2&amp;":"&amp;dbP!$P$2),IF($I487=$J487,"*",$I487),INDIRECT($F$1&amp;dbP!$Q$2&amp;":"&amp;dbP!$Q$2),IF(OR($I487=$J487,"  "&amp;$I487=$J487),"*",RIGHT($J487,LEN($J487)-4)),INDIRECT($F$1&amp;dbP!$AC$2&amp;":"&amp;dbP!$AC$2),RepP!$J$3)</f>
        <v>0</v>
      </c>
    </row>
    <row r="488" spans="1:57" x14ac:dyDescent="0.3">
      <c r="B488" s="1">
        <f>MAX(B$423:B487)+1</f>
        <v>73</v>
      </c>
      <c r="D488" s="1" t="str">
        <f ca="1">INDIRECT($B$1&amp;Items!AB$2&amp;$B488)</f>
        <v>PL(-)</v>
      </c>
      <c r="F488" s="1" t="str">
        <f ca="1">INDIRECT($B$1&amp;Items!X$2&amp;$B488)</f>
        <v>AA</v>
      </c>
      <c r="H488" s="13" t="str">
        <f ca="1">INDIRECT($B$1&amp;Items!U$2&amp;$B488)</f>
        <v>Себестоимость продаж</v>
      </c>
      <c r="I488" s="13" t="str">
        <f ca="1">IF(INDIRECT($B$1&amp;Items!V$2&amp;$B488)="",H488,INDIRECT($B$1&amp;Items!V$2&amp;$B488))</f>
        <v>Затраты этапа-5 бизнес-процесса</v>
      </c>
      <c r="J488" s="1" t="str">
        <f ca="1">IF(INDIRECT($B$1&amp;Items!W$2&amp;$B488)="",IF(H488&lt;&gt;I488,"  "&amp;I488,I488),"    "&amp;INDIRECT($B$1&amp;Items!W$2&amp;$B488))</f>
        <v xml:space="preserve">    Затраты на доставку и продажу-3</v>
      </c>
      <c r="S488" s="1">
        <f ca="1">SUM($U488:INDIRECT(ADDRESS(ROW(),SUMIFS($1:$1,$5:$5,MAX($5:$5)))))</f>
        <v>891725.62877999991</v>
      </c>
      <c r="V488" s="1">
        <f ca="1">SUMIFS(INDIRECT($F$1&amp;$F488&amp;":"&amp;$F488),INDIRECT($F$1&amp;dbP!$D$2&amp;":"&amp;dbP!$D$2),"&gt;="&amp;V$6,INDIRECT($F$1&amp;dbP!$D$2&amp;":"&amp;dbP!$D$2),"&lt;="&amp;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W488" s="1">
        <f ca="1">SUMIFS(INDIRECT($F$1&amp;$F488&amp;":"&amp;$F488),INDIRECT($F$1&amp;dbP!$D$2&amp;":"&amp;dbP!$D$2),"&gt;="&amp;W$6,INDIRECT($F$1&amp;dbP!$D$2&amp;":"&amp;dbP!$D$2),"&lt;="&amp;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X488" s="1">
        <f ca="1">SUMIFS(INDIRECT($F$1&amp;$F488&amp;":"&amp;$F488),INDIRECT($F$1&amp;dbP!$D$2&amp;":"&amp;dbP!$D$2),"&gt;="&amp;X$6,INDIRECT($F$1&amp;dbP!$D$2&amp;":"&amp;dbP!$D$2),"&lt;="&amp;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Y488" s="1">
        <f ca="1">SUMIFS(INDIRECT($F$1&amp;$F488&amp;":"&amp;$F488),INDIRECT($F$1&amp;dbP!$D$2&amp;":"&amp;dbP!$D$2),"&gt;="&amp;Y$6,INDIRECT($F$1&amp;dbP!$D$2&amp;":"&amp;dbP!$D$2),"&lt;="&amp;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Z488" s="1">
        <f ca="1">SUMIFS(INDIRECT($F$1&amp;$F488&amp;":"&amp;$F488),INDIRECT($F$1&amp;dbP!$D$2&amp;":"&amp;dbP!$D$2),"&gt;="&amp;Z$6,INDIRECT($F$1&amp;dbP!$D$2&amp;":"&amp;dbP!$D$2),"&lt;="&amp;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297241.87625999999</v>
      </c>
      <c r="AA488" s="1">
        <f ca="1">SUMIFS(INDIRECT($F$1&amp;$F488&amp;":"&amp;$F488),INDIRECT($F$1&amp;dbP!$D$2&amp;":"&amp;dbP!$D$2),"&gt;="&amp;AA$6,INDIRECT($F$1&amp;dbP!$D$2&amp;":"&amp;dbP!$D$2),"&lt;="&amp;A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594483.75251999998</v>
      </c>
      <c r="AB488" s="1">
        <f ca="1">SUMIFS(INDIRECT($F$1&amp;$F488&amp;":"&amp;$F488),INDIRECT($F$1&amp;dbP!$D$2&amp;":"&amp;dbP!$D$2),"&gt;="&amp;AB$6,INDIRECT($F$1&amp;dbP!$D$2&amp;":"&amp;dbP!$D$2),"&lt;="&amp;A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C488" s="1">
        <f ca="1">SUMIFS(INDIRECT($F$1&amp;$F488&amp;":"&amp;$F488),INDIRECT($F$1&amp;dbP!$D$2&amp;":"&amp;dbP!$D$2),"&gt;="&amp;AC$6,INDIRECT($F$1&amp;dbP!$D$2&amp;":"&amp;dbP!$D$2),"&lt;="&amp;A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D488" s="1">
        <f ca="1">SUMIFS(INDIRECT($F$1&amp;$F488&amp;":"&amp;$F488),INDIRECT($F$1&amp;dbP!$D$2&amp;":"&amp;dbP!$D$2),"&gt;="&amp;AD$6,INDIRECT($F$1&amp;dbP!$D$2&amp;":"&amp;dbP!$D$2),"&lt;="&amp;A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E488" s="1">
        <f ca="1">SUMIFS(INDIRECT($F$1&amp;$F488&amp;":"&amp;$F488),INDIRECT($F$1&amp;dbP!$D$2&amp;":"&amp;dbP!$D$2),"&gt;="&amp;AE$6,INDIRECT($F$1&amp;dbP!$D$2&amp;":"&amp;dbP!$D$2),"&lt;="&amp;A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F488" s="1">
        <f ca="1">SUMIFS(INDIRECT($F$1&amp;$F488&amp;":"&amp;$F488),INDIRECT($F$1&amp;dbP!$D$2&amp;":"&amp;dbP!$D$2),"&gt;="&amp;AF$6,INDIRECT($F$1&amp;dbP!$D$2&amp;":"&amp;dbP!$D$2),"&lt;="&amp;AF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G488" s="1">
        <f ca="1">SUMIFS(INDIRECT($F$1&amp;$F488&amp;":"&amp;$F488),INDIRECT($F$1&amp;dbP!$D$2&amp;":"&amp;dbP!$D$2),"&gt;="&amp;AG$6,INDIRECT($F$1&amp;dbP!$D$2&amp;":"&amp;dbP!$D$2),"&lt;="&amp;AG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H488" s="1">
        <f ca="1">SUMIFS(INDIRECT($F$1&amp;$F488&amp;":"&amp;$F488),INDIRECT($F$1&amp;dbP!$D$2&amp;":"&amp;dbP!$D$2),"&gt;="&amp;AH$6,INDIRECT($F$1&amp;dbP!$D$2&amp;":"&amp;dbP!$D$2),"&lt;="&amp;AH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I488" s="1">
        <f ca="1">SUMIFS(INDIRECT($F$1&amp;$F488&amp;":"&amp;$F488),INDIRECT($F$1&amp;dbP!$D$2&amp;":"&amp;dbP!$D$2),"&gt;="&amp;AI$6,INDIRECT($F$1&amp;dbP!$D$2&amp;":"&amp;dbP!$D$2),"&lt;="&amp;AI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J488" s="1">
        <f ca="1">SUMIFS(INDIRECT($F$1&amp;$F488&amp;":"&amp;$F488),INDIRECT($F$1&amp;dbP!$D$2&amp;":"&amp;dbP!$D$2),"&gt;="&amp;AJ$6,INDIRECT($F$1&amp;dbP!$D$2&amp;":"&amp;dbP!$D$2),"&lt;="&amp;AJ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K488" s="1">
        <f ca="1">SUMIFS(INDIRECT($F$1&amp;$F488&amp;":"&amp;$F488),INDIRECT($F$1&amp;dbP!$D$2&amp;":"&amp;dbP!$D$2),"&gt;="&amp;AK$6,INDIRECT($F$1&amp;dbP!$D$2&amp;":"&amp;dbP!$D$2),"&lt;="&amp;AK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L488" s="1">
        <f ca="1">SUMIFS(INDIRECT($F$1&amp;$F488&amp;":"&amp;$F488),INDIRECT($F$1&amp;dbP!$D$2&amp;":"&amp;dbP!$D$2),"&gt;="&amp;AL$6,INDIRECT($F$1&amp;dbP!$D$2&amp;":"&amp;dbP!$D$2),"&lt;="&amp;AL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M488" s="1">
        <f ca="1">SUMIFS(INDIRECT($F$1&amp;$F488&amp;":"&amp;$F488),INDIRECT($F$1&amp;dbP!$D$2&amp;":"&amp;dbP!$D$2),"&gt;="&amp;AM$6,INDIRECT($F$1&amp;dbP!$D$2&amp;":"&amp;dbP!$D$2),"&lt;="&amp;AM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N488" s="1">
        <f ca="1">SUMIFS(INDIRECT($F$1&amp;$F488&amp;":"&amp;$F488),INDIRECT($F$1&amp;dbP!$D$2&amp;":"&amp;dbP!$D$2),"&gt;="&amp;AN$6,INDIRECT($F$1&amp;dbP!$D$2&amp;":"&amp;dbP!$D$2),"&lt;="&amp;AN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O488" s="1">
        <f ca="1">SUMIFS(INDIRECT($F$1&amp;$F488&amp;":"&amp;$F488),INDIRECT($F$1&amp;dbP!$D$2&amp;":"&amp;dbP!$D$2),"&gt;="&amp;AO$6,INDIRECT($F$1&amp;dbP!$D$2&amp;":"&amp;dbP!$D$2),"&lt;="&amp;AO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P488" s="1">
        <f ca="1">SUMIFS(INDIRECT($F$1&amp;$F488&amp;":"&amp;$F488),INDIRECT($F$1&amp;dbP!$D$2&amp;":"&amp;dbP!$D$2),"&gt;="&amp;AP$6,INDIRECT($F$1&amp;dbP!$D$2&amp;":"&amp;dbP!$D$2),"&lt;="&amp;AP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Q488" s="1">
        <f ca="1">SUMIFS(INDIRECT($F$1&amp;$F488&amp;":"&amp;$F488),INDIRECT($F$1&amp;dbP!$D$2&amp;":"&amp;dbP!$D$2),"&gt;="&amp;AQ$6,INDIRECT($F$1&amp;dbP!$D$2&amp;":"&amp;dbP!$D$2),"&lt;="&amp;AQ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R488" s="1">
        <f ca="1">SUMIFS(INDIRECT($F$1&amp;$F488&amp;":"&amp;$F488),INDIRECT($F$1&amp;dbP!$D$2&amp;":"&amp;dbP!$D$2),"&gt;="&amp;AR$6,INDIRECT($F$1&amp;dbP!$D$2&amp;":"&amp;dbP!$D$2),"&lt;="&amp;AR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S488" s="1">
        <f ca="1">SUMIFS(INDIRECT($F$1&amp;$F488&amp;":"&amp;$F488),INDIRECT($F$1&amp;dbP!$D$2&amp;":"&amp;dbP!$D$2),"&gt;="&amp;AS$6,INDIRECT($F$1&amp;dbP!$D$2&amp;":"&amp;dbP!$D$2),"&lt;="&amp;AS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T488" s="1">
        <f ca="1">SUMIFS(INDIRECT($F$1&amp;$F488&amp;":"&amp;$F488),INDIRECT($F$1&amp;dbP!$D$2&amp;":"&amp;dbP!$D$2),"&gt;="&amp;AT$6,INDIRECT($F$1&amp;dbP!$D$2&amp;":"&amp;dbP!$D$2),"&lt;="&amp;AT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U488" s="1">
        <f ca="1">SUMIFS(INDIRECT($F$1&amp;$F488&amp;":"&amp;$F488),INDIRECT($F$1&amp;dbP!$D$2&amp;":"&amp;dbP!$D$2),"&gt;="&amp;AU$6,INDIRECT($F$1&amp;dbP!$D$2&amp;":"&amp;dbP!$D$2),"&lt;="&amp;AU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V488" s="1">
        <f ca="1">SUMIFS(INDIRECT($F$1&amp;$F488&amp;":"&amp;$F488),INDIRECT($F$1&amp;dbP!$D$2&amp;":"&amp;dbP!$D$2),"&gt;="&amp;AV$6,INDIRECT($F$1&amp;dbP!$D$2&amp;":"&amp;dbP!$D$2),"&lt;="&amp;AV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W488" s="1">
        <f ca="1">SUMIFS(INDIRECT($F$1&amp;$F488&amp;":"&amp;$F488),INDIRECT($F$1&amp;dbP!$D$2&amp;":"&amp;dbP!$D$2),"&gt;="&amp;AW$6,INDIRECT($F$1&amp;dbP!$D$2&amp;":"&amp;dbP!$D$2),"&lt;="&amp;AW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X488" s="1">
        <f ca="1">SUMIFS(INDIRECT($F$1&amp;$F488&amp;":"&amp;$F488),INDIRECT($F$1&amp;dbP!$D$2&amp;":"&amp;dbP!$D$2),"&gt;="&amp;AX$6,INDIRECT($F$1&amp;dbP!$D$2&amp;":"&amp;dbP!$D$2),"&lt;="&amp;AX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Y488" s="1">
        <f ca="1">SUMIFS(INDIRECT($F$1&amp;$F488&amp;":"&amp;$F488),INDIRECT($F$1&amp;dbP!$D$2&amp;":"&amp;dbP!$D$2),"&gt;="&amp;AY$6,INDIRECT($F$1&amp;dbP!$D$2&amp;":"&amp;dbP!$D$2),"&lt;="&amp;AY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AZ488" s="1">
        <f ca="1">SUMIFS(INDIRECT($F$1&amp;$F488&amp;":"&amp;$F488),INDIRECT($F$1&amp;dbP!$D$2&amp;":"&amp;dbP!$D$2),"&gt;="&amp;AZ$6,INDIRECT($F$1&amp;dbP!$D$2&amp;":"&amp;dbP!$D$2),"&lt;="&amp;AZ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A488" s="1">
        <f ca="1">SUMIFS(INDIRECT($F$1&amp;$F488&amp;":"&amp;$F488),INDIRECT($F$1&amp;dbP!$D$2&amp;":"&amp;dbP!$D$2),"&gt;="&amp;BA$6,INDIRECT($F$1&amp;dbP!$D$2&amp;":"&amp;dbP!$D$2),"&lt;="&amp;BA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B488" s="1">
        <f ca="1">SUMIFS(INDIRECT($F$1&amp;$F488&amp;":"&amp;$F488),INDIRECT($F$1&amp;dbP!$D$2&amp;":"&amp;dbP!$D$2),"&gt;="&amp;BB$6,INDIRECT($F$1&amp;dbP!$D$2&amp;":"&amp;dbP!$D$2),"&lt;="&amp;BB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C488" s="1">
        <f ca="1">SUMIFS(INDIRECT($F$1&amp;$F488&amp;":"&amp;$F488),INDIRECT($F$1&amp;dbP!$D$2&amp;":"&amp;dbP!$D$2),"&gt;="&amp;BC$6,INDIRECT($F$1&amp;dbP!$D$2&amp;":"&amp;dbP!$D$2),"&lt;="&amp;BC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D488" s="1">
        <f ca="1">SUMIFS(INDIRECT($F$1&amp;$F488&amp;":"&amp;$F488),INDIRECT($F$1&amp;dbP!$D$2&amp;":"&amp;dbP!$D$2),"&gt;="&amp;BD$6,INDIRECT($F$1&amp;dbP!$D$2&amp;":"&amp;dbP!$D$2),"&lt;="&amp;BD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  <c r="BE488" s="1">
        <f ca="1">SUMIFS(INDIRECT($F$1&amp;$F488&amp;":"&amp;$F488),INDIRECT($F$1&amp;dbP!$D$2&amp;":"&amp;dbP!$D$2),"&gt;="&amp;BE$6,INDIRECT($F$1&amp;dbP!$D$2&amp;":"&amp;dbP!$D$2),"&lt;="&amp;BE$7,INDIRECT($F$1&amp;dbP!$O$2&amp;":"&amp;dbP!$O$2),$H488,INDIRECT($F$1&amp;dbP!$P$2&amp;":"&amp;dbP!$P$2),IF($I488=$J488,"*",$I488),INDIRECT($F$1&amp;dbP!$Q$2&amp;":"&amp;dbP!$Q$2),IF(OR($I488=$J488,"  "&amp;$I488=$J488),"*",RIGHT($J488,LEN($J488)-4)),INDIRECT($F$1&amp;dbP!$AC$2&amp;":"&amp;dbP!$AC$2),RepP!$J$3)</f>
        <v>0</v>
      </c>
    </row>
    <row r="489" spans="1:57" x14ac:dyDescent="0.3">
      <c r="B489" s="1">
        <f>MAX(B$423:B488)+1</f>
        <v>74</v>
      </c>
      <c r="D489" s="1" t="str">
        <f ca="1">INDIRECT($B$1&amp;Items!AB$2&amp;$B489)</f>
        <v>PL(-)</v>
      </c>
      <c r="F489" s="1" t="str">
        <f ca="1">INDIRECT($B$1&amp;Items!X$2&amp;$B489)</f>
        <v>AA</v>
      </c>
      <c r="H489" s="13" t="str">
        <f ca="1">INDIRECT($B$1&amp;Items!U$2&amp;$B489)</f>
        <v>Себестоимость продаж</v>
      </c>
      <c r="I489" s="13" t="str">
        <f ca="1">IF(INDIRECT($B$1&amp;Items!V$2&amp;$B489)="",H489,INDIRECT($B$1&amp;Items!V$2&amp;$B489))</f>
        <v>Затраты этапа-5 бизнес-процесса</v>
      </c>
      <c r="J489" s="1" t="str">
        <f ca="1">IF(INDIRECT($B$1&amp;Items!W$2&amp;$B489)="",IF(H489&lt;&gt;I489,"  "&amp;I489,I489),"    "&amp;INDIRECT($B$1&amp;Items!W$2&amp;$B489))</f>
        <v xml:space="preserve">    Затраты на доставку и продажу-4</v>
      </c>
      <c r="S489" s="1">
        <f ca="1">SUM($U489:INDIRECT(ADDRESS(ROW(),SUMIFS($1:$1,$5:$5,MAX($5:$5)))))</f>
        <v>848731.33476540004</v>
      </c>
      <c r="V489" s="1">
        <f ca="1">SUMIFS(INDIRECT($F$1&amp;$F489&amp;":"&amp;$F489),INDIRECT($F$1&amp;dbP!$D$2&amp;":"&amp;dbP!$D$2),"&gt;="&amp;V$6,INDIRECT($F$1&amp;dbP!$D$2&amp;":"&amp;dbP!$D$2),"&lt;="&amp;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W489" s="1">
        <f ca="1">SUMIFS(INDIRECT($F$1&amp;$F489&amp;":"&amp;$F489),INDIRECT($F$1&amp;dbP!$D$2&amp;":"&amp;dbP!$D$2),"&gt;="&amp;W$6,INDIRECT($F$1&amp;dbP!$D$2&amp;":"&amp;dbP!$D$2),"&lt;="&amp;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X489" s="1">
        <f ca="1">SUMIFS(INDIRECT($F$1&amp;$F489&amp;":"&amp;$F489),INDIRECT($F$1&amp;dbP!$D$2&amp;":"&amp;dbP!$D$2),"&gt;="&amp;X$6,INDIRECT($F$1&amp;dbP!$D$2&amp;":"&amp;dbP!$D$2),"&lt;="&amp;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Y489" s="1">
        <f ca="1">SUMIFS(INDIRECT($F$1&amp;$F489&amp;":"&amp;$F489),INDIRECT($F$1&amp;dbP!$D$2&amp;":"&amp;dbP!$D$2),"&gt;="&amp;Y$6,INDIRECT($F$1&amp;dbP!$D$2&amp;":"&amp;dbP!$D$2),"&lt;="&amp;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Z489" s="1">
        <f ca="1">SUMIFS(INDIRECT($F$1&amp;$F489&amp;":"&amp;$F489),INDIRECT($F$1&amp;dbP!$D$2&amp;":"&amp;dbP!$D$2),"&gt;="&amp;Z$6,INDIRECT($F$1&amp;dbP!$D$2&amp;":"&amp;dbP!$D$2),"&lt;="&amp;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282910.44492179999</v>
      </c>
      <c r="AA489" s="1">
        <f ca="1">SUMIFS(INDIRECT($F$1&amp;$F489&amp;":"&amp;$F489),INDIRECT($F$1&amp;dbP!$D$2&amp;":"&amp;dbP!$D$2),"&gt;="&amp;AA$6,INDIRECT($F$1&amp;dbP!$D$2&amp;":"&amp;dbP!$D$2),"&lt;="&amp;A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565820.88984359999</v>
      </c>
      <c r="AB489" s="1">
        <f ca="1">SUMIFS(INDIRECT($F$1&amp;$F489&amp;":"&amp;$F489),INDIRECT($F$1&amp;dbP!$D$2&amp;":"&amp;dbP!$D$2),"&gt;="&amp;AB$6,INDIRECT($F$1&amp;dbP!$D$2&amp;":"&amp;dbP!$D$2),"&lt;="&amp;A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C489" s="1">
        <f ca="1">SUMIFS(INDIRECT($F$1&amp;$F489&amp;":"&amp;$F489),INDIRECT($F$1&amp;dbP!$D$2&amp;":"&amp;dbP!$D$2),"&gt;="&amp;AC$6,INDIRECT($F$1&amp;dbP!$D$2&amp;":"&amp;dbP!$D$2),"&lt;="&amp;A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D489" s="1">
        <f ca="1">SUMIFS(INDIRECT($F$1&amp;$F489&amp;":"&amp;$F489),INDIRECT($F$1&amp;dbP!$D$2&amp;":"&amp;dbP!$D$2),"&gt;="&amp;AD$6,INDIRECT($F$1&amp;dbP!$D$2&amp;":"&amp;dbP!$D$2),"&lt;="&amp;A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E489" s="1">
        <f ca="1">SUMIFS(INDIRECT($F$1&amp;$F489&amp;":"&amp;$F489),INDIRECT($F$1&amp;dbP!$D$2&amp;":"&amp;dbP!$D$2),"&gt;="&amp;AE$6,INDIRECT($F$1&amp;dbP!$D$2&amp;":"&amp;dbP!$D$2),"&lt;="&amp;A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F489" s="1">
        <f ca="1">SUMIFS(INDIRECT($F$1&amp;$F489&amp;":"&amp;$F489),INDIRECT($F$1&amp;dbP!$D$2&amp;":"&amp;dbP!$D$2),"&gt;="&amp;AF$6,INDIRECT($F$1&amp;dbP!$D$2&amp;":"&amp;dbP!$D$2),"&lt;="&amp;AF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G489" s="1">
        <f ca="1">SUMIFS(INDIRECT($F$1&amp;$F489&amp;":"&amp;$F489),INDIRECT($F$1&amp;dbP!$D$2&amp;":"&amp;dbP!$D$2),"&gt;="&amp;AG$6,INDIRECT($F$1&amp;dbP!$D$2&amp;":"&amp;dbP!$D$2),"&lt;="&amp;AG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H489" s="1">
        <f ca="1">SUMIFS(INDIRECT($F$1&amp;$F489&amp;":"&amp;$F489),INDIRECT($F$1&amp;dbP!$D$2&amp;":"&amp;dbP!$D$2),"&gt;="&amp;AH$6,INDIRECT($F$1&amp;dbP!$D$2&amp;":"&amp;dbP!$D$2),"&lt;="&amp;AH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I489" s="1">
        <f ca="1">SUMIFS(INDIRECT($F$1&amp;$F489&amp;":"&amp;$F489),INDIRECT($F$1&amp;dbP!$D$2&amp;":"&amp;dbP!$D$2),"&gt;="&amp;AI$6,INDIRECT($F$1&amp;dbP!$D$2&amp;":"&amp;dbP!$D$2),"&lt;="&amp;AI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J489" s="1">
        <f ca="1">SUMIFS(INDIRECT($F$1&amp;$F489&amp;":"&amp;$F489),INDIRECT($F$1&amp;dbP!$D$2&amp;":"&amp;dbP!$D$2),"&gt;="&amp;AJ$6,INDIRECT($F$1&amp;dbP!$D$2&amp;":"&amp;dbP!$D$2),"&lt;="&amp;AJ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K489" s="1">
        <f ca="1">SUMIFS(INDIRECT($F$1&amp;$F489&amp;":"&amp;$F489),INDIRECT($F$1&amp;dbP!$D$2&amp;":"&amp;dbP!$D$2),"&gt;="&amp;AK$6,INDIRECT($F$1&amp;dbP!$D$2&amp;":"&amp;dbP!$D$2),"&lt;="&amp;AK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L489" s="1">
        <f ca="1">SUMIFS(INDIRECT($F$1&amp;$F489&amp;":"&amp;$F489),INDIRECT($F$1&amp;dbP!$D$2&amp;":"&amp;dbP!$D$2),"&gt;="&amp;AL$6,INDIRECT($F$1&amp;dbP!$D$2&amp;":"&amp;dbP!$D$2),"&lt;="&amp;AL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M489" s="1">
        <f ca="1">SUMIFS(INDIRECT($F$1&amp;$F489&amp;":"&amp;$F489),INDIRECT($F$1&amp;dbP!$D$2&amp;":"&amp;dbP!$D$2),"&gt;="&amp;AM$6,INDIRECT($F$1&amp;dbP!$D$2&amp;":"&amp;dbP!$D$2),"&lt;="&amp;AM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N489" s="1">
        <f ca="1">SUMIFS(INDIRECT($F$1&amp;$F489&amp;":"&amp;$F489),INDIRECT($F$1&amp;dbP!$D$2&amp;":"&amp;dbP!$D$2),"&gt;="&amp;AN$6,INDIRECT($F$1&amp;dbP!$D$2&amp;":"&amp;dbP!$D$2),"&lt;="&amp;AN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O489" s="1">
        <f ca="1">SUMIFS(INDIRECT($F$1&amp;$F489&amp;":"&amp;$F489),INDIRECT($F$1&amp;dbP!$D$2&amp;":"&amp;dbP!$D$2),"&gt;="&amp;AO$6,INDIRECT($F$1&amp;dbP!$D$2&amp;":"&amp;dbP!$D$2),"&lt;="&amp;AO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P489" s="1">
        <f ca="1">SUMIFS(INDIRECT($F$1&amp;$F489&amp;":"&amp;$F489),INDIRECT($F$1&amp;dbP!$D$2&amp;":"&amp;dbP!$D$2),"&gt;="&amp;AP$6,INDIRECT($F$1&amp;dbP!$D$2&amp;":"&amp;dbP!$D$2),"&lt;="&amp;AP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Q489" s="1">
        <f ca="1">SUMIFS(INDIRECT($F$1&amp;$F489&amp;":"&amp;$F489),INDIRECT($F$1&amp;dbP!$D$2&amp;":"&amp;dbP!$D$2),"&gt;="&amp;AQ$6,INDIRECT($F$1&amp;dbP!$D$2&amp;":"&amp;dbP!$D$2),"&lt;="&amp;AQ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R489" s="1">
        <f ca="1">SUMIFS(INDIRECT($F$1&amp;$F489&amp;":"&amp;$F489),INDIRECT($F$1&amp;dbP!$D$2&amp;":"&amp;dbP!$D$2),"&gt;="&amp;AR$6,INDIRECT($F$1&amp;dbP!$D$2&amp;":"&amp;dbP!$D$2),"&lt;="&amp;AR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S489" s="1">
        <f ca="1">SUMIFS(INDIRECT($F$1&amp;$F489&amp;":"&amp;$F489),INDIRECT($F$1&amp;dbP!$D$2&amp;":"&amp;dbP!$D$2),"&gt;="&amp;AS$6,INDIRECT($F$1&amp;dbP!$D$2&amp;":"&amp;dbP!$D$2),"&lt;="&amp;AS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T489" s="1">
        <f ca="1">SUMIFS(INDIRECT($F$1&amp;$F489&amp;":"&amp;$F489),INDIRECT($F$1&amp;dbP!$D$2&amp;":"&amp;dbP!$D$2),"&gt;="&amp;AT$6,INDIRECT($F$1&amp;dbP!$D$2&amp;":"&amp;dbP!$D$2),"&lt;="&amp;AT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U489" s="1">
        <f ca="1">SUMIFS(INDIRECT($F$1&amp;$F489&amp;":"&amp;$F489),INDIRECT($F$1&amp;dbP!$D$2&amp;":"&amp;dbP!$D$2),"&gt;="&amp;AU$6,INDIRECT($F$1&amp;dbP!$D$2&amp;":"&amp;dbP!$D$2),"&lt;="&amp;AU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V489" s="1">
        <f ca="1">SUMIFS(INDIRECT($F$1&amp;$F489&amp;":"&amp;$F489),INDIRECT($F$1&amp;dbP!$D$2&amp;":"&amp;dbP!$D$2),"&gt;="&amp;AV$6,INDIRECT($F$1&amp;dbP!$D$2&amp;":"&amp;dbP!$D$2),"&lt;="&amp;AV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W489" s="1">
        <f ca="1">SUMIFS(INDIRECT($F$1&amp;$F489&amp;":"&amp;$F489),INDIRECT($F$1&amp;dbP!$D$2&amp;":"&amp;dbP!$D$2),"&gt;="&amp;AW$6,INDIRECT($F$1&amp;dbP!$D$2&amp;":"&amp;dbP!$D$2),"&lt;="&amp;AW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X489" s="1">
        <f ca="1">SUMIFS(INDIRECT($F$1&amp;$F489&amp;":"&amp;$F489),INDIRECT($F$1&amp;dbP!$D$2&amp;":"&amp;dbP!$D$2),"&gt;="&amp;AX$6,INDIRECT($F$1&amp;dbP!$D$2&amp;":"&amp;dbP!$D$2),"&lt;="&amp;AX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Y489" s="1">
        <f ca="1">SUMIFS(INDIRECT($F$1&amp;$F489&amp;":"&amp;$F489),INDIRECT($F$1&amp;dbP!$D$2&amp;":"&amp;dbP!$D$2),"&gt;="&amp;AY$6,INDIRECT($F$1&amp;dbP!$D$2&amp;":"&amp;dbP!$D$2),"&lt;="&amp;AY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AZ489" s="1">
        <f ca="1">SUMIFS(INDIRECT($F$1&amp;$F489&amp;":"&amp;$F489),INDIRECT($F$1&amp;dbP!$D$2&amp;":"&amp;dbP!$D$2),"&gt;="&amp;AZ$6,INDIRECT($F$1&amp;dbP!$D$2&amp;":"&amp;dbP!$D$2),"&lt;="&amp;AZ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A489" s="1">
        <f ca="1">SUMIFS(INDIRECT($F$1&amp;$F489&amp;":"&amp;$F489),INDIRECT($F$1&amp;dbP!$D$2&amp;":"&amp;dbP!$D$2),"&gt;="&amp;BA$6,INDIRECT($F$1&amp;dbP!$D$2&amp;":"&amp;dbP!$D$2),"&lt;="&amp;BA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B489" s="1">
        <f ca="1">SUMIFS(INDIRECT($F$1&amp;$F489&amp;":"&amp;$F489),INDIRECT($F$1&amp;dbP!$D$2&amp;":"&amp;dbP!$D$2),"&gt;="&amp;BB$6,INDIRECT($F$1&amp;dbP!$D$2&amp;":"&amp;dbP!$D$2),"&lt;="&amp;BB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C489" s="1">
        <f ca="1">SUMIFS(INDIRECT($F$1&amp;$F489&amp;":"&amp;$F489),INDIRECT($F$1&amp;dbP!$D$2&amp;":"&amp;dbP!$D$2),"&gt;="&amp;BC$6,INDIRECT($F$1&amp;dbP!$D$2&amp;":"&amp;dbP!$D$2),"&lt;="&amp;BC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D489" s="1">
        <f ca="1">SUMIFS(INDIRECT($F$1&amp;$F489&amp;":"&amp;$F489),INDIRECT($F$1&amp;dbP!$D$2&amp;":"&amp;dbP!$D$2),"&gt;="&amp;BD$6,INDIRECT($F$1&amp;dbP!$D$2&amp;":"&amp;dbP!$D$2),"&lt;="&amp;BD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  <c r="BE489" s="1">
        <f ca="1">SUMIFS(INDIRECT($F$1&amp;$F489&amp;":"&amp;$F489),INDIRECT($F$1&amp;dbP!$D$2&amp;":"&amp;dbP!$D$2),"&gt;="&amp;BE$6,INDIRECT($F$1&amp;dbP!$D$2&amp;":"&amp;dbP!$D$2),"&lt;="&amp;BE$7,INDIRECT($F$1&amp;dbP!$O$2&amp;":"&amp;dbP!$O$2),$H489,INDIRECT($F$1&amp;dbP!$P$2&amp;":"&amp;dbP!$P$2),IF($I489=$J489,"*",$I489),INDIRECT($F$1&amp;dbP!$Q$2&amp;":"&amp;dbP!$Q$2),IF(OR($I489=$J489,"  "&amp;$I489=$J489),"*",RIGHT($J489,LEN($J489)-4)),INDIRECT($F$1&amp;dbP!$AC$2&amp;":"&amp;dbP!$AC$2),RepP!$J$3)</f>
        <v>0</v>
      </c>
    </row>
    <row r="490" spans="1:57" x14ac:dyDescent="0.3">
      <c r="B490" s="1">
        <f>MAX(B$423:B489)+1</f>
        <v>75</v>
      </c>
      <c r="D490" s="1" t="str">
        <f ca="1">INDIRECT($B$1&amp;Items!AB$2&amp;$B490)</f>
        <v>PL(-)</v>
      </c>
      <c r="F490" s="1" t="str">
        <f ca="1">INDIRECT($B$1&amp;Items!X$2&amp;$B490)</f>
        <v>AA</v>
      </c>
      <c r="H490" s="13" t="str">
        <f ca="1">INDIRECT($B$1&amp;Items!U$2&amp;$B490)</f>
        <v>Себестоимость продаж</v>
      </c>
      <c r="I490" s="13" t="str">
        <f ca="1">IF(INDIRECT($B$1&amp;Items!V$2&amp;$B490)="",H490,INDIRECT($B$1&amp;Items!V$2&amp;$B490))</f>
        <v>Затраты этапа-5 бизнес-процесса</v>
      </c>
      <c r="J490" s="1" t="str">
        <f ca="1">IF(INDIRECT($B$1&amp;Items!W$2&amp;$B490)="",IF(H490&lt;&gt;I490,"  "&amp;I490,I490),"    "&amp;INDIRECT($B$1&amp;Items!W$2&amp;$B490))</f>
        <v xml:space="preserve">    Затраты на доставку и продажу-5</v>
      </c>
      <c r="S490" s="1">
        <f ca="1">SUM($U490:INDIRECT(ADDRESS(ROW(),SUMIFS($1:$1,$5:$5,MAX($5:$5)))))</f>
        <v>1000473.9227946</v>
      </c>
      <c r="V490" s="1">
        <f ca="1">SUMIFS(INDIRECT($F$1&amp;$F490&amp;":"&amp;$F490),INDIRECT($F$1&amp;dbP!$D$2&amp;":"&amp;dbP!$D$2),"&gt;="&amp;V$6,INDIRECT($F$1&amp;dbP!$D$2&amp;":"&amp;dbP!$D$2),"&lt;="&amp;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W490" s="1">
        <f ca="1">SUMIFS(INDIRECT($F$1&amp;$F490&amp;":"&amp;$F490),INDIRECT($F$1&amp;dbP!$D$2&amp;":"&amp;dbP!$D$2),"&gt;="&amp;W$6,INDIRECT($F$1&amp;dbP!$D$2&amp;":"&amp;dbP!$D$2),"&lt;="&amp;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X490" s="1">
        <f ca="1">SUMIFS(INDIRECT($F$1&amp;$F490&amp;":"&amp;$F490),INDIRECT($F$1&amp;dbP!$D$2&amp;":"&amp;dbP!$D$2),"&gt;="&amp;X$6,INDIRECT($F$1&amp;dbP!$D$2&amp;":"&amp;dbP!$D$2),"&lt;="&amp;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Y490" s="1">
        <f ca="1">SUMIFS(INDIRECT($F$1&amp;$F490&amp;":"&amp;$F490),INDIRECT($F$1&amp;dbP!$D$2&amp;":"&amp;dbP!$D$2),"&gt;="&amp;Y$6,INDIRECT($F$1&amp;dbP!$D$2&amp;":"&amp;dbP!$D$2),"&lt;="&amp;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Z490" s="1">
        <f ca="1">SUMIFS(INDIRECT($F$1&amp;$F490&amp;":"&amp;$F490),INDIRECT($F$1&amp;dbP!$D$2&amp;":"&amp;dbP!$D$2),"&gt;="&amp;Z$6,INDIRECT($F$1&amp;dbP!$D$2&amp;":"&amp;dbP!$D$2),"&lt;="&amp;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333491.30759819999</v>
      </c>
      <c r="AA490" s="1">
        <f ca="1">SUMIFS(INDIRECT($F$1&amp;$F490&amp;":"&amp;$F490),INDIRECT($F$1&amp;dbP!$D$2&amp;":"&amp;dbP!$D$2),"&gt;="&amp;AA$6,INDIRECT($F$1&amp;dbP!$D$2&amp;":"&amp;dbP!$D$2),"&lt;="&amp;A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666982.61519639997</v>
      </c>
      <c r="AB490" s="1">
        <f ca="1">SUMIFS(INDIRECT($F$1&amp;$F490&amp;":"&amp;$F490),INDIRECT($F$1&amp;dbP!$D$2&amp;":"&amp;dbP!$D$2),"&gt;="&amp;AB$6,INDIRECT($F$1&amp;dbP!$D$2&amp;":"&amp;dbP!$D$2),"&lt;="&amp;A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C490" s="1">
        <f ca="1">SUMIFS(INDIRECT($F$1&amp;$F490&amp;":"&amp;$F490),INDIRECT($F$1&amp;dbP!$D$2&amp;":"&amp;dbP!$D$2),"&gt;="&amp;AC$6,INDIRECT($F$1&amp;dbP!$D$2&amp;":"&amp;dbP!$D$2),"&lt;="&amp;A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D490" s="1">
        <f ca="1">SUMIFS(INDIRECT($F$1&amp;$F490&amp;":"&amp;$F490),INDIRECT($F$1&amp;dbP!$D$2&amp;":"&amp;dbP!$D$2),"&gt;="&amp;AD$6,INDIRECT($F$1&amp;dbP!$D$2&amp;":"&amp;dbP!$D$2),"&lt;="&amp;A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E490" s="1">
        <f ca="1">SUMIFS(INDIRECT($F$1&amp;$F490&amp;":"&amp;$F490),INDIRECT($F$1&amp;dbP!$D$2&amp;":"&amp;dbP!$D$2),"&gt;="&amp;AE$6,INDIRECT($F$1&amp;dbP!$D$2&amp;":"&amp;dbP!$D$2),"&lt;="&amp;A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F490" s="1">
        <f ca="1">SUMIFS(INDIRECT($F$1&amp;$F490&amp;":"&amp;$F490),INDIRECT($F$1&amp;dbP!$D$2&amp;":"&amp;dbP!$D$2),"&gt;="&amp;AF$6,INDIRECT($F$1&amp;dbP!$D$2&amp;":"&amp;dbP!$D$2),"&lt;="&amp;AF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G490" s="1">
        <f ca="1">SUMIFS(INDIRECT($F$1&amp;$F490&amp;":"&amp;$F490),INDIRECT($F$1&amp;dbP!$D$2&amp;":"&amp;dbP!$D$2),"&gt;="&amp;AG$6,INDIRECT($F$1&amp;dbP!$D$2&amp;":"&amp;dbP!$D$2),"&lt;="&amp;AG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H490" s="1">
        <f ca="1">SUMIFS(INDIRECT($F$1&amp;$F490&amp;":"&amp;$F490),INDIRECT($F$1&amp;dbP!$D$2&amp;":"&amp;dbP!$D$2),"&gt;="&amp;AH$6,INDIRECT($F$1&amp;dbP!$D$2&amp;":"&amp;dbP!$D$2),"&lt;="&amp;AH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I490" s="1">
        <f ca="1">SUMIFS(INDIRECT($F$1&amp;$F490&amp;":"&amp;$F490),INDIRECT($F$1&amp;dbP!$D$2&amp;":"&amp;dbP!$D$2),"&gt;="&amp;AI$6,INDIRECT($F$1&amp;dbP!$D$2&amp;":"&amp;dbP!$D$2),"&lt;="&amp;AI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J490" s="1">
        <f ca="1">SUMIFS(INDIRECT($F$1&amp;$F490&amp;":"&amp;$F490),INDIRECT($F$1&amp;dbP!$D$2&amp;":"&amp;dbP!$D$2),"&gt;="&amp;AJ$6,INDIRECT($F$1&amp;dbP!$D$2&amp;":"&amp;dbP!$D$2),"&lt;="&amp;AJ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K490" s="1">
        <f ca="1">SUMIFS(INDIRECT($F$1&amp;$F490&amp;":"&amp;$F490),INDIRECT($F$1&amp;dbP!$D$2&amp;":"&amp;dbP!$D$2),"&gt;="&amp;AK$6,INDIRECT($F$1&amp;dbP!$D$2&amp;":"&amp;dbP!$D$2),"&lt;="&amp;AK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L490" s="1">
        <f ca="1">SUMIFS(INDIRECT($F$1&amp;$F490&amp;":"&amp;$F490),INDIRECT($F$1&amp;dbP!$D$2&amp;":"&amp;dbP!$D$2),"&gt;="&amp;AL$6,INDIRECT($F$1&amp;dbP!$D$2&amp;":"&amp;dbP!$D$2),"&lt;="&amp;AL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M490" s="1">
        <f ca="1">SUMIFS(INDIRECT($F$1&amp;$F490&amp;":"&amp;$F490),INDIRECT($F$1&amp;dbP!$D$2&amp;":"&amp;dbP!$D$2),"&gt;="&amp;AM$6,INDIRECT($F$1&amp;dbP!$D$2&amp;":"&amp;dbP!$D$2),"&lt;="&amp;AM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N490" s="1">
        <f ca="1">SUMIFS(INDIRECT($F$1&amp;$F490&amp;":"&amp;$F490),INDIRECT($F$1&amp;dbP!$D$2&amp;":"&amp;dbP!$D$2),"&gt;="&amp;AN$6,INDIRECT($F$1&amp;dbP!$D$2&amp;":"&amp;dbP!$D$2),"&lt;="&amp;AN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O490" s="1">
        <f ca="1">SUMIFS(INDIRECT($F$1&amp;$F490&amp;":"&amp;$F490),INDIRECT($F$1&amp;dbP!$D$2&amp;":"&amp;dbP!$D$2),"&gt;="&amp;AO$6,INDIRECT($F$1&amp;dbP!$D$2&amp;":"&amp;dbP!$D$2),"&lt;="&amp;AO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P490" s="1">
        <f ca="1">SUMIFS(INDIRECT($F$1&amp;$F490&amp;":"&amp;$F490),INDIRECT($F$1&amp;dbP!$D$2&amp;":"&amp;dbP!$D$2),"&gt;="&amp;AP$6,INDIRECT($F$1&amp;dbP!$D$2&amp;":"&amp;dbP!$D$2),"&lt;="&amp;AP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Q490" s="1">
        <f ca="1">SUMIFS(INDIRECT($F$1&amp;$F490&amp;":"&amp;$F490),INDIRECT($F$1&amp;dbP!$D$2&amp;":"&amp;dbP!$D$2),"&gt;="&amp;AQ$6,INDIRECT($F$1&amp;dbP!$D$2&amp;":"&amp;dbP!$D$2),"&lt;="&amp;AQ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R490" s="1">
        <f ca="1">SUMIFS(INDIRECT($F$1&amp;$F490&amp;":"&amp;$F490),INDIRECT($F$1&amp;dbP!$D$2&amp;":"&amp;dbP!$D$2),"&gt;="&amp;AR$6,INDIRECT($F$1&amp;dbP!$D$2&amp;":"&amp;dbP!$D$2),"&lt;="&amp;AR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S490" s="1">
        <f ca="1">SUMIFS(INDIRECT($F$1&amp;$F490&amp;":"&amp;$F490),INDIRECT($F$1&amp;dbP!$D$2&amp;":"&amp;dbP!$D$2),"&gt;="&amp;AS$6,INDIRECT($F$1&amp;dbP!$D$2&amp;":"&amp;dbP!$D$2),"&lt;="&amp;AS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T490" s="1">
        <f ca="1">SUMIFS(INDIRECT($F$1&amp;$F490&amp;":"&amp;$F490),INDIRECT($F$1&amp;dbP!$D$2&amp;":"&amp;dbP!$D$2),"&gt;="&amp;AT$6,INDIRECT($F$1&amp;dbP!$D$2&amp;":"&amp;dbP!$D$2),"&lt;="&amp;AT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U490" s="1">
        <f ca="1">SUMIFS(INDIRECT($F$1&amp;$F490&amp;":"&amp;$F490),INDIRECT($F$1&amp;dbP!$D$2&amp;":"&amp;dbP!$D$2),"&gt;="&amp;AU$6,INDIRECT($F$1&amp;dbP!$D$2&amp;":"&amp;dbP!$D$2),"&lt;="&amp;AU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V490" s="1">
        <f ca="1">SUMIFS(INDIRECT($F$1&amp;$F490&amp;":"&amp;$F490),INDIRECT($F$1&amp;dbP!$D$2&amp;":"&amp;dbP!$D$2),"&gt;="&amp;AV$6,INDIRECT($F$1&amp;dbP!$D$2&amp;":"&amp;dbP!$D$2),"&lt;="&amp;AV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W490" s="1">
        <f ca="1">SUMIFS(INDIRECT($F$1&amp;$F490&amp;":"&amp;$F490),INDIRECT($F$1&amp;dbP!$D$2&amp;":"&amp;dbP!$D$2),"&gt;="&amp;AW$6,INDIRECT($F$1&amp;dbP!$D$2&amp;":"&amp;dbP!$D$2),"&lt;="&amp;AW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X490" s="1">
        <f ca="1">SUMIFS(INDIRECT($F$1&amp;$F490&amp;":"&amp;$F490),INDIRECT($F$1&amp;dbP!$D$2&amp;":"&amp;dbP!$D$2),"&gt;="&amp;AX$6,INDIRECT($F$1&amp;dbP!$D$2&amp;":"&amp;dbP!$D$2),"&lt;="&amp;AX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Y490" s="1">
        <f ca="1">SUMIFS(INDIRECT($F$1&amp;$F490&amp;":"&amp;$F490),INDIRECT($F$1&amp;dbP!$D$2&amp;":"&amp;dbP!$D$2),"&gt;="&amp;AY$6,INDIRECT($F$1&amp;dbP!$D$2&amp;":"&amp;dbP!$D$2),"&lt;="&amp;AY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AZ490" s="1">
        <f ca="1">SUMIFS(INDIRECT($F$1&amp;$F490&amp;":"&amp;$F490),INDIRECT($F$1&amp;dbP!$D$2&amp;":"&amp;dbP!$D$2),"&gt;="&amp;AZ$6,INDIRECT($F$1&amp;dbP!$D$2&amp;":"&amp;dbP!$D$2),"&lt;="&amp;AZ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A490" s="1">
        <f ca="1">SUMIFS(INDIRECT($F$1&amp;$F490&amp;":"&amp;$F490),INDIRECT($F$1&amp;dbP!$D$2&amp;":"&amp;dbP!$D$2),"&gt;="&amp;BA$6,INDIRECT($F$1&amp;dbP!$D$2&amp;":"&amp;dbP!$D$2),"&lt;="&amp;BA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B490" s="1">
        <f ca="1">SUMIFS(INDIRECT($F$1&amp;$F490&amp;":"&amp;$F490),INDIRECT($F$1&amp;dbP!$D$2&amp;":"&amp;dbP!$D$2),"&gt;="&amp;BB$6,INDIRECT($F$1&amp;dbP!$D$2&amp;":"&amp;dbP!$D$2),"&lt;="&amp;BB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C490" s="1">
        <f ca="1">SUMIFS(INDIRECT($F$1&amp;$F490&amp;":"&amp;$F490),INDIRECT($F$1&amp;dbP!$D$2&amp;":"&amp;dbP!$D$2),"&gt;="&amp;BC$6,INDIRECT($F$1&amp;dbP!$D$2&amp;":"&amp;dbP!$D$2),"&lt;="&amp;BC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D490" s="1">
        <f ca="1">SUMIFS(INDIRECT($F$1&amp;$F490&amp;":"&amp;$F490),INDIRECT($F$1&amp;dbP!$D$2&amp;":"&amp;dbP!$D$2),"&gt;="&amp;BD$6,INDIRECT($F$1&amp;dbP!$D$2&amp;":"&amp;dbP!$D$2),"&lt;="&amp;BD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  <c r="BE490" s="1">
        <f ca="1">SUMIFS(INDIRECT($F$1&amp;$F490&amp;":"&amp;$F490),INDIRECT($F$1&amp;dbP!$D$2&amp;":"&amp;dbP!$D$2),"&gt;="&amp;BE$6,INDIRECT($F$1&amp;dbP!$D$2&amp;":"&amp;dbP!$D$2),"&lt;="&amp;BE$7,INDIRECT($F$1&amp;dbP!$O$2&amp;":"&amp;dbP!$O$2),$H490,INDIRECT($F$1&amp;dbP!$P$2&amp;":"&amp;dbP!$P$2),IF($I490=$J490,"*",$I490),INDIRECT($F$1&amp;dbP!$Q$2&amp;":"&amp;dbP!$Q$2),IF(OR($I490=$J490,"  "&amp;$I490=$J490),"*",RIGHT($J490,LEN($J490)-4)),INDIRECT($F$1&amp;dbP!$AC$2&amp;":"&amp;dbP!$AC$2),RepP!$J$3)</f>
        <v>0</v>
      </c>
    </row>
    <row r="491" spans="1:57" x14ac:dyDescent="0.3">
      <c r="B491" s="1">
        <f>MAX(B$423:B490)+1</f>
        <v>76</v>
      </c>
      <c r="D491" s="1" t="str">
        <f ca="1">INDIRECT($B$1&amp;Items!AB$2&amp;$B491)</f>
        <v>PL(-)</v>
      </c>
      <c r="F491" s="1" t="str">
        <f ca="1">INDIRECT($B$1&amp;Items!X$2&amp;$B491)</f>
        <v>AA</v>
      </c>
      <c r="H491" s="13" t="str">
        <f ca="1">INDIRECT($B$1&amp;Items!U$2&amp;$B491)</f>
        <v>Себестоимость продаж</v>
      </c>
      <c r="I491" s="13" t="str">
        <f ca="1">IF(INDIRECT($B$1&amp;Items!V$2&amp;$B491)="",H491,INDIRECT($B$1&amp;Items!V$2&amp;$B491))</f>
        <v>Затраты этапа-5 бизнес-процесса</v>
      </c>
      <c r="J491" s="1" t="str">
        <f ca="1">IF(INDIRECT($B$1&amp;Items!W$2&amp;$B491)="",IF(H491&lt;&gt;I491,"  "&amp;I491,I491),"    "&amp;INDIRECT($B$1&amp;Items!W$2&amp;$B491))</f>
        <v xml:space="preserve">    Затраты на доставку и продажу-6</v>
      </c>
      <c r="S491" s="1">
        <f ca="1">SUM($U491:INDIRECT(ADDRESS(ROW(),SUMIFS($1:$1,$5:$5,MAX($5:$5)))))</f>
        <v>923073.52819897817</v>
      </c>
      <c r="V491" s="1">
        <f ca="1">SUMIFS(INDIRECT($F$1&amp;$F491&amp;":"&amp;$F491),INDIRECT($F$1&amp;dbP!$D$2&amp;":"&amp;dbP!$D$2),"&gt;="&amp;V$6,INDIRECT($F$1&amp;dbP!$D$2&amp;":"&amp;dbP!$D$2),"&lt;="&amp;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W491" s="1">
        <f ca="1">SUMIFS(INDIRECT($F$1&amp;$F491&amp;":"&amp;$F491),INDIRECT($F$1&amp;dbP!$D$2&amp;":"&amp;dbP!$D$2),"&gt;="&amp;W$6,INDIRECT($F$1&amp;dbP!$D$2&amp;":"&amp;dbP!$D$2),"&lt;="&amp;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X491" s="1">
        <f ca="1">SUMIFS(INDIRECT($F$1&amp;$F491&amp;":"&amp;$F491),INDIRECT($F$1&amp;dbP!$D$2&amp;":"&amp;dbP!$D$2),"&gt;="&amp;X$6,INDIRECT($F$1&amp;dbP!$D$2&amp;":"&amp;dbP!$D$2),"&lt;="&amp;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Y491" s="1">
        <f ca="1">SUMIFS(INDIRECT($F$1&amp;$F491&amp;":"&amp;$F491),INDIRECT($F$1&amp;dbP!$D$2&amp;":"&amp;dbP!$D$2),"&gt;="&amp;Y$6,INDIRECT($F$1&amp;dbP!$D$2&amp;":"&amp;dbP!$D$2),"&lt;="&amp;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Z491" s="1">
        <f ca="1">SUMIFS(INDIRECT($F$1&amp;$F491&amp;":"&amp;$F491),INDIRECT($F$1&amp;dbP!$D$2&amp;":"&amp;dbP!$D$2),"&gt;="&amp;Z$6,INDIRECT($F$1&amp;dbP!$D$2&amp;":"&amp;dbP!$D$2),"&lt;="&amp;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307691.17606632604</v>
      </c>
      <c r="AA491" s="1">
        <f ca="1">SUMIFS(INDIRECT($F$1&amp;$F491&amp;":"&amp;$F491),INDIRECT($F$1&amp;dbP!$D$2&amp;":"&amp;dbP!$D$2),"&gt;="&amp;AA$6,INDIRECT($F$1&amp;dbP!$D$2&amp;":"&amp;dbP!$D$2),"&lt;="&amp;A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615382.35213265207</v>
      </c>
      <c r="AB491" s="1">
        <f ca="1">SUMIFS(INDIRECT($F$1&amp;$F491&amp;":"&amp;$F491),INDIRECT($F$1&amp;dbP!$D$2&amp;":"&amp;dbP!$D$2),"&gt;="&amp;AB$6,INDIRECT($F$1&amp;dbP!$D$2&amp;":"&amp;dbP!$D$2),"&lt;="&amp;A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C491" s="1">
        <f ca="1">SUMIFS(INDIRECT($F$1&amp;$F491&amp;":"&amp;$F491),INDIRECT($F$1&amp;dbP!$D$2&amp;":"&amp;dbP!$D$2),"&gt;="&amp;AC$6,INDIRECT($F$1&amp;dbP!$D$2&amp;":"&amp;dbP!$D$2),"&lt;="&amp;A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D491" s="1">
        <f ca="1">SUMIFS(INDIRECT($F$1&amp;$F491&amp;":"&amp;$F491),INDIRECT($F$1&amp;dbP!$D$2&amp;":"&amp;dbP!$D$2),"&gt;="&amp;AD$6,INDIRECT($F$1&amp;dbP!$D$2&amp;":"&amp;dbP!$D$2),"&lt;="&amp;A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E491" s="1">
        <f ca="1">SUMIFS(INDIRECT($F$1&amp;$F491&amp;":"&amp;$F491),INDIRECT($F$1&amp;dbP!$D$2&amp;":"&amp;dbP!$D$2),"&gt;="&amp;AE$6,INDIRECT($F$1&amp;dbP!$D$2&amp;":"&amp;dbP!$D$2),"&lt;="&amp;A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F491" s="1">
        <f ca="1">SUMIFS(INDIRECT($F$1&amp;$F491&amp;":"&amp;$F491),INDIRECT($F$1&amp;dbP!$D$2&amp;":"&amp;dbP!$D$2),"&gt;="&amp;AF$6,INDIRECT($F$1&amp;dbP!$D$2&amp;":"&amp;dbP!$D$2),"&lt;="&amp;AF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G491" s="1">
        <f ca="1">SUMIFS(INDIRECT($F$1&amp;$F491&amp;":"&amp;$F491),INDIRECT($F$1&amp;dbP!$D$2&amp;":"&amp;dbP!$D$2),"&gt;="&amp;AG$6,INDIRECT($F$1&amp;dbP!$D$2&amp;":"&amp;dbP!$D$2),"&lt;="&amp;AG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H491" s="1">
        <f ca="1">SUMIFS(INDIRECT($F$1&amp;$F491&amp;":"&amp;$F491),INDIRECT($F$1&amp;dbP!$D$2&amp;":"&amp;dbP!$D$2),"&gt;="&amp;AH$6,INDIRECT($F$1&amp;dbP!$D$2&amp;":"&amp;dbP!$D$2),"&lt;="&amp;AH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I491" s="1">
        <f ca="1">SUMIFS(INDIRECT($F$1&amp;$F491&amp;":"&amp;$F491),INDIRECT($F$1&amp;dbP!$D$2&amp;":"&amp;dbP!$D$2),"&gt;="&amp;AI$6,INDIRECT($F$1&amp;dbP!$D$2&amp;":"&amp;dbP!$D$2),"&lt;="&amp;AI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J491" s="1">
        <f ca="1">SUMIFS(INDIRECT($F$1&amp;$F491&amp;":"&amp;$F491),INDIRECT($F$1&amp;dbP!$D$2&amp;":"&amp;dbP!$D$2),"&gt;="&amp;AJ$6,INDIRECT($F$1&amp;dbP!$D$2&amp;":"&amp;dbP!$D$2),"&lt;="&amp;AJ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K491" s="1">
        <f ca="1">SUMIFS(INDIRECT($F$1&amp;$F491&amp;":"&amp;$F491),INDIRECT($F$1&amp;dbP!$D$2&amp;":"&amp;dbP!$D$2),"&gt;="&amp;AK$6,INDIRECT($F$1&amp;dbP!$D$2&amp;":"&amp;dbP!$D$2),"&lt;="&amp;AK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L491" s="1">
        <f ca="1">SUMIFS(INDIRECT($F$1&amp;$F491&amp;":"&amp;$F491),INDIRECT($F$1&amp;dbP!$D$2&amp;":"&amp;dbP!$D$2),"&gt;="&amp;AL$6,INDIRECT($F$1&amp;dbP!$D$2&amp;":"&amp;dbP!$D$2),"&lt;="&amp;AL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M491" s="1">
        <f ca="1">SUMIFS(INDIRECT($F$1&amp;$F491&amp;":"&amp;$F491),INDIRECT($F$1&amp;dbP!$D$2&amp;":"&amp;dbP!$D$2),"&gt;="&amp;AM$6,INDIRECT($F$1&amp;dbP!$D$2&amp;":"&amp;dbP!$D$2),"&lt;="&amp;AM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N491" s="1">
        <f ca="1">SUMIFS(INDIRECT($F$1&amp;$F491&amp;":"&amp;$F491),INDIRECT($F$1&amp;dbP!$D$2&amp;":"&amp;dbP!$D$2),"&gt;="&amp;AN$6,INDIRECT($F$1&amp;dbP!$D$2&amp;":"&amp;dbP!$D$2),"&lt;="&amp;AN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O491" s="1">
        <f ca="1">SUMIFS(INDIRECT($F$1&amp;$F491&amp;":"&amp;$F491),INDIRECT($F$1&amp;dbP!$D$2&amp;":"&amp;dbP!$D$2),"&gt;="&amp;AO$6,INDIRECT($F$1&amp;dbP!$D$2&amp;":"&amp;dbP!$D$2),"&lt;="&amp;AO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P491" s="1">
        <f ca="1">SUMIFS(INDIRECT($F$1&amp;$F491&amp;":"&amp;$F491),INDIRECT($F$1&amp;dbP!$D$2&amp;":"&amp;dbP!$D$2),"&gt;="&amp;AP$6,INDIRECT($F$1&amp;dbP!$D$2&amp;":"&amp;dbP!$D$2),"&lt;="&amp;AP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Q491" s="1">
        <f ca="1">SUMIFS(INDIRECT($F$1&amp;$F491&amp;":"&amp;$F491),INDIRECT($F$1&amp;dbP!$D$2&amp;":"&amp;dbP!$D$2),"&gt;="&amp;AQ$6,INDIRECT($F$1&amp;dbP!$D$2&amp;":"&amp;dbP!$D$2),"&lt;="&amp;AQ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R491" s="1">
        <f ca="1">SUMIFS(INDIRECT($F$1&amp;$F491&amp;":"&amp;$F491),INDIRECT($F$1&amp;dbP!$D$2&amp;":"&amp;dbP!$D$2),"&gt;="&amp;AR$6,INDIRECT($F$1&amp;dbP!$D$2&amp;":"&amp;dbP!$D$2),"&lt;="&amp;AR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S491" s="1">
        <f ca="1">SUMIFS(INDIRECT($F$1&amp;$F491&amp;":"&amp;$F491),INDIRECT($F$1&amp;dbP!$D$2&amp;":"&amp;dbP!$D$2),"&gt;="&amp;AS$6,INDIRECT($F$1&amp;dbP!$D$2&amp;":"&amp;dbP!$D$2),"&lt;="&amp;AS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T491" s="1">
        <f ca="1">SUMIFS(INDIRECT($F$1&amp;$F491&amp;":"&amp;$F491),INDIRECT($F$1&amp;dbP!$D$2&amp;":"&amp;dbP!$D$2),"&gt;="&amp;AT$6,INDIRECT($F$1&amp;dbP!$D$2&amp;":"&amp;dbP!$D$2),"&lt;="&amp;AT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U491" s="1">
        <f ca="1">SUMIFS(INDIRECT($F$1&amp;$F491&amp;":"&amp;$F491),INDIRECT($F$1&amp;dbP!$D$2&amp;":"&amp;dbP!$D$2),"&gt;="&amp;AU$6,INDIRECT($F$1&amp;dbP!$D$2&amp;":"&amp;dbP!$D$2),"&lt;="&amp;AU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V491" s="1">
        <f ca="1">SUMIFS(INDIRECT($F$1&amp;$F491&amp;":"&amp;$F491),INDIRECT($F$1&amp;dbP!$D$2&amp;":"&amp;dbP!$D$2),"&gt;="&amp;AV$6,INDIRECT($F$1&amp;dbP!$D$2&amp;":"&amp;dbP!$D$2),"&lt;="&amp;AV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W491" s="1">
        <f ca="1">SUMIFS(INDIRECT($F$1&amp;$F491&amp;":"&amp;$F491),INDIRECT($F$1&amp;dbP!$D$2&amp;":"&amp;dbP!$D$2),"&gt;="&amp;AW$6,INDIRECT($F$1&amp;dbP!$D$2&amp;":"&amp;dbP!$D$2),"&lt;="&amp;AW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X491" s="1">
        <f ca="1">SUMIFS(INDIRECT($F$1&amp;$F491&amp;":"&amp;$F491),INDIRECT($F$1&amp;dbP!$D$2&amp;":"&amp;dbP!$D$2),"&gt;="&amp;AX$6,INDIRECT($F$1&amp;dbP!$D$2&amp;":"&amp;dbP!$D$2),"&lt;="&amp;AX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Y491" s="1">
        <f ca="1">SUMIFS(INDIRECT($F$1&amp;$F491&amp;":"&amp;$F491),INDIRECT($F$1&amp;dbP!$D$2&amp;":"&amp;dbP!$D$2),"&gt;="&amp;AY$6,INDIRECT($F$1&amp;dbP!$D$2&amp;":"&amp;dbP!$D$2),"&lt;="&amp;AY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AZ491" s="1">
        <f ca="1">SUMIFS(INDIRECT($F$1&amp;$F491&amp;":"&amp;$F491),INDIRECT($F$1&amp;dbP!$D$2&amp;":"&amp;dbP!$D$2),"&gt;="&amp;AZ$6,INDIRECT($F$1&amp;dbP!$D$2&amp;":"&amp;dbP!$D$2),"&lt;="&amp;AZ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A491" s="1">
        <f ca="1">SUMIFS(INDIRECT($F$1&amp;$F491&amp;":"&amp;$F491),INDIRECT($F$1&amp;dbP!$D$2&amp;":"&amp;dbP!$D$2),"&gt;="&amp;BA$6,INDIRECT($F$1&amp;dbP!$D$2&amp;":"&amp;dbP!$D$2),"&lt;="&amp;BA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B491" s="1">
        <f ca="1">SUMIFS(INDIRECT($F$1&amp;$F491&amp;":"&amp;$F491),INDIRECT($F$1&amp;dbP!$D$2&amp;":"&amp;dbP!$D$2),"&gt;="&amp;BB$6,INDIRECT($F$1&amp;dbP!$D$2&amp;":"&amp;dbP!$D$2),"&lt;="&amp;BB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C491" s="1">
        <f ca="1">SUMIFS(INDIRECT($F$1&amp;$F491&amp;":"&amp;$F491),INDIRECT($F$1&amp;dbP!$D$2&amp;":"&amp;dbP!$D$2),"&gt;="&amp;BC$6,INDIRECT($F$1&amp;dbP!$D$2&amp;":"&amp;dbP!$D$2),"&lt;="&amp;BC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D491" s="1">
        <f ca="1">SUMIFS(INDIRECT($F$1&amp;$F491&amp;":"&amp;$F491),INDIRECT($F$1&amp;dbP!$D$2&amp;":"&amp;dbP!$D$2),"&gt;="&amp;BD$6,INDIRECT($F$1&amp;dbP!$D$2&amp;":"&amp;dbP!$D$2),"&lt;="&amp;BD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  <c r="BE491" s="1">
        <f ca="1">SUMIFS(INDIRECT($F$1&amp;$F491&amp;":"&amp;$F491),INDIRECT($F$1&amp;dbP!$D$2&amp;":"&amp;dbP!$D$2),"&gt;="&amp;BE$6,INDIRECT($F$1&amp;dbP!$D$2&amp;":"&amp;dbP!$D$2),"&lt;="&amp;BE$7,INDIRECT($F$1&amp;dbP!$O$2&amp;":"&amp;dbP!$O$2),$H491,INDIRECT($F$1&amp;dbP!$P$2&amp;":"&amp;dbP!$P$2),IF($I491=$J491,"*",$I491),INDIRECT($F$1&amp;dbP!$Q$2&amp;":"&amp;dbP!$Q$2),IF(OR($I491=$J491,"  "&amp;$I491=$J491),"*",RIGHT($J491,LEN($J491)-4)),INDIRECT($F$1&amp;dbP!$AC$2&amp;":"&amp;dbP!$AC$2),RepP!$J$3)</f>
        <v>0</v>
      </c>
    </row>
    <row r="492" spans="1:57" x14ac:dyDescent="0.3">
      <c r="B492" s="1">
        <f>MAX(B$423:B491)+1</f>
        <v>77</v>
      </c>
      <c r="D492" s="1" t="str">
        <f ca="1">INDIRECT($B$1&amp;Items!AB$2&amp;$B492)</f>
        <v>PL(-)</v>
      </c>
      <c r="F492" s="1" t="str">
        <f ca="1">INDIRECT($B$1&amp;Items!X$2&amp;$B492)</f>
        <v>AA</v>
      </c>
      <c r="H492" s="13" t="str">
        <f ca="1">INDIRECT($B$1&amp;Items!U$2&amp;$B492)</f>
        <v>Себестоимость продаж</v>
      </c>
      <c r="I492" s="13" t="str">
        <f ca="1">IF(INDIRECT($B$1&amp;Items!V$2&amp;$B492)="",H492,INDIRECT($B$1&amp;Items!V$2&amp;$B492))</f>
        <v>Затраты этапа-5 бизнес-процесса</v>
      </c>
      <c r="J492" s="1" t="str">
        <f ca="1">IF(INDIRECT($B$1&amp;Items!W$2&amp;$B492)="",IF(H492&lt;&gt;I492,"  "&amp;I492,I492),"    "&amp;INDIRECT($B$1&amp;Items!W$2&amp;$B492))</f>
        <v xml:space="preserve">    Затраты на доставку и продажу-7</v>
      </c>
      <c r="S492" s="1">
        <f ca="1">SUM($U492:INDIRECT(ADDRESS(ROW(),SUMIFS($1:$1,$5:$5,MAX($5:$5)))))</f>
        <v>1044997.3173902221</v>
      </c>
      <c r="V492" s="1">
        <f ca="1">SUMIFS(INDIRECT($F$1&amp;$F492&amp;":"&amp;$F492),INDIRECT($F$1&amp;dbP!$D$2&amp;":"&amp;dbP!$D$2),"&gt;="&amp;V$6,INDIRECT($F$1&amp;dbP!$D$2&amp;":"&amp;dbP!$D$2),"&lt;="&amp;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W492" s="1">
        <f ca="1">SUMIFS(INDIRECT($F$1&amp;$F492&amp;":"&amp;$F492),INDIRECT($F$1&amp;dbP!$D$2&amp;":"&amp;dbP!$D$2),"&gt;="&amp;W$6,INDIRECT($F$1&amp;dbP!$D$2&amp;":"&amp;dbP!$D$2),"&lt;="&amp;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X492" s="1">
        <f ca="1">SUMIFS(INDIRECT($F$1&amp;$F492&amp;":"&amp;$F492),INDIRECT($F$1&amp;dbP!$D$2&amp;":"&amp;dbP!$D$2),"&gt;="&amp;X$6,INDIRECT($F$1&amp;dbP!$D$2&amp;":"&amp;dbP!$D$2),"&lt;="&amp;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Y492" s="1">
        <f ca="1">SUMIFS(INDIRECT($F$1&amp;$F492&amp;":"&amp;$F492),INDIRECT($F$1&amp;dbP!$D$2&amp;":"&amp;dbP!$D$2),"&gt;="&amp;Y$6,INDIRECT($F$1&amp;dbP!$D$2&amp;":"&amp;dbP!$D$2),"&lt;="&amp;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Z492" s="1">
        <f ca="1">SUMIFS(INDIRECT($F$1&amp;$F492&amp;":"&amp;$F492),INDIRECT($F$1&amp;dbP!$D$2&amp;":"&amp;dbP!$D$2),"&gt;="&amp;Z$6,INDIRECT($F$1&amp;dbP!$D$2&amp;":"&amp;dbP!$D$2),"&lt;="&amp;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348332.43913007405</v>
      </c>
      <c r="AA492" s="1">
        <f ca="1">SUMIFS(INDIRECT($F$1&amp;$F492&amp;":"&amp;$F492),INDIRECT($F$1&amp;dbP!$D$2&amp;":"&amp;dbP!$D$2),"&gt;="&amp;AA$6,INDIRECT($F$1&amp;dbP!$D$2&amp;":"&amp;dbP!$D$2),"&lt;="&amp;A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696664.87826014811</v>
      </c>
      <c r="AB492" s="1">
        <f ca="1">SUMIFS(INDIRECT($F$1&amp;$F492&amp;":"&amp;$F492),INDIRECT($F$1&amp;dbP!$D$2&amp;":"&amp;dbP!$D$2),"&gt;="&amp;AB$6,INDIRECT($F$1&amp;dbP!$D$2&amp;":"&amp;dbP!$D$2),"&lt;="&amp;A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C492" s="1">
        <f ca="1">SUMIFS(INDIRECT($F$1&amp;$F492&amp;":"&amp;$F492),INDIRECT($F$1&amp;dbP!$D$2&amp;":"&amp;dbP!$D$2),"&gt;="&amp;AC$6,INDIRECT($F$1&amp;dbP!$D$2&amp;":"&amp;dbP!$D$2),"&lt;="&amp;A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D492" s="1">
        <f ca="1">SUMIFS(INDIRECT($F$1&amp;$F492&amp;":"&amp;$F492),INDIRECT($F$1&amp;dbP!$D$2&amp;":"&amp;dbP!$D$2),"&gt;="&amp;AD$6,INDIRECT($F$1&amp;dbP!$D$2&amp;":"&amp;dbP!$D$2),"&lt;="&amp;A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E492" s="1">
        <f ca="1">SUMIFS(INDIRECT($F$1&amp;$F492&amp;":"&amp;$F492),INDIRECT($F$1&amp;dbP!$D$2&amp;":"&amp;dbP!$D$2),"&gt;="&amp;AE$6,INDIRECT($F$1&amp;dbP!$D$2&amp;":"&amp;dbP!$D$2),"&lt;="&amp;A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F492" s="1">
        <f ca="1">SUMIFS(INDIRECT($F$1&amp;$F492&amp;":"&amp;$F492),INDIRECT($F$1&amp;dbP!$D$2&amp;":"&amp;dbP!$D$2),"&gt;="&amp;AF$6,INDIRECT($F$1&amp;dbP!$D$2&amp;":"&amp;dbP!$D$2),"&lt;="&amp;AF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G492" s="1">
        <f ca="1">SUMIFS(INDIRECT($F$1&amp;$F492&amp;":"&amp;$F492),INDIRECT($F$1&amp;dbP!$D$2&amp;":"&amp;dbP!$D$2),"&gt;="&amp;AG$6,INDIRECT($F$1&amp;dbP!$D$2&amp;":"&amp;dbP!$D$2),"&lt;="&amp;AG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H492" s="1">
        <f ca="1">SUMIFS(INDIRECT($F$1&amp;$F492&amp;":"&amp;$F492),INDIRECT($F$1&amp;dbP!$D$2&amp;":"&amp;dbP!$D$2),"&gt;="&amp;AH$6,INDIRECT($F$1&amp;dbP!$D$2&amp;":"&amp;dbP!$D$2),"&lt;="&amp;AH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I492" s="1">
        <f ca="1">SUMIFS(INDIRECT($F$1&amp;$F492&amp;":"&amp;$F492),INDIRECT($F$1&amp;dbP!$D$2&amp;":"&amp;dbP!$D$2),"&gt;="&amp;AI$6,INDIRECT($F$1&amp;dbP!$D$2&amp;":"&amp;dbP!$D$2),"&lt;="&amp;AI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J492" s="1">
        <f ca="1">SUMIFS(INDIRECT($F$1&amp;$F492&amp;":"&amp;$F492),INDIRECT($F$1&amp;dbP!$D$2&amp;":"&amp;dbP!$D$2),"&gt;="&amp;AJ$6,INDIRECT($F$1&amp;dbP!$D$2&amp;":"&amp;dbP!$D$2),"&lt;="&amp;AJ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K492" s="1">
        <f ca="1">SUMIFS(INDIRECT($F$1&amp;$F492&amp;":"&amp;$F492),INDIRECT($F$1&amp;dbP!$D$2&amp;":"&amp;dbP!$D$2),"&gt;="&amp;AK$6,INDIRECT($F$1&amp;dbP!$D$2&amp;":"&amp;dbP!$D$2),"&lt;="&amp;AK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L492" s="1">
        <f ca="1">SUMIFS(INDIRECT($F$1&amp;$F492&amp;":"&amp;$F492),INDIRECT($F$1&amp;dbP!$D$2&amp;":"&amp;dbP!$D$2),"&gt;="&amp;AL$6,INDIRECT($F$1&amp;dbP!$D$2&amp;":"&amp;dbP!$D$2),"&lt;="&amp;AL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M492" s="1">
        <f ca="1">SUMIFS(INDIRECT($F$1&amp;$F492&amp;":"&amp;$F492),INDIRECT($F$1&amp;dbP!$D$2&amp;":"&amp;dbP!$D$2),"&gt;="&amp;AM$6,INDIRECT($F$1&amp;dbP!$D$2&amp;":"&amp;dbP!$D$2),"&lt;="&amp;AM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N492" s="1">
        <f ca="1">SUMIFS(INDIRECT($F$1&amp;$F492&amp;":"&amp;$F492),INDIRECT($F$1&amp;dbP!$D$2&amp;":"&amp;dbP!$D$2),"&gt;="&amp;AN$6,INDIRECT($F$1&amp;dbP!$D$2&amp;":"&amp;dbP!$D$2),"&lt;="&amp;AN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O492" s="1">
        <f ca="1">SUMIFS(INDIRECT($F$1&amp;$F492&amp;":"&amp;$F492),INDIRECT($F$1&amp;dbP!$D$2&amp;":"&amp;dbP!$D$2),"&gt;="&amp;AO$6,INDIRECT($F$1&amp;dbP!$D$2&amp;":"&amp;dbP!$D$2),"&lt;="&amp;AO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P492" s="1">
        <f ca="1">SUMIFS(INDIRECT($F$1&amp;$F492&amp;":"&amp;$F492),INDIRECT($F$1&amp;dbP!$D$2&amp;":"&amp;dbP!$D$2),"&gt;="&amp;AP$6,INDIRECT($F$1&amp;dbP!$D$2&amp;":"&amp;dbP!$D$2),"&lt;="&amp;AP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Q492" s="1">
        <f ca="1">SUMIFS(INDIRECT($F$1&amp;$F492&amp;":"&amp;$F492),INDIRECT($F$1&amp;dbP!$D$2&amp;":"&amp;dbP!$D$2),"&gt;="&amp;AQ$6,INDIRECT($F$1&amp;dbP!$D$2&amp;":"&amp;dbP!$D$2),"&lt;="&amp;AQ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R492" s="1">
        <f ca="1">SUMIFS(INDIRECT($F$1&amp;$F492&amp;":"&amp;$F492),INDIRECT($F$1&amp;dbP!$D$2&amp;":"&amp;dbP!$D$2),"&gt;="&amp;AR$6,INDIRECT($F$1&amp;dbP!$D$2&amp;":"&amp;dbP!$D$2),"&lt;="&amp;AR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S492" s="1">
        <f ca="1">SUMIFS(INDIRECT($F$1&amp;$F492&amp;":"&amp;$F492),INDIRECT($F$1&amp;dbP!$D$2&amp;":"&amp;dbP!$D$2),"&gt;="&amp;AS$6,INDIRECT($F$1&amp;dbP!$D$2&amp;":"&amp;dbP!$D$2),"&lt;="&amp;AS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T492" s="1">
        <f ca="1">SUMIFS(INDIRECT($F$1&amp;$F492&amp;":"&amp;$F492),INDIRECT($F$1&amp;dbP!$D$2&amp;":"&amp;dbP!$D$2),"&gt;="&amp;AT$6,INDIRECT($F$1&amp;dbP!$D$2&amp;":"&amp;dbP!$D$2),"&lt;="&amp;AT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U492" s="1">
        <f ca="1">SUMIFS(INDIRECT($F$1&amp;$F492&amp;":"&amp;$F492),INDIRECT($F$1&amp;dbP!$D$2&amp;":"&amp;dbP!$D$2),"&gt;="&amp;AU$6,INDIRECT($F$1&amp;dbP!$D$2&amp;":"&amp;dbP!$D$2),"&lt;="&amp;AU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V492" s="1">
        <f ca="1">SUMIFS(INDIRECT($F$1&amp;$F492&amp;":"&amp;$F492),INDIRECT($F$1&amp;dbP!$D$2&amp;":"&amp;dbP!$D$2),"&gt;="&amp;AV$6,INDIRECT($F$1&amp;dbP!$D$2&amp;":"&amp;dbP!$D$2),"&lt;="&amp;AV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W492" s="1">
        <f ca="1">SUMIFS(INDIRECT($F$1&amp;$F492&amp;":"&amp;$F492),INDIRECT($F$1&amp;dbP!$D$2&amp;":"&amp;dbP!$D$2),"&gt;="&amp;AW$6,INDIRECT($F$1&amp;dbP!$D$2&amp;":"&amp;dbP!$D$2),"&lt;="&amp;AW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X492" s="1">
        <f ca="1">SUMIFS(INDIRECT($F$1&amp;$F492&amp;":"&amp;$F492),INDIRECT($F$1&amp;dbP!$D$2&amp;":"&amp;dbP!$D$2),"&gt;="&amp;AX$6,INDIRECT($F$1&amp;dbP!$D$2&amp;":"&amp;dbP!$D$2),"&lt;="&amp;AX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Y492" s="1">
        <f ca="1">SUMIFS(INDIRECT($F$1&amp;$F492&amp;":"&amp;$F492),INDIRECT($F$1&amp;dbP!$D$2&amp;":"&amp;dbP!$D$2),"&gt;="&amp;AY$6,INDIRECT($F$1&amp;dbP!$D$2&amp;":"&amp;dbP!$D$2),"&lt;="&amp;AY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AZ492" s="1">
        <f ca="1">SUMIFS(INDIRECT($F$1&amp;$F492&amp;":"&amp;$F492),INDIRECT($F$1&amp;dbP!$D$2&amp;":"&amp;dbP!$D$2),"&gt;="&amp;AZ$6,INDIRECT($F$1&amp;dbP!$D$2&amp;":"&amp;dbP!$D$2),"&lt;="&amp;AZ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A492" s="1">
        <f ca="1">SUMIFS(INDIRECT($F$1&amp;$F492&amp;":"&amp;$F492),INDIRECT($F$1&amp;dbP!$D$2&amp;":"&amp;dbP!$D$2),"&gt;="&amp;BA$6,INDIRECT($F$1&amp;dbP!$D$2&amp;":"&amp;dbP!$D$2),"&lt;="&amp;BA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B492" s="1">
        <f ca="1">SUMIFS(INDIRECT($F$1&amp;$F492&amp;":"&amp;$F492),INDIRECT($F$1&amp;dbP!$D$2&amp;":"&amp;dbP!$D$2),"&gt;="&amp;BB$6,INDIRECT($F$1&amp;dbP!$D$2&amp;":"&amp;dbP!$D$2),"&lt;="&amp;BB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C492" s="1">
        <f ca="1">SUMIFS(INDIRECT($F$1&amp;$F492&amp;":"&amp;$F492),INDIRECT($F$1&amp;dbP!$D$2&amp;":"&amp;dbP!$D$2),"&gt;="&amp;BC$6,INDIRECT($F$1&amp;dbP!$D$2&amp;":"&amp;dbP!$D$2),"&lt;="&amp;BC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D492" s="1">
        <f ca="1">SUMIFS(INDIRECT($F$1&amp;$F492&amp;":"&amp;$F492),INDIRECT($F$1&amp;dbP!$D$2&amp;":"&amp;dbP!$D$2),"&gt;="&amp;BD$6,INDIRECT($F$1&amp;dbP!$D$2&amp;":"&amp;dbP!$D$2),"&lt;="&amp;BD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  <c r="BE492" s="1">
        <f ca="1">SUMIFS(INDIRECT($F$1&amp;$F492&amp;":"&amp;$F492),INDIRECT($F$1&amp;dbP!$D$2&amp;":"&amp;dbP!$D$2),"&gt;="&amp;BE$6,INDIRECT($F$1&amp;dbP!$D$2&amp;":"&amp;dbP!$D$2),"&lt;="&amp;BE$7,INDIRECT($F$1&amp;dbP!$O$2&amp;":"&amp;dbP!$O$2),$H492,INDIRECT($F$1&amp;dbP!$P$2&amp;":"&amp;dbP!$P$2),IF($I492=$J492,"*",$I492),INDIRECT($F$1&amp;dbP!$Q$2&amp;":"&amp;dbP!$Q$2),IF(OR($I492=$J492,"  "&amp;$I492=$J492),"*",RIGHT($J492,LEN($J492)-4)),INDIRECT($F$1&amp;dbP!$AC$2&amp;":"&amp;dbP!$AC$2),RepP!$J$3)</f>
        <v>0</v>
      </c>
    </row>
    <row r="493" spans="1:57" x14ac:dyDescent="0.3">
      <c r="B493" s="1">
        <f>MAX(B$423:B492)+1</f>
        <v>78</v>
      </c>
      <c r="D493" s="1" t="str">
        <f ca="1">INDIRECT($B$1&amp;Items!AB$2&amp;$B493)</f>
        <v>PL(-)</v>
      </c>
      <c r="F493" s="1" t="str">
        <f ca="1">INDIRECT($B$1&amp;Items!X$2&amp;$B493)</f>
        <v>AA</v>
      </c>
      <c r="H493" s="13" t="str">
        <f ca="1">INDIRECT($B$1&amp;Items!U$2&amp;$B493)</f>
        <v>Себестоимость продаж</v>
      </c>
      <c r="I493" s="13" t="str">
        <f ca="1">IF(INDIRECT($B$1&amp;Items!V$2&amp;$B493)="",H493,INDIRECT($B$1&amp;Items!V$2&amp;$B493))</f>
        <v>Затраты этапа-5 бизнес-процесса</v>
      </c>
      <c r="J493" s="1" t="str">
        <f ca="1">IF(INDIRECT($B$1&amp;Items!W$2&amp;$B493)="",IF(H493&lt;&gt;I493,"  "&amp;I493,I493),"    "&amp;INDIRECT($B$1&amp;Items!W$2&amp;$B493))</f>
        <v xml:space="preserve">    Затраты на доставку и продажу-8</v>
      </c>
      <c r="S493" s="1">
        <f ca="1">SUM($U493:INDIRECT(ADDRESS(ROW(),SUMIFS($1:$1,$5:$5,MAX($5:$5)))))</f>
        <v>642114</v>
      </c>
      <c r="V493" s="1">
        <f ca="1">SUMIFS(INDIRECT($F$1&amp;$F493&amp;":"&amp;$F493),INDIRECT($F$1&amp;dbP!$D$2&amp;":"&amp;dbP!$D$2),"&gt;="&amp;V$6,INDIRECT($F$1&amp;dbP!$D$2&amp;":"&amp;dbP!$D$2),"&lt;="&amp;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W493" s="1">
        <f ca="1">SUMIFS(INDIRECT($F$1&amp;$F493&amp;":"&amp;$F493),INDIRECT($F$1&amp;dbP!$D$2&amp;":"&amp;dbP!$D$2),"&gt;="&amp;W$6,INDIRECT($F$1&amp;dbP!$D$2&amp;":"&amp;dbP!$D$2),"&lt;="&amp;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X493" s="1">
        <f ca="1">SUMIFS(INDIRECT($F$1&amp;$F493&amp;":"&amp;$F493),INDIRECT($F$1&amp;dbP!$D$2&amp;":"&amp;dbP!$D$2),"&gt;="&amp;X$6,INDIRECT($F$1&amp;dbP!$D$2&amp;":"&amp;dbP!$D$2),"&lt;="&amp;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Y493" s="1">
        <f ca="1">SUMIFS(INDIRECT($F$1&amp;$F493&amp;":"&amp;$F493),INDIRECT($F$1&amp;dbP!$D$2&amp;":"&amp;dbP!$D$2),"&gt;="&amp;Y$6,INDIRECT($F$1&amp;dbP!$D$2&amp;":"&amp;dbP!$D$2),"&lt;="&amp;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Z493" s="1">
        <f ca="1">SUMIFS(INDIRECT($F$1&amp;$F493&amp;":"&amp;$F493),INDIRECT($F$1&amp;dbP!$D$2&amp;":"&amp;dbP!$D$2),"&gt;="&amp;Z$6,INDIRECT($F$1&amp;dbP!$D$2&amp;":"&amp;dbP!$D$2),"&lt;="&amp;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214038</v>
      </c>
      <c r="AA493" s="1">
        <f ca="1">SUMIFS(INDIRECT($F$1&amp;$F493&amp;":"&amp;$F493),INDIRECT($F$1&amp;dbP!$D$2&amp;":"&amp;dbP!$D$2),"&gt;="&amp;AA$6,INDIRECT($F$1&amp;dbP!$D$2&amp;":"&amp;dbP!$D$2),"&lt;="&amp;A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428076</v>
      </c>
      <c r="AB493" s="1">
        <f ca="1">SUMIFS(INDIRECT($F$1&amp;$F493&amp;":"&amp;$F493),INDIRECT($F$1&amp;dbP!$D$2&amp;":"&amp;dbP!$D$2),"&gt;="&amp;AB$6,INDIRECT($F$1&amp;dbP!$D$2&amp;":"&amp;dbP!$D$2),"&lt;="&amp;A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C493" s="1">
        <f ca="1">SUMIFS(INDIRECT($F$1&amp;$F493&amp;":"&amp;$F493),INDIRECT($F$1&amp;dbP!$D$2&amp;":"&amp;dbP!$D$2),"&gt;="&amp;AC$6,INDIRECT($F$1&amp;dbP!$D$2&amp;":"&amp;dbP!$D$2),"&lt;="&amp;A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D493" s="1">
        <f ca="1">SUMIFS(INDIRECT($F$1&amp;$F493&amp;":"&amp;$F493),INDIRECT($F$1&amp;dbP!$D$2&amp;":"&amp;dbP!$D$2),"&gt;="&amp;AD$6,INDIRECT($F$1&amp;dbP!$D$2&amp;":"&amp;dbP!$D$2),"&lt;="&amp;A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E493" s="1">
        <f ca="1">SUMIFS(INDIRECT($F$1&amp;$F493&amp;":"&amp;$F493),INDIRECT($F$1&amp;dbP!$D$2&amp;":"&amp;dbP!$D$2),"&gt;="&amp;AE$6,INDIRECT($F$1&amp;dbP!$D$2&amp;":"&amp;dbP!$D$2),"&lt;="&amp;A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F493" s="1">
        <f ca="1">SUMIFS(INDIRECT($F$1&amp;$F493&amp;":"&amp;$F493),INDIRECT($F$1&amp;dbP!$D$2&amp;":"&amp;dbP!$D$2),"&gt;="&amp;AF$6,INDIRECT($F$1&amp;dbP!$D$2&amp;":"&amp;dbP!$D$2),"&lt;="&amp;AF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G493" s="1">
        <f ca="1">SUMIFS(INDIRECT($F$1&amp;$F493&amp;":"&amp;$F493),INDIRECT($F$1&amp;dbP!$D$2&amp;":"&amp;dbP!$D$2),"&gt;="&amp;AG$6,INDIRECT($F$1&amp;dbP!$D$2&amp;":"&amp;dbP!$D$2),"&lt;="&amp;AG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H493" s="1">
        <f ca="1">SUMIFS(INDIRECT($F$1&amp;$F493&amp;":"&amp;$F493),INDIRECT($F$1&amp;dbP!$D$2&amp;":"&amp;dbP!$D$2),"&gt;="&amp;AH$6,INDIRECT($F$1&amp;dbP!$D$2&amp;":"&amp;dbP!$D$2),"&lt;="&amp;AH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I493" s="1">
        <f ca="1">SUMIFS(INDIRECT($F$1&amp;$F493&amp;":"&amp;$F493),INDIRECT($F$1&amp;dbP!$D$2&amp;":"&amp;dbP!$D$2),"&gt;="&amp;AI$6,INDIRECT($F$1&amp;dbP!$D$2&amp;":"&amp;dbP!$D$2),"&lt;="&amp;AI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J493" s="1">
        <f ca="1">SUMIFS(INDIRECT($F$1&amp;$F493&amp;":"&amp;$F493),INDIRECT($F$1&amp;dbP!$D$2&amp;":"&amp;dbP!$D$2),"&gt;="&amp;AJ$6,INDIRECT($F$1&amp;dbP!$D$2&amp;":"&amp;dbP!$D$2),"&lt;="&amp;AJ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K493" s="1">
        <f ca="1">SUMIFS(INDIRECT($F$1&amp;$F493&amp;":"&amp;$F493),INDIRECT($F$1&amp;dbP!$D$2&amp;":"&amp;dbP!$D$2),"&gt;="&amp;AK$6,INDIRECT($F$1&amp;dbP!$D$2&amp;":"&amp;dbP!$D$2),"&lt;="&amp;AK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L493" s="1">
        <f ca="1">SUMIFS(INDIRECT($F$1&amp;$F493&amp;":"&amp;$F493),INDIRECT($F$1&amp;dbP!$D$2&amp;":"&amp;dbP!$D$2),"&gt;="&amp;AL$6,INDIRECT($F$1&amp;dbP!$D$2&amp;":"&amp;dbP!$D$2),"&lt;="&amp;AL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M493" s="1">
        <f ca="1">SUMIFS(INDIRECT($F$1&amp;$F493&amp;":"&amp;$F493),INDIRECT($F$1&amp;dbP!$D$2&amp;":"&amp;dbP!$D$2),"&gt;="&amp;AM$6,INDIRECT($F$1&amp;dbP!$D$2&amp;":"&amp;dbP!$D$2),"&lt;="&amp;AM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N493" s="1">
        <f ca="1">SUMIFS(INDIRECT($F$1&amp;$F493&amp;":"&amp;$F493),INDIRECT($F$1&amp;dbP!$D$2&amp;":"&amp;dbP!$D$2),"&gt;="&amp;AN$6,INDIRECT($F$1&amp;dbP!$D$2&amp;":"&amp;dbP!$D$2),"&lt;="&amp;AN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O493" s="1">
        <f ca="1">SUMIFS(INDIRECT($F$1&amp;$F493&amp;":"&amp;$F493),INDIRECT($F$1&amp;dbP!$D$2&amp;":"&amp;dbP!$D$2),"&gt;="&amp;AO$6,INDIRECT($F$1&amp;dbP!$D$2&amp;":"&amp;dbP!$D$2),"&lt;="&amp;AO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P493" s="1">
        <f ca="1">SUMIFS(INDIRECT($F$1&amp;$F493&amp;":"&amp;$F493),INDIRECT($F$1&amp;dbP!$D$2&amp;":"&amp;dbP!$D$2),"&gt;="&amp;AP$6,INDIRECT($F$1&amp;dbP!$D$2&amp;":"&amp;dbP!$D$2),"&lt;="&amp;AP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Q493" s="1">
        <f ca="1">SUMIFS(INDIRECT($F$1&amp;$F493&amp;":"&amp;$F493),INDIRECT($F$1&amp;dbP!$D$2&amp;":"&amp;dbP!$D$2),"&gt;="&amp;AQ$6,INDIRECT($F$1&amp;dbP!$D$2&amp;":"&amp;dbP!$D$2),"&lt;="&amp;AQ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R493" s="1">
        <f ca="1">SUMIFS(INDIRECT($F$1&amp;$F493&amp;":"&amp;$F493),INDIRECT($F$1&amp;dbP!$D$2&amp;":"&amp;dbP!$D$2),"&gt;="&amp;AR$6,INDIRECT($F$1&amp;dbP!$D$2&amp;":"&amp;dbP!$D$2),"&lt;="&amp;AR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S493" s="1">
        <f ca="1">SUMIFS(INDIRECT($F$1&amp;$F493&amp;":"&amp;$F493),INDIRECT($F$1&amp;dbP!$D$2&amp;":"&amp;dbP!$D$2),"&gt;="&amp;AS$6,INDIRECT($F$1&amp;dbP!$D$2&amp;":"&amp;dbP!$D$2),"&lt;="&amp;AS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T493" s="1">
        <f ca="1">SUMIFS(INDIRECT($F$1&amp;$F493&amp;":"&amp;$F493),INDIRECT($F$1&amp;dbP!$D$2&amp;":"&amp;dbP!$D$2),"&gt;="&amp;AT$6,INDIRECT($F$1&amp;dbP!$D$2&amp;":"&amp;dbP!$D$2),"&lt;="&amp;AT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U493" s="1">
        <f ca="1">SUMIFS(INDIRECT($F$1&amp;$F493&amp;":"&amp;$F493),INDIRECT($F$1&amp;dbP!$D$2&amp;":"&amp;dbP!$D$2),"&gt;="&amp;AU$6,INDIRECT($F$1&amp;dbP!$D$2&amp;":"&amp;dbP!$D$2),"&lt;="&amp;AU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V493" s="1">
        <f ca="1">SUMIFS(INDIRECT($F$1&amp;$F493&amp;":"&amp;$F493),INDIRECT($F$1&amp;dbP!$D$2&amp;":"&amp;dbP!$D$2),"&gt;="&amp;AV$6,INDIRECT($F$1&amp;dbP!$D$2&amp;":"&amp;dbP!$D$2),"&lt;="&amp;AV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W493" s="1">
        <f ca="1">SUMIFS(INDIRECT($F$1&amp;$F493&amp;":"&amp;$F493),INDIRECT($F$1&amp;dbP!$D$2&amp;":"&amp;dbP!$D$2),"&gt;="&amp;AW$6,INDIRECT($F$1&amp;dbP!$D$2&amp;":"&amp;dbP!$D$2),"&lt;="&amp;AW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X493" s="1">
        <f ca="1">SUMIFS(INDIRECT($F$1&amp;$F493&amp;":"&amp;$F493),INDIRECT($F$1&amp;dbP!$D$2&amp;":"&amp;dbP!$D$2),"&gt;="&amp;AX$6,INDIRECT($F$1&amp;dbP!$D$2&amp;":"&amp;dbP!$D$2),"&lt;="&amp;AX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Y493" s="1">
        <f ca="1">SUMIFS(INDIRECT($F$1&amp;$F493&amp;":"&amp;$F493),INDIRECT($F$1&amp;dbP!$D$2&amp;":"&amp;dbP!$D$2),"&gt;="&amp;AY$6,INDIRECT($F$1&amp;dbP!$D$2&amp;":"&amp;dbP!$D$2),"&lt;="&amp;AY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AZ493" s="1">
        <f ca="1">SUMIFS(INDIRECT($F$1&amp;$F493&amp;":"&amp;$F493),INDIRECT($F$1&amp;dbP!$D$2&amp;":"&amp;dbP!$D$2),"&gt;="&amp;AZ$6,INDIRECT($F$1&amp;dbP!$D$2&amp;":"&amp;dbP!$D$2),"&lt;="&amp;AZ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A493" s="1">
        <f ca="1">SUMIFS(INDIRECT($F$1&amp;$F493&amp;":"&amp;$F493),INDIRECT($F$1&amp;dbP!$D$2&amp;":"&amp;dbP!$D$2),"&gt;="&amp;BA$6,INDIRECT($F$1&amp;dbP!$D$2&amp;":"&amp;dbP!$D$2),"&lt;="&amp;BA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B493" s="1">
        <f ca="1">SUMIFS(INDIRECT($F$1&amp;$F493&amp;":"&amp;$F493),INDIRECT($F$1&amp;dbP!$D$2&amp;":"&amp;dbP!$D$2),"&gt;="&amp;BB$6,INDIRECT($F$1&amp;dbP!$D$2&amp;":"&amp;dbP!$D$2),"&lt;="&amp;BB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C493" s="1">
        <f ca="1">SUMIFS(INDIRECT($F$1&amp;$F493&amp;":"&amp;$F493),INDIRECT($F$1&amp;dbP!$D$2&amp;":"&amp;dbP!$D$2),"&gt;="&amp;BC$6,INDIRECT($F$1&amp;dbP!$D$2&amp;":"&amp;dbP!$D$2),"&lt;="&amp;BC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D493" s="1">
        <f ca="1">SUMIFS(INDIRECT($F$1&amp;$F493&amp;":"&amp;$F493),INDIRECT($F$1&amp;dbP!$D$2&amp;":"&amp;dbP!$D$2),"&gt;="&amp;BD$6,INDIRECT($F$1&amp;dbP!$D$2&amp;":"&amp;dbP!$D$2),"&lt;="&amp;BD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  <c r="BE493" s="1">
        <f ca="1">SUMIFS(INDIRECT($F$1&amp;$F493&amp;":"&amp;$F493),INDIRECT($F$1&amp;dbP!$D$2&amp;":"&amp;dbP!$D$2),"&gt;="&amp;BE$6,INDIRECT($F$1&amp;dbP!$D$2&amp;":"&amp;dbP!$D$2),"&lt;="&amp;BE$7,INDIRECT($F$1&amp;dbP!$O$2&amp;":"&amp;dbP!$O$2),$H493,INDIRECT($F$1&amp;dbP!$P$2&amp;":"&amp;dbP!$P$2),IF($I493=$J493,"*",$I493),INDIRECT($F$1&amp;dbP!$Q$2&amp;":"&amp;dbP!$Q$2),IF(OR($I493=$J493,"  "&amp;$I493=$J493),"*",RIGHT($J493,LEN($J493)-4)),INDIRECT($F$1&amp;dbP!$AC$2&amp;":"&amp;dbP!$AC$2),RepP!$J$3)</f>
        <v>0</v>
      </c>
    </row>
    <row r="494" spans="1:57" x14ac:dyDescent="0.3">
      <c r="B494" s="1">
        <f>MAX(B$423:B493)+1</f>
        <v>79</v>
      </c>
      <c r="D494" s="1" t="str">
        <f ca="1">INDIRECT($B$1&amp;Items!AB$2&amp;$B494)</f>
        <v>PL(-)</v>
      </c>
      <c r="F494" s="1" t="str">
        <f ca="1">INDIRECT($B$1&amp;Items!X$2&amp;$B494)</f>
        <v>AA</v>
      </c>
      <c r="H494" s="13" t="str">
        <f ca="1">INDIRECT($B$1&amp;Items!U$2&amp;$B494)</f>
        <v>Себестоимость продаж</v>
      </c>
      <c r="I494" s="13" t="str">
        <f ca="1">IF(INDIRECT($B$1&amp;Items!V$2&amp;$B494)="",H494,INDIRECT($B$1&amp;Items!V$2&amp;$B494))</f>
        <v>Затраты этапа-5 бизнес-процесса</v>
      </c>
      <c r="J494" s="1" t="str">
        <f ca="1">IF(INDIRECT($B$1&amp;Items!W$2&amp;$B494)="",IF(H494&lt;&gt;I494,"  "&amp;I494,I494),"    "&amp;INDIRECT($B$1&amp;Items!W$2&amp;$B494))</f>
        <v xml:space="preserve">    Затраты на доставку и продажу-9</v>
      </c>
      <c r="S494" s="1">
        <f ca="1">SUM($U494:INDIRECT(ADDRESS(ROW(),SUMIFS($1:$1,$5:$5,MAX($5:$5)))))</f>
        <v>628498.80000000005</v>
      </c>
      <c r="V494" s="1">
        <f ca="1">SUMIFS(INDIRECT($F$1&amp;$F494&amp;":"&amp;$F494),INDIRECT($F$1&amp;dbP!$D$2&amp;":"&amp;dbP!$D$2),"&gt;="&amp;V$6,INDIRECT($F$1&amp;dbP!$D$2&amp;":"&amp;dbP!$D$2),"&lt;="&amp;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W494" s="1">
        <f ca="1">SUMIFS(INDIRECT($F$1&amp;$F494&amp;":"&amp;$F494),INDIRECT($F$1&amp;dbP!$D$2&amp;":"&amp;dbP!$D$2),"&gt;="&amp;W$6,INDIRECT($F$1&amp;dbP!$D$2&amp;":"&amp;dbP!$D$2),"&lt;="&amp;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X494" s="1">
        <f ca="1">SUMIFS(INDIRECT($F$1&amp;$F494&amp;":"&amp;$F494),INDIRECT($F$1&amp;dbP!$D$2&amp;":"&amp;dbP!$D$2),"&gt;="&amp;X$6,INDIRECT($F$1&amp;dbP!$D$2&amp;":"&amp;dbP!$D$2),"&lt;="&amp;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Y494" s="1">
        <f ca="1">SUMIFS(INDIRECT($F$1&amp;$F494&amp;":"&amp;$F494),INDIRECT($F$1&amp;dbP!$D$2&amp;":"&amp;dbP!$D$2),"&gt;="&amp;Y$6,INDIRECT($F$1&amp;dbP!$D$2&amp;":"&amp;dbP!$D$2),"&lt;="&amp;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Z494" s="1">
        <f ca="1">SUMIFS(INDIRECT($F$1&amp;$F494&amp;":"&amp;$F494),INDIRECT($F$1&amp;dbP!$D$2&amp;":"&amp;dbP!$D$2),"&gt;="&amp;Z$6,INDIRECT($F$1&amp;dbP!$D$2&amp;":"&amp;dbP!$D$2),"&lt;="&amp;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209499.6</v>
      </c>
      <c r="AA494" s="1">
        <f ca="1">SUMIFS(INDIRECT($F$1&amp;$F494&amp;":"&amp;$F494),INDIRECT($F$1&amp;dbP!$D$2&amp;":"&amp;dbP!$D$2),"&gt;="&amp;AA$6,INDIRECT($F$1&amp;dbP!$D$2&amp;":"&amp;dbP!$D$2),"&lt;="&amp;A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418999.2</v>
      </c>
      <c r="AB494" s="1">
        <f ca="1">SUMIFS(INDIRECT($F$1&amp;$F494&amp;":"&amp;$F494),INDIRECT($F$1&amp;dbP!$D$2&amp;":"&amp;dbP!$D$2),"&gt;="&amp;AB$6,INDIRECT($F$1&amp;dbP!$D$2&amp;":"&amp;dbP!$D$2),"&lt;="&amp;A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C494" s="1">
        <f ca="1">SUMIFS(INDIRECT($F$1&amp;$F494&amp;":"&amp;$F494),INDIRECT($F$1&amp;dbP!$D$2&amp;":"&amp;dbP!$D$2),"&gt;="&amp;AC$6,INDIRECT($F$1&amp;dbP!$D$2&amp;":"&amp;dbP!$D$2),"&lt;="&amp;A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D494" s="1">
        <f ca="1">SUMIFS(INDIRECT($F$1&amp;$F494&amp;":"&amp;$F494),INDIRECT($F$1&amp;dbP!$D$2&amp;":"&amp;dbP!$D$2),"&gt;="&amp;AD$6,INDIRECT($F$1&amp;dbP!$D$2&amp;":"&amp;dbP!$D$2),"&lt;="&amp;A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E494" s="1">
        <f ca="1">SUMIFS(INDIRECT($F$1&amp;$F494&amp;":"&amp;$F494),INDIRECT($F$1&amp;dbP!$D$2&amp;":"&amp;dbP!$D$2),"&gt;="&amp;AE$6,INDIRECT($F$1&amp;dbP!$D$2&amp;":"&amp;dbP!$D$2),"&lt;="&amp;A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F494" s="1">
        <f ca="1">SUMIFS(INDIRECT($F$1&amp;$F494&amp;":"&amp;$F494),INDIRECT($F$1&amp;dbP!$D$2&amp;":"&amp;dbP!$D$2),"&gt;="&amp;AF$6,INDIRECT($F$1&amp;dbP!$D$2&amp;":"&amp;dbP!$D$2),"&lt;="&amp;AF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G494" s="1">
        <f ca="1">SUMIFS(INDIRECT($F$1&amp;$F494&amp;":"&amp;$F494),INDIRECT($F$1&amp;dbP!$D$2&amp;":"&amp;dbP!$D$2),"&gt;="&amp;AG$6,INDIRECT($F$1&amp;dbP!$D$2&amp;":"&amp;dbP!$D$2),"&lt;="&amp;AG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H494" s="1">
        <f ca="1">SUMIFS(INDIRECT($F$1&amp;$F494&amp;":"&amp;$F494),INDIRECT($F$1&amp;dbP!$D$2&amp;":"&amp;dbP!$D$2),"&gt;="&amp;AH$6,INDIRECT($F$1&amp;dbP!$D$2&amp;":"&amp;dbP!$D$2),"&lt;="&amp;AH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I494" s="1">
        <f ca="1">SUMIFS(INDIRECT($F$1&amp;$F494&amp;":"&amp;$F494),INDIRECT($F$1&amp;dbP!$D$2&amp;":"&amp;dbP!$D$2),"&gt;="&amp;AI$6,INDIRECT($F$1&amp;dbP!$D$2&amp;":"&amp;dbP!$D$2),"&lt;="&amp;AI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J494" s="1">
        <f ca="1">SUMIFS(INDIRECT($F$1&amp;$F494&amp;":"&amp;$F494),INDIRECT($F$1&amp;dbP!$D$2&amp;":"&amp;dbP!$D$2),"&gt;="&amp;AJ$6,INDIRECT($F$1&amp;dbP!$D$2&amp;":"&amp;dbP!$D$2),"&lt;="&amp;AJ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K494" s="1">
        <f ca="1">SUMIFS(INDIRECT($F$1&amp;$F494&amp;":"&amp;$F494),INDIRECT($F$1&amp;dbP!$D$2&amp;":"&amp;dbP!$D$2),"&gt;="&amp;AK$6,INDIRECT($F$1&amp;dbP!$D$2&amp;":"&amp;dbP!$D$2),"&lt;="&amp;AK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L494" s="1">
        <f ca="1">SUMIFS(INDIRECT($F$1&amp;$F494&amp;":"&amp;$F494),INDIRECT($F$1&amp;dbP!$D$2&amp;":"&amp;dbP!$D$2),"&gt;="&amp;AL$6,INDIRECT($F$1&amp;dbP!$D$2&amp;":"&amp;dbP!$D$2),"&lt;="&amp;AL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M494" s="1">
        <f ca="1">SUMIFS(INDIRECT($F$1&amp;$F494&amp;":"&amp;$F494),INDIRECT($F$1&amp;dbP!$D$2&amp;":"&amp;dbP!$D$2),"&gt;="&amp;AM$6,INDIRECT($F$1&amp;dbP!$D$2&amp;":"&amp;dbP!$D$2),"&lt;="&amp;AM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N494" s="1">
        <f ca="1">SUMIFS(INDIRECT($F$1&amp;$F494&amp;":"&amp;$F494),INDIRECT($F$1&amp;dbP!$D$2&amp;":"&amp;dbP!$D$2),"&gt;="&amp;AN$6,INDIRECT($F$1&amp;dbP!$D$2&amp;":"&amp;dbP!$D$2),"&lt;="&amp;AN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O494" s="1">
        <f ca="1">SUMIFS(INDIRECT($F$1&amp;$F494&amp;":"&amp;$F494),INDIRECT($F$1&amp;dbP!$D$2&amp;":"&amp;dbP!$D$2),"&gt;="&amp;AO$6,INDIRECT($F$1&amp;dbP!$D$2&amp;":"&amp;dbP!$D$2),"&lt;="&amp;AO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P494" s="1">
        <f ca="1">SUMIFS(INDIRECT($F$1&amp;$F494&amp;":"&amp;$F494),INDIRECT($F$1&amp;dbP!$D$2&amp;":"&amp;dbP!$D$2),"&gt;="&amp;AP$6,INDIRECT($F$1&amp;dbP!$D$2&amp;":"&amp;dbP!$D$2),"&lt;="&amp;AP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Q494" s="1">
        <f ca="1">SUMIFS(INDIRECT($F$1&amp;$F494&amp;":"&amp;$F494),INDIRECT($F$1&amp;dbP!$D$2&amp;":"&amp;dbP!$D$2),"&gt;="&amp;AQ$6,INDIRECT($F$1&amp;dbP!$D$2&amp;":"&amp;dbP!$D$2),"&lt;="&amp;AQ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R494" s="1">
        <f ca="1">SUMIFS(INDIRECT($F$1&amp;$F494&amp;":"&amp;$F494),INDIRECT($F$1&amp;dbP!$D$2&amp;":"&amp;dbP!$D$2),"&gt;="&amp;AR$6,INDIRECT($F$1&amp;dbP!$D$2&amp;":"&amp;dbP!$D$2),"&lt;="&amp;AR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S494" s="1">
        <f ca="1">SUMIFS(INDIRECT($F$1&amp;$F494&amp;":"&amp;$F494),INDIRECT($F$1&amp;dbP!$D$2&amp;":"&amp;dbP!$D$2),"&gt;="&amp;AS$6,INDIRECT($F$1&amp;dbP!$D$2&amp;":"&amp;dbP!$D$2),"&lt;="&amp;AS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T494" s="1">
        <f ca="1">SUMIFS(INDIRECT($F$1&amp;$F494&amp;":"&amp;$F494),INDIRECT($F$1&amp;dbP!$D$2&amp;":"&amp;dbP!$D$2),"&gt;="&amp;AT$6,INDIRECT($F$1&amp;dbP!$D$2&amp;":"&amp;dbP!$D$2),"&lt;="&amp;AT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U494" s="1">
        <f ca="1">SUMIFS(INDIRECT($F$1&amp;$F494&amp;":"&amp;$F494),INDIRECT($F$1&amp;dbP!$D$2&amp;":"&amp;dbP!$D$2),"&gt;="&amp;AU$6,INDIRECT($F$1&amp;dbP!$D$2&amp;":"&amp;dbP!$D$2),"&lt;="&amp;AU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V494" s="1">
        <f ca="1">SUMIFS(INDIRECT($F$1&amp;$F494&amp;":"&amp;$F494),INDIRECT($F$1&amp;dbP!$D$2&amp;":"&amp;dbP!$D$2),"&gt;="&amp;AV$6,INDIRECT($F$1&amp;dbP!$D$2&amp;":"&amp;dbP!$D$2),"&lt;="&amp;A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W494" s="1">
        <f ca="1">SUMIFS(INDIRECT($F$1&amp;$F494&amp;":"&amp;$F494),INDIRECT($F$1&amp;dbP!$D$2&amp;":"&amp;dbP!$D$2),"&gt;="&amp;AW$6,INDIRECT($F$1&amp;dbP!$D$2&amp;":"&amp;dbP!$D$2),"&lt;="&amp;A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X494" s="1">
        <f ca="1">SUMIFS(INDIRECT($F$1&amp;$F494&amp;":"&amp;$F494),INDIRECT($F$1&amp;dbP!$D$2&amp;":"&amp;dbP!$D$2),"&gt;="&amp;AX$6,INDIRECT($F$1&amp;dbP!$D$2&amp;":"&amp;dbP!$D$2),"&lt;="&amp;A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Y494" s="1">
        <f ca="1">SUMIFS(INDIRECT($F$1&amp;$F494&amp;":"&amp;$F494),INDIRECT($F$1&amp;dbP!$D$2&amp;":"&amp;dbP!$D$2),"&gt;="&amp;AY$6,INDIRECT($F$1&amp;dbP!$D$2&amp;":"&amp;dbP!$D$2),"&lt;="&amp;A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Z494" s="1">
        <f ca="1">SUMIFS(INDIRECT($F$1&amp;$F494&amp;":"&amp;$F494),INDIRECT($F$1&amp;dbP!$D$2&amp;":"&amp;dbP!$D$2),"&gt;="&amp;AZ$6,INDIRECT($F$1&amp;dbP!$D$2&amp;":"&amp;dbP!$D$2),"&lt;="&amp;A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A494" s="1">
        <f ca="1">SUMIFS(INDIRECT($F$1&amp;$F494&amp;":"&amp;$F494),INDIRECT($F$1&amp;dbP!$D$2&amp;":"&amp;dbP!$D$2),"&gt;="&amp;BA$6,INDIRECT($F$1&amp;dbP!$D$2&amp;":"&amp;dbP!$D$2),"&lt;="&amp;B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B494" s="1">
        <f ca="1">SUMIFS(INDIRECT($F$1&amp;$F494&amp;":"&amp;$F494),INDIRECT($F$1&amp;dbP!$D$2&amp;":"&amp;dbP!$D$2),"&gt;="&amp;BB$6,INDIRECT($F$1&amp;dbP!$D$2&amp;":"&amp;dbP!$D$2),"&lt;="&amp;B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C494" s="1">
        <f ca="1">SUMIFS(INDIRECT($F$1&amp;$F494&amp;":"&amp;$F494),INDIRECT($F$1&amp;dbP!$D$2&amp;":"&amp;dbP!$D$2),"&gt;="&amp;BC$6,INDIRECT($F$1&amp;dbP!$D$2&amp;":"&amp;dbP!$D$2),"&lt;="&amp;B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D494" s="1">
        <f ca="1">SUMIFS(INDIRECT($F$1&amp;$F494&amp;":"&amp;$F494),INDIRECT($F$1&amp;dbP!$D$2&amp;":"&amp;dbP!$D$2),"&gt;="&amp;BD$6,INDIRECT($F$1&amp;dbP!$D$2&amp;":"&amp;dbP!$D$2),"&lt;="&amp;B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E494" s="1">
        <f ca="1">SUMIFS(INDIRECT($F$1&amp;$F494&amp;":"&amp;$F494),INDIRECT($F$1&amp;dbP!$D$2&amp;":"&amp;dbP!$D$2),"&gt;="&amp;BE$6,INDIRECT($F$1&amp;dbP!$D$2&amp;":"&amp;dbP!$D$2),"&lt;="&amp;B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</row>
    <row r="495" spans="1:57" x14ac:dyDescent="0.3">
      <c r="B495" s="1">
        <f>MAX(B$423:B494)+1</f>
        <v>80</v>
      </c>
      <c r="D495" s="1" t="str">
        <f ca="1">INDIRECT($B$1&amp;Items!AB$2&amp;$B495)</f>
        <v>PL(-)</v>
      </c>
      <c r="F495" s="1" t="str">
        <f ca="1">INDIRECT($B$1&amp;Items!X$2&amp;$B495)</f>
        <v>AA</v>
      </c>
      <c r="H495" s="13" t="str">
        <f ca="1">INDIRECT($B$1&amp;Items!U$2&amp;$B495)</f>
        <v>Себестоимость продаж</v>
      </c>
      <c r="I495" s="13" t="str">
        <f ca="1">IF(INDIRECT($B$1&amp;Items!V$2&amp;$B495)="",H495,INDIRECT($B$1&amp;Items!V$2&amp;$B495))</f>
        <v>Затраты этапа-5 бизнес-процесса</v>
      </c>
      <c r="J495" s="1" t="str">
        <f ca="1">IF(INDIRECT($B$1&amp;Items!W$2&amp;$B495)="",IF(H495&lt;&gt;I495,"  "&amp;I495,I495),"    "&amp;INDIRECT($B$1&amp;Items!W$2&amp;$B495))</f>
        <v xml:space="preserve">    Затраты на доставку и продажу-10</v>
      </c>
      <c r="S495" s="1">
        <f ca="1">SUM($U495:INDIRECT(ADDRESS(ROW(),SUMIFS($1:$1,$5:$5,MAX($5:$5)))))</f>
        <v>591124.71600000001</v>
      </c>
      <c r="V495" s="1">
        <f ca="1">SUMIFS(INDIRECT($F$1&amp;$F495&amp;":"&amp;$F495),INDIRECT($F$1&amp;dbP!$D$2&amp;":"&amp;dbP!$D$2),"&gt;="&amp;V$6,INDIRECT($F$1&amp;dbP!$D$2&amp;":"&amp;dbP!$D$2),"&lt;="&amp;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W495" s="1">
        <f ca="1">SUMIFS(INDIRECT($F$1&amp;$F495&amp;":"&amp;$F495),INDIRECT($F$1&amp;dbP!$D$2&amp;":"&amp;dbP!$D$2),"&gt;="&amp;W$6,INDIRECT($F$1&amp;dbP!$D$2&amp;":"&amp;dbP!$D$2),"&lt;="&amp;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X495" s="1">
        <f ca="1">SUMIFS(INDIRECT($F$1&amp;$F495&amp;":"&amp;$F495),INDIRECT($F$1&amp;dbP!$D$2&amp;":"&amp;dbP!$D$2),"&gt;="&amp;X$6,INDIRECT($F$1&amp;dbP!$D$2&amp;":"&amp;dbP!$D$2),"&lt;="&amp;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Y495" s="1">
        <f ca="1">SUMIFS(INDIRECT($F$1&amp;$F495&amp;":"&amp;$F495),INDIRECT($F$1&amp;dbP!$D$2&amp;":"&amp;dbP!$D$2),"&gt;="&amp;Y$6,INDIRECT($F$1&amp;dbP!$D$2&amp;":"&amp;dbP!$D$2),"&lt;="&amp;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Z495" s="1">
        <f ca="1">SUMIFS(INDIRECT($F$1&amp;$F495&amp;":"&amp;$F495),INDIRECT($F$1&amp;dbP!$D$2&amp;":"&amp;dbP!$D$2),"&gt;="&amp;Z$6,INDIRECT($F$1&amp;dbP!$D$2&amp;":"&amp;dbP!$D$2),"&lt;="&amp;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197041.57199999999</v>
      </c>
      <c r="AA495" s="1">
        <f ca="1">SUMIFS(INDIRECT($F$1&amp;$F495&amp;":"&amp;$F495),INDIRECT($F$1&amp;dbP!$D$2&amp;":"&amp;dbP!$D$2),"&gt;="&amp;AA$6,INDIRECT($F$1&amp;dbP!$D$2&amp;":"&amp;dbP!$D$2),"&lt;="&amp;A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394083.14399999997</v>
      </c>
      <c r="AB495" s="1">
        <f ca="1">SUMIFS(INDIRECT($F$1&amp;$F495&amp;":"&amp;$F495),INDIRECT($F$1&amp;dbP!$D$2&amp;":"&amp;dbP!$D$2),"&gt;="&amp;AB$6,INDIRECT($F$1&amp;dbP!$D$2&amp;":"&amp;dbP!$D$2),"&lt;="&amp;A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C495" s="1">
        <f ca="1">SUMIFS(INDIRECT($F$1&amp;$F495&amp;":"&amp;$F495),INDIRECT($F$1&amp;dbP!$D$2&amp;":"&amp;dbP!$D$2),"&gt;="&amp;AC$6,INDIRECT($F$1&amp;dbP!$D$2&amp;":"&amp;dbP!$D$2),"&lt;="&amp;A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D495" s="1">
        <f ca="1">SUMIFS(INDIRECT($F$1&amp;$F495&amp;":"&amp;$F495),INDIRECT($F$1&amp;dbP!$D$2&amp;":"&amp;dbP!$D$2),"&gt;="&amp;AD$6,INDIRECT($F$1&amp;dbP!$D$2&amp;":"&amp;dbP!$D$2),"&lt;="&amp;A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E495" s="1">
        <f ca="1">SUMIFS(INDIRECT($F$1&amp;$F495&amp;":"&amp;$F495),INDIRECT($F$1&amp;dbP!$D$2&amp;":"&amp;dbP!$D$2),"&gt;="&amp;AE$6,INDIRECT($F$1&amp;dbP!$D$2&amp;":"&amp;dbP!$D$2),"&lt;="&amp;A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F495" s="1">
        <f ca="1">SUMIFS(INDIRECT($F$1&amp;$F495&amp;":"&amp;$F495),INDIRECT($F$1&amp;dbP!$D$2&amp;":"&amp;dbP!$D$2),"&gt;="&amp;AF$6,INDIRECT($F$1&amp;dbP!$D$2&amp;":"&amp;dbP!$D$2),"&lt;="&amp;AF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G495" s="1">
        <f ca="1">SUMIFS(INDIRECT($F$1&amp;$F495&amp;":"&amp;$F495),INDIRECT($F$1&amp;dbP!$D$2&amp;":"&amp;dbP!$D$2),"&gt;="&amp;AG$6,INDIRECT($F$1&amp;dbP!$D$2&amp;":"&amp;dbP!$D$2),"&lt;="&amp;AG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H495" s="1">
        <f ca="1">SUMIFS(INDIRECT($F$1&amp;$F495&amp;":"&amp;$F495),INDIRECT($F$1&amp;dbP!$D$2&amp;":"&amp;dbP!$D$2),"&gt;="&amp;AH$6,INDIRECT($F$1&amp;dbP!$D$2&amp;":"&amp;dbP!$D$2),"&lt;="&amp;AH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I495" s="1">
        <f ca="1">SUMIFS(INDIRECT($F$1&amp;$F495&amp;":"&amp;$F495),INDIRECT($F$1&amp;dbP!$D$2&amp;":"&amp;dbP!$D$2),"&gt;="&amp;AI$6,INDIRECT($F$1&amp;dbP!$D$2&amp;":"&amp;dbP!$D$2),"&lt;="&amp;AI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J495" s="1">
        <f ca="1">SUMIFS(INDIRECT($F$1&amp;$F495&amp;":"&amp;$F495),INDIRECT($F$1&amp;dbP!$D$2&amp;":"&amp;dbP!$D$2),"&gt;="&amp;AJ$6,INDIRECT($F$1&amp;dbP!$D$2&amp;":"&amp;dbP!$D$2),"&lt;="&amp;AJ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K495" s="1">
        <f ca="1">SUMIFS(INDIRECT($F$1&amp;$F495&amp;":"&amp;$F495),INDIRECT($F$1&amp;dbP!$D$2&amp;":"&amp;dbP!$D$2),"&gt;="&amp;AK$6,INDIRECT($F$1&amp;dbP!$D$2&amp;":"&amp;dbP!$D$2),"&lt;="&amp;AK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L495" s="1">
        <f ca="1">SUMIFS(INDIRECT($F$1&amp;$F495&amp;":"&amp;$F495),INDIRECT($F$1&amp;dbP!$D$2&amp;":"&amp;dbP!$D$2),"&gt;="&amp;AL$6,INDIRECT($F$1&amp;dbP!$D$2&amp;":"&amp;dbP!$D$2),"&lt;="&amp;AL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M495" s="1">
        <f ca="1">SUMIFS(INDIRECT($F$1&amp;$F495&amp;":"&amp;$F495),INDIRECT($F$1&amp;dbP!$D$2&amp;":"&amp;dbP!$D$2),"&gt;="&amp;AM$6,INDIRECT($F$1&amp;dbP!$D$2&amp;":"&amp;dbP!$D$2),"&lt;="&amp;AM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N495" s="1">
        <f ca="1">SUMIFS(INDIRECT($F$1&amp;$F495&amp;":"&amp;$F495),INDIRECT($F$1&amp;dbP!$D$2&amp;":"&amp;dbP!$D$2),"&gt;="&amp;AN$6,INDIRECT($F$1&amp;dbP!$D$2&amp;":"&amp;dbP!$D$2),"&lt;="&amp;AN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O495" s="1">
        <f ca="1">SUMIFS(INDIRECT($F$1&amp;$F495&amp;":"&amp;$F495),INDIRECT($F$1&amp;dbP!$D$2&amp;":"&amp;dbP!$D$2),"&gt;="&amp;AO$6,INDIRECT($F$1&amp;dbP!$D$2&amp;":"&amp;dbP!$D$2),"&lt;="&amp;AO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P495" s="1">
        <f ca="1">SUMIFS(INDIRECT($F$1&amp;$F495&amp;":"&amp;$F495),INDIRECT($F$1&amp;dbP!$D$2&amp;":"&amp;dbP!$D$2),"&gt;="&amp;AP$6,INDIRECT($F$1&amp;dbP!$D$2&amp;":"&amp;dbP!$D$2),"&lt;="&amp;AP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Q495" s="1">
        <f ca="1">SUMIFS(INDIRECT($F$1&amp;$F495&amp;":"&amp;$F495),INDIRECT($F$1&amp;dbP!$D$2&amp;":"&amp;dbP!$D$2),"&gt;="&amp;AQ$6,INDIRECT($F$1&amp;dbP!$D$2&amp;":"&amp;dbP!$D$2),"&lt;="&amp;AQ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R495" s="1">
        <f ca="1">SUMIFS(INDIRECT($F$1&amp;$F495&amp;":"&amp;$F495),INDIRECT($F$1&amp;dbP!$D$2&amp;":"&amp;dbP!$D$2),"&gt;="&amp;AR$6,INDIRECT($F$1&amp;dbP!$D$2&amp;":"&amp;dbP!$D$2),"&lt;="&amp;AR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S495" s="1">
        <f ca="1">SUMIFS(INDIRECT($F$1&amp;$F495&amp;":"&amp;$F495),INDIRECT($F$1&amp;dbP!$D$2&amp;":"&amp;dbP!$D$2),"&gt;="&amp;AS$6,INDIRECT($F$1&amp;dbP!$D$2&amp;":"&amp;dbP!$D$2),"&lt;="&amp;AS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T495" s="1">
        <f ca="1">SUMIFS(INDIRECT($F$1&amp;$F495&amp;":"&amp;$F495),INDIRECT($F$1&amp;dbP!$D$2&amp;":"&amp;dbP!$D$2),"&gt;="&amp;AT$6,INDIRECT($F$1&amp;dbP!$D$2&amp;":"&amp;dbP!$D$2),"&lt;="&amp;AT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U495" s="1">
        <f ca="1">SUMIFS(INDIRECT($F$1&amp;$F495&amp;":"&amp;$F495),INDIRECT($F$1&amp;dbP!$D$2&amp;":"&amp;dbP!$D$2),"&gt;="&amp;AU$6,INDIRECT($F$1&amp;dbP!$D$2&amp;":"&amp;dbP!$D$2),"&lt;="&amp;AU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V495" s="1">
        <f ca="1">SUMIFS(INDIRECT($F$1&amp;$F495&amp;":"&amp;$F495),INDIRECT($F$1&amp;dbP!$D$2&amp;":"&amp;dbP!$D$2),"&gt;="&amp;AV$6,INDIRECT($F$1&amp;dbP!$D$2&amp;":"&amp;dbP!$D$2),"&lt;="&amp;A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W495" s="1">
        <f ca="1">SUMIFS(INDIRECT($F$1&amp;$F495&amp;":"&amp;$F495),INDIRECT($F$1&amp;dbP!$D$2&amp;":"&amp;dbP!$D$2),"&gt;="&amp;AW$6,INDIRECT($F$1&amp;dbP!$D$2&amp;":"&amp;dbP!$D$2),"&lt;="&amp;A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X495" s="1">
        <f ca="1">SUMIFS(INDIRECT($F$1&amp;$F495&amp;":"&amp;$F495),INDIRECT($F$1&amp;dbP!$D$2&amp;":"&amp;dbP!$D$2),"&gt;="&amp;AX$6,INDIRECT($F$1&amp;dbP!$D$2&amp;":"&amp;dbP!$D$2),"&lt;="&amp;A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Y495" s="1">
        <f ca="1">SUMIFS(INDIRECT($F$1&amp;$F495&amp;":"&amp;$F495),INDIRECT($F$1&amp;dbP!$D$2&amp;":"&amp;dbP!$D$2),"&gt;="&amp;AY$6,INDIRECT($F$1&amp;dbP!$D$2&amp;":"&amp;dbP!$D$2),"&lt;="&amp;A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Z495" s="1">
        <f ca="1">SUMIFS(INDIRECT($F$1&amp;$F495&amp;":"&amp;$F495),INDIRECT($F$1&amp;dbP!$D$2&amp;":"&amp;dbP!$D$2),"&gt;="&amp;AZ$6,INDIRECT($F$1&amp;dbP!$D$2&amp;":"&amp;dbP!$D$2),"&lt;="&amp;A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A495" s="1">
        <f ca="1">SUMIFS(INDIRECT($F$1&amp;$F495&amp;":"&amp;$F495),INDIRECT($F$1&amp;dbP!$D$2&amp;":"&amp;dbP!$D$2),"&gt;="&amp;BA$6,INDIRECT($F$1&amp;dbP!$D$2&amp;":"&amp;dbP!$D$2),"&lt;="&amp;B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B495" s="1">
        <f ca="1">SUMIFS(INDIRECT($F$1&amp;$F495&amp;":"&amp;$F495),INDIRECT($F$1&amp;dbP!$D$2&amp;":"&amp;dbP!$D$2),"&gt;="&amp;BB$6,INDIRECT($F$1&amp;dbP!$D$2&amp;":"&amp;dbP!$D$2),"&lt;="&amp;B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C495" s="1">
        <f ca="1">SUMIFS(INDIRECT($F$1&amp;$F495&amp;":"&amp;$F495),INDIRECT($F$1&amp;dbP!$D$2&amp;":"&amp;dbP!$D$2),"&gt;="&amp;BC$6,INDIRECT($F$1&amp;dbP!$D$2&amp;":"&amp;dbP!$D$2),"&lt;="&amp;B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D495" s="1">
        <f ca="1">SUMIFS(INDIRECT($F$1&amp;$F495&amp;":"&amp;$F495),INDIRECT($F$1&amp;dbP!$D$2&amp;":"&amp;dbP!$D$2),"&gt;="&amp;BD$6,INDIRECT($F$1&amp;dbP!$D$2&amp;":"&amp;dbP!$D$2),"&lt;="&amp;B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E495" s="1">
        <f ca="1">SUMIFS(INDIRECT($F$1&amp;$F495&amp;":"&amp;$F495),INDIRECT($F$1&amp;dbP!$D$2&amp;":"&amp;dbP!$D$2),"&gt;="&amp;BE$6,INDIRECT($F$1&amp;dbP!$D$2&amp;":"&amp;dbP!$D$2),"&lt;="&amp;B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</row>
    <row r="496" spans="1:57" ht="4.9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3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</row>
    <row r="497" spans="1:57" x14ac:dyDescent="0.3">
      <c r="B497" s="1">
        <f>MAX(B$423:B496)+1</f>
        <v>81</v>
      </c>
      <c r="D497" s="1" t="str">
        <f ca="1">INDIRECT($B$1&amp;Items!AB$2&amp;$B497)</f>
        <v>PL</v>
      </c>
      <c r="F497" s="1" t="str">
        <f ca="1">INDIRECT($B$1&amp;Items!X$2&amp;$B497)</f>
        <v>AA</v>
      </c>
      <c r="H497" s="13" t="str">
        <f ca="1">INDIRECT($B$1&amp;Items!U$2&amp;$B497)</f>
        <v>Валовая прибыль</v>
      </c>
      <c r="I497" s="13" t="str">
        <f ca="1">IF(INDIRECT($B$1&amp;Items!V$2&amp;$B497)="",H497,INDIRECT($B$1&amp;Items!V$2&amp;$B497))</f>
        <v>Валовая прибыль</v>
      </c>
      <c r="J497" s="1" t="str">
        <f ca="1">IF(INDIRECT($B$1&amp;Items!W$2&amp;$B497)="",IF(H497&lt;&gt;I497,"  "&amp;I497,I497),"    "&amp;INDIRECT($B$1&amp;Items!W$2&amp;$B497))</f>
        <v>Валовая прибыль</v>
      </c>
      <c r="S497" s="1">
        <f ca="1">SUM($U497:INDIRECT(ADDRESS(ROW(),SUMIFS($1:$1,$5:$5,MAX($5:$5)))))</f>
        <v>40752505.499339417</v>
      </c>
      <c r="V497" s="1">
        <f ca="1">SUMIFS(V$422:V496,$D$422:$D496,Items!$AB$11)-SUMIFS(V$422:V496,$D$422:$D496,Items!$AB$19)</f>
        <v>0</v>
      </c>
      <c r="W497" s="1">
        <f ca="1">SUMIFS(W$422:W496,$D$422:$D496,Items!$AB$11)-SUMIFS(W$422:W496,$D$422:$D496,Items!$AB$19)</f>
        <v>0</v>
      </c>
      <c r="X497" s="1">
        <f ca="1">SUMIFS(X$422:X496,$D$422:$D496,Items!$AB$11)-SUMIFS(X$422:X496,$D$422:$D496,Items!$AB$19)</f>
        <v>0</v>
      </c>
      <c r="Y497" s="1">
        <f ca="1">SUMIFS(Y$422:Y496,$D$422:$D496,Items!$AB$11)-SUMIFS(Y$422:Y496,$D$422:$D496,Items!$AB$19)</f>
        <v>0</v>
      </c>
      <c r="Z497" s="1">
        <f ca="1">SUMIFS(Z$422:Z496,$D$422:$D496,Items!$AB$11)-SUMIFS(Z$422:Z496,$D$422:$D496,Items!$AB$19)</f>
        <v>11819990.772535674</v>
      </c>
      <c r="AA497" s="1">
        <f ca="1">SUMIFS(AA$422:AA496,$D$422:$D496,Items!$AB$11)-SUMIFS(AA$422:AA496,$D$422:$D496,Items!$AB$19)</f>
        <v>28932514.726803742</v>
      </c>
      <c r="AB497" s="1">
        <f ca="1">SUMIFS(AB$422:AB496,$D$422:$D496,Items!$AB$11)-SUMIFS(AB$422:AB496,$D$422:$D496,Items!$AB$19)</f>
        <v>0</v>
      </c>
      <c r="AC497" s="1">
        <f ca="1">SUMIFS(AC$422:AC496,$D$422:$D496,Items!$AB$11)-SUMIFS(AC$422:AC496,$D$422:$D496,Items!$AB$19)</f>
        <v>0</v>
      </c>
      <c r="AD497" s="1">
        <f ca="1">SUMIFS(AD$422:AD496,$D$422:$D496,Items!$AB$11)-SUMIFS(AD$422:AD496,$D$422:$D496,Items!$AB$19)</f>
        <v>0</v>
      </c>
      <c r="AE497" s="1">
        <f ca="1">SUMIFS(AE$422:AE496,$D$422:$D496,Items!$AB$11)-SUMIFS(AE$422:AE496,$D$422:$D496,Items!$AB$19)</f>
        <v>0</v>
      </c>
      <c r="AF497" s="1">
        <f ca="1">SUMIFS(AF$422:AF496,$D$422:$D496,Items!$AB$11)-SUMIFS(AF$422:AF496,$D$422:$D496,Items!$AB$19)</f>
        <v>0</v>
      </c>
      <c r="AG497" s="1">
        <f ca="1">SUMIFS(AG$422:AG496,$D$422:$D496,Items!$AB$11)-SUMIFS(AG$422:AG496,$D$422:$D496,Items!$AB$19)</f>
        <v>0</v>
      </c>
      <c r="AH497" s="1">
        <f ca="1">SUMIFS(AH$422:AH496,$D$422:$D496,Items!$AB$11)-SUMIFS(AH$422:AH496,$D$422:$D496,Items!$AB$19)</f>
        <v>0</v>
      </c>
      <c r="AI497" s="1">
        <f ca="1">SUMIFS(AI$422:AI496,$D$422:$D496,Items!$AB$11)-SUMIFS(AI$422:AI496,$D$422:$D496,Items!$AB$19)</f>
        <v>0</v>
      </c>
      <c r="AJ497" s="1">
        <f ca="1">SUMIFS(AJ$422:AJ496,$D$422:$D496,Items!$AB$11)-SUMIFS(AJ$422:AJ496,$D$422:$D496,Items!$AB$19)</f>
        <v>0</v>
      </c>
      <c r="AK497" s="1">
        <f ca="1">SUMIFS(AK$422:AK496,$D$422:$D496,Items!$AB$11)-SUMIFS(AK$422:AK496,$D$422:$D496,Items!$AB$19)</f>
        <v>0</v>
      </c>
      <c r="AL497" s="1">
        <f ca="1">SUMIFS(AL$422:AL496,$D$422:$D496,Items!$AB$11)-SUMIFS(AL$422:AL496,$D$422:$D496,Items!$AB$19)</f>
        <v>0</v>
      </c>
      <c r="AM497" s="1">
        <f ca="1">SUMIFS(AM$422:AM496,$D$422:$D496,Items!$AB$11)-SUMIFS(AM$422:AM496,$D$422:$D496,Items!$AB$19)</f>
        <v>0</v>
      </c>
      <c r="AN497" s="1">
        <f ca="1">SUMIFS(AN$422:AN496,$D$422:$D496,Items!$AB$11)-SUMIFS(AN$422:AN496,$D$422:$D496,Items!$AB$19)</f>
        <v>0</v>
      </c>
      <c r="AO497" s="1">
        <f ca="1">SUMIFS(AO$422:AO496,$D$422:$D496,Items!$AB$11)-SUMIFS(AO$422:AO496,$D$422:$D496,Items!$AB$19)</f>
        <v>0</v>
      </c>
      <c r="AP497" s="1">
        <f ca="1">SUMIFS(AP$422:AP496,$D$422:$D496,Items!$AB$11)-SUMIFS(AP$422:AP496,$D$422:$D496,Items!$AB$19)</f>
        <v>0</v>
      </c>
      <c r="AQ497" s="1">
        <f ca="1">SUMIFS(AQ$422:AQ496,$D$422:$D496,Items!$AB$11)-SUMIFS(AQ$422:AQ496,$D$422:$D496,Items!$AB$19)</f>
        <v>0</v>
      </c>
      <c r="AR497" s="1">
        <f ca="1">SUMIFS(AR$422:AR496,$D$422:$D496,Items!$AB$11)-SUMIFS(AR$422:AR496,$D$422:$D496,Items!$AB$19)</f>
        <v>0</v>
      </c>
      <c r="AS497" s="1">
        <f ca="1">SUMIFS(AS$422:AS496,$D$422:$D496,Items!$AB$11)-SUMIFS(AS$422:AS496,$D$422:$D496,Items!$AB$19)</f>
        <v>0</v>
      </c>
      <c r="AT497" s="1">
        <f ca="1">SUMIFS(AT$422:AT496,$D$422:$D496,Items!$AB$11)-SUMIFS(AT$422:AT496,$D$422:$D496,Items!$AB$19)</f>
        <v>0</v>
      </c>
      <c r="AU497" s="1">
        <f ca="1">SUMIFS(AU$422:AU496,$D$422:$D496,Items!$AB$11)-SUMIFS(AU$422:AU496,$D$422:$D496,Items!$AB$19)</f>
        <v>0</v>
      </c>
      <c r="AV497" s="1">
        <f ca="1">SUMIFS(AV$422:AV496,$D$422:$D496,Items!$AB$11)-SUMIFS(AV$422:AV496,$D$422:$D496,Items!$AB$19)</f>
        <v>0</v>
      </c>
      <c r="AW497" s="1">
        <f ca="1">SUMIFS(AW$422:AW496,$D$422:$D496,Items!$AB$11)-SUMIFS(AW$422:AW496,$D$422:$D496,Items!$AB$19)</f>
        <v>0</v>
      </c>
      <c r="AX497" s="1">
        <f ca="1">SUMIFS(AX$422:AX496,$D$422:$D496,Items!$AB$11)-SUMIFS(AX$422:AX496,$D$422:$D496,Items!$AB$19)</f>
        <v>0</v>
      </c>
      <c r="AY497" s="1">
        <f ca="1">SUMIFS(AY$422:AY496,$D$422:$D496,Items!$AB$11)-SUMIFS(AY$422:AY496,$D$422:$D496,Items!$AB$19)</f>
        <v>0</v>
      </c>
      <c r="AZ497" s="1">
        <f ca="1">SUMIFS(AZ$422:AZ496,$D$422:$D496,Items!$AB$11)-SUMIFS(AZ$422:AZ496,$D$422:$D496,Items!$AB$19)</f>
        <v>0</v>
      </c>
      <c r="BA497" s="1">
        <f ca="1">SUMIFS(BA$422:BA496,$D$422:$D496,Items!$AB$11)-SUMIFS(BA$422:BA496,$D$422:$D496,Items!$AB$19)</f>
        <v>0</v>
      </c>
      <c r="BB497" s="1">
        <f ca="1">SUMIFS(BB$422:BB496,$D$422:$D496,Items!$AB$11)-SUMIFS(BB$422:BB496,$D$422:$D496,Items!$AB$19)</f>
        <v>0</v>
      </c>
      <c r="BC497" s="1">
        <f ca="1">SUMIFS(BC$422:BC496,$D$422:$D496,Items!$AB$11)-SUMIFS(BC$422:BC496,$D$422:$D496,Items!$AB$19)</f>
        <v>0</v>
      </c>
      <c r="BD497" s="1">
        <f ca="1">SUMIFS(BD$422:BD496,$D$422:$D496,Items!$AB$11)-SUMIFS(BD$422:BD496,$D$422:$D496,Items!$AB$19)</f>
        <v>0</v>
      </c>
      <c r="BE497" s="1">
        <f ca="1">SUMIFS(BE$422:BE496,$D$422:$D496,Items!$AB$11)-SUMIFS(BE$422:BE496,$D$422:$D496,Items!$AB$19)</f>
        <v>0</v>
      </c>
    </row>
    <row r="498" spans="1:57" ht="4.9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3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</row>
    <row r="499" spans="1:57" x14ac:dyDescent="0.3">
      <c r="B499" s="1">
        <f>MAX(B$423:B497)+1</f>
        <v>82</v>
      </c>
      <c r="D499" s="1">
        <f ca="1">INDIRECT($B$1&amp;Items!AB$2&amp;$B499)</f>
        <v>0</v>
      </c>
      <c r="F499" s="1" t="str">
        <f ca="1">INDIRECT($B$1&amp;Items!X$2&amp;$B499)</f>
        <v>AA</v>
      </c>
      <c r="H499" s="13" t="str">
        <f ca="1">INDIRECT($B$1&amp;Items!U$2&amp;$B499)</f>
        <v>Операционные расходы</v>
      </c>
      <c r="I499" s="13" t="str">
        <f ca="1">IF(INDIRECT($B$1&amp;Items!V$2&amp;$B499)="",H499,INDIRECT($B$1&amp;Items!V$2&amp;$B499))</f>
        <v>Операционные расходы</v>
      </c>
      <c r="J499" s="1" t="str">
        <f ca="1">IF(INDIRECT($B$1&amp;Items!W$2&amp;$B499)="",IF(H499&lt;&gt;I499,"  "&amp;I499,I499),"    "&amp;INDIRECT($B$1&amp;Items!W$2&amp;$B499))</f>
        <v>Операционные расходы</v>
      </c>
      <c r="S499" s="1">
        <f ca="1">SUM($U499:INDIRECT(ADDRESS(ROW(),SUMIFS($1:$1,$5:$5,MAX($5:$5)))))</f>
        <v>8220675.0502451556</v>
      </c>
      <c r="V499" s="1">
        <f ca="1">SUMIFS(INDIRECT($F$1&amp;$F499&amp;":"&amp;$F499),INDIRECT($F$1&amp;dbP!$D$2&amp;":"&amp;dbP!$D$2),"&gt;="&amp;V$6,INDIRECT($F$1&amp;dbP!$D$2&amp;":"&amp;dbP!$D$2),"&lt;="&amp;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897559.73396002001</v>
      </c>
      <c r="W499" s="1">
        <f ca="1">SUMIFS(INDIRECT($F$1&amp;$F499&amp;":"&amp;$F499),INDIRECT($F$1&amp;dbP!$D$2&amp;":"&amp;dbP!$D$2),"&gt;="&amp;W$6,INDIRECT($F$1&amp;dbP!$D$2&amp;":"&amp;dbP!$D$2),"&lt;="&amp;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1593672.1170041445</v>
      </c>
      <c r="X499" s="1">
        <f ca="1">SUMIFS(INDIRECT($F$1&amp;$F499&amp;":"&amp;$F499),INDIRECT($F$1&amp;dbP!$D$2&amp;":"&amp;dbP!$D$2),"&gt;="&amp;X$6,INDIRECT($F$1&amp;dbP!$D$2&amp;":"&amp;dbP!$D$2),"&lt;="&amp;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1718337.6390405998</v>
      </c>
      <c r="Y499" s="1">
        <f ca="1">SUMIFS(INDIRECT($F$1&amp;$F499&amp;":"&amp;$F499),INDIRECT($F$1&amp;dbP!$D$2&amp;":"&amp;dbP!$D$2),"&gt;="&amp;Y$6,INDIRECT($F$1&amp;dbP!$D$2&amp;":"&amp;dbP!$D$2),"&lt;="&amp;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1534456.1024594903</v>
      </c>
      <c r="Z499" s="1">
        <f ca="1">SUMIFS(INDIRECT($F$1&amp;$F499&amp;":"&amp;$F499),INDIRECT($F$1&amp;dbP!$D$2&amp;":"&amp;dbP!$D$2),"&gt;="&amp;Z$6,INDIRECT($F$1&amp;dbP!$D$2&amp;":"&amp;dbP!$D$2),"&lt;="&amp;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1082905.2260493001</v>
      </c>
      <c r="AA499" s="1">
        <f ca="1">SUMIFS(INDIRECT($F$1&amp;$F499&amp;":"&amp;$F499),INDIRECT($F$1&amp;dbP!$D$2&amp;":"&amp;dbP!$D$2),"&gt;="&amp;AA$6,INDIRECT($F$1&amp;dbP!$D$2&amp;":"&amp;dbP!$D$2),"&lt;="&amp;A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1165858.7932656002</v>
      </c>
      <c r="AB499" s="1">
        <f ca="1">SUMIFS(INDIRECT($F$1&amp;$F499&amp;":"&amp;$F499),INDIRECT($F$1&amp;dbP!$D$2&amp;":"&amp;dbP!$D$2),"&gt;="&amp;AB$6,INDIRECT($F$1&amp;dbP!$D$2&amp;":"&amp;dbP!$D$2),"&lt;="&amp;A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227885.43846600002</v>
      </c>
      <c r="AC499" s="1">
        <f ca="1">SUMIFS(INDIRECT($F$1&amp;$F499&amp;":"&amp;$F499),INDIRECT($F$1&amp;dbP!$D$2&amp;":"&amp;dbP!$D$2),"&gt;="&amp;AC$6,INDIRECT($F$1&amp;dbP!$D$2&amp;":"&amp;dbP!$D$2),"&lt;="&amp;A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D499" s="1">
        <f ca="1">SUMIFS(INDIRECT($F$1&amp;$F499&amp;":"&amp;$F499),INDIRECT($F$1&amp;dbP!$D$2&amp;":"&amp;dbP!$D$2),"&gt;="&amp;AD$6,INDIRECT($F$1&amp;dbP!$D$2&amp;":"&amp;dbP!$D$2),"&lt;="&amp;A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E499" s="1">
        <f ca="1">SUMIFS(INDIRECT($F$1&amp;$F499&amp;":"&amp;$F499),INDIRECT($F$1&amp;dbP!$D$2&amp;":"&amp;dbP!$D$2),"&gt;="&amp;AE$6,INDIRECT($F$1&amp;dbP!$D$2&amp;":"&amp;dbP!$D$2),"&lt;="&amp;A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F499" s="1">
        <f ca="1">SUMIFS(INDIRECT($F$1&amp;$F499&amp;":"&amp;$F499),INDIRECT($F$1&amp;dbP!$D$2&amp;":"&amp;dbP!$D$2),"&gt;="&amp;AF$6,INDIRECT($F$1&amp;dbP!$D$2&amp;":"&amp;dbP!$D$2),"&lt;="&amp;AF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G499" s="1">
        <f ca="1">SUMIFS(INDIRECT($F$1&amp;$F499&amp;":"&amp;$F499),INDIRECT($F$1&amp;dbP!$D$2&amp;":"&amp;dbP!$D$2),"&gt;="&amp;AG$6,INDIRECT($F$1&amp;dbP!$D$2&amp;":"&amp;dbP!$D$2),"&lt;="&amp;AG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H499" s="1">
        <f ca="1">SUMIFS(INDIRECT($F$1&amp;$F499&amp;":"&amp;$F499),INDIRECT($F$1&amp;dbP!$D$2&amp;":"&amp;dbP!$D$2),"&gt;="&amp;AH$6,INDIRECT($F$1&amp;dbP!$D$2&amp;":"&amp;dbP!$D$2),"&lt;="&amp;AH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I499" s="1">
        <f ca="1">SUMIFS(INDIRECT($F$1&amp;$F499&amp;":"&amp;$F499),INDIRECT($F$1&amp;dbP!$D$2&amp;":"&amp;dbP!$D$2),"&gt;="&amp;AI$6,INDIRECT($F$1&amp;dbP!$D$2&amp;":"&amp;dbP!$D$2),"&lt;="&amp;AI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J499" s="1">
        <f ca="1">SUMIFS(INDIRECT($F$1&amp;$F499&amp;":"&amp;$F499),INDIRECT($F$1&amp;dbP!$D$2&amp;":"&amp;dbP!$D$2),"&gt;="&amp;AJ$6,INDIRECT($F$1&amp;dbP!$D$2&amp;":"&amp;dbP!$D$2),"&lt;="&amp;AJ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K499" s="1">
        <f ca="1">SUMIFS(INDIRECT($F$1&amp;$F499&amp;":"&amp;$F499),INDIRECT($F$1&amp;dbP!$D$2&amp;":"&amp;dbP!$D$2),"&gt;="&amp;AK$6,INDIRECT($F$1&amp;dbP!$D$2&amp;":"&amp;dbP!$D$2),"&lt;="&amp;AK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L499" s="1">
        <f ca="1">SUMIFS(INDIRECT($F$1&amp;$F499&amp;":"&amp;$F499),INDIRECT($F$1&amp;dbP!$D$2&amp;":"&amp;dbP!$D$2),"&gt;="&amp;AL$6,INDIRECT($F$1&amp;dbP!$D$2&amp;":"&amp;dbP!$D$2),"&lt;="&amp;AL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M499" s="1">
        <f ca="1">SUMIFS(INDIRECT($F$1&amp;$F499&amp;":"&amp;$F499),INDIRECT($F$1&amp;dbP!$D$2&amp;":"&amp;dbP!$D$2),"&gt;="&amp;AM$6,INDIRECT($F$1&amp;dbP!$D$2&amp;":"&amp;dbP!$D$2),"&lt;="&amp;AM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N499" s="1">
        <f ca="1">SUMIFS(INDIRECT($F$1&amp;$F499&amp;":"&amp;$F499),INDIRECT($F$1&amp;dbP!$D$2&amp;":"&amp;dbP!$D$2),"&gt;="&amp;AN$6,INDIRECT($F$1&amp;dbP!$D$2&amp;":"&amp;dbP!$D$2),"&lt;="&amp;AN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O499" s="1">
        <f ca="1">SUMIFS(INDIRECT($F$1&amp;$F499&amp;":"&amp;$F499),INDIRECT($F$1&amp;dbP!$D$2&amp;":"&amp;dbP!$D$2),"&gt;="&amp;AO$6,INDIRECT($F$1&amp;dbP!$D$2&amp;":"&amp;dbP!$D$2),"&lt;="&amp;AO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P499" s="1">
        <f ca="1">SUMIFS(INDIRECT($F$1&amp;$F499&amp;":"&amp;$F499),INDIRECT($F$1&amp;dbP!$D$2&amp;":"&amp;dbP!$D$2),"&gt;="&amp;AP$6,INDIRECT($F$1&amp;dbP!$D$2&amp;":"&amp;dbP!$D$2),"&lt;="&amp;AP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Q499" s="1">
        <f ca="1">SUMIFS(INDIRECT($F$1&amp;$F499&amp;":"&amp;$F499),INDIRECT($F$1&amp;dbP!$D$2&amp;":"&amp;dbP!$D$2),"&gt;="&amp;AQ$6,INDIRECT($F$1&amp;dbP!$D$2&amp;":"&amp;dbP!$D$2),"&lt;="&amp;AQ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R499" s="1">
        <f ca="1">SUMIFS(INDIRECT($F$1&amp;$F499&amp;":"&amp;$F499),INDIRECT($F$1&amp;dbP!$D$2&amp;":"&amp;dbP!$D$2),"&gt;="&amp;AR$6,INDIRECT($F$1&amp;dbP!$D$2&amp;":"&amp;dbP!$D$2),"&lt;="&amp;AR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S499" s="1">
        <f ca="1">SUMIFS(INDIRECT($F$1&amp;$F499&amp;":"&amp;$F499),INDIRECT($F$1&amp;dbP!$D$2&amp;":"&amp;dbP!$D$2),"&gt;="&amp;AS$6,INDIRECT($F$1&amp;dbP!$D$2&amp;":"&amp;dbP!$D$2),"&lt;="&amp;AS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T499" s="1">
        <f ca="1">SUMIFS(INDIRECT($F$1&amp;$F499&amp;":"&amp;$F499),INDIRECT($F$1&amp;dbP!$D$2&amp;":"&amp;dbP!$D$2),"&gt;="&amp;AT$6,INDIRECT($F$1&amp;dbP!$D$2&amp;":"&amp;dbP!$D$2),"&lt;="&amp;AT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U499" s="1">
        <f ca="1">SUMIFS(INDIRECT($F$1&amp;$F499&amp;":"&amp;$F499),INDIRECT($F$1&amp;dbP!$D$2&amp;":"&amp;dbP!$D$2),"&gt;="&amp;AU$6,INDIRECT($F$1&amp;dbP!$D$2&amp;":"&amp;dbP!$D$2),"&lt;="&amp;AU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V499" s="1">
        <f ca="1">SUMIFS(INDIRECT($F$1&amp;$F499&amp;":"&amp;$F499),INDIRECT($F$1&amp;dbP!$D$2&amp;":"&amp;dbP!$D$2),"&gt;="&amp;AV$6,INDIRECT($F$1&amp;dbP!$D$2&amp;":"&amp;dbP!$D$2),"&lt;="&amp;A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W499" s="1">
        <f ca="1">SUMIFS(INDIRECT($F$1&amp;$F499&amp;":"&amp;$F499),INDIRECT($F$1&amp;dbP!$D$2&amp;":"&amp;dbP!$D$2),"&gt;="&amp;AW$6,INDIRECT($F$1&amp;dbP!$D$2&amp;":"&amp;dbP!$D$2),"&lt;="&amp;A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X499" s="1">
        <f ca="1">SUMIFS(INDIRECT($F$1&amp;$F499&amp;":"&amp;$F499),INDIRECT($F$1&amp;dbP!$D$2&amp;":"&amp;dbP!$D$2),"&gt;="&amp;AX$6,INDIRECT($F$1&amp;dbP!$D$2&amp;":"&amp;dbP!$D$2),"&lt;="&amp;A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Y499" s="1">
        <f ca="1">SUMIFS(INDIRECT($F$1&amp;$F499&amp;":"&amp;$F499),INDIRECT($F$1&amp;dbP!$D$2&amp;":"&amp;dbP!$D$2),"&gt;="&amp;AY$6,INDIRECT($F$1&amp;dbP!$D$2&amp;":"&amp;dbP!$D$2),"&lt;="&amp;A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Z499" s="1">
        <f ca="1">SUMIFS(INDIRECT($F$1&amp;$F499&amp;":"&amp;$F499),INDIRECT($F$1&amp;dbP!$D$2&amp;":"&amp;dbP!$D$2),"&gt;="&amp;AZ$6,INDIRECT($F$1&amp;dbP!$D$2&amp;":"&amp;dbP!$D$2),"&lt;="&amp;A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A499" s="1">
        <f ca="1">SUMIFS(INDIRECT($F$1&amp;$F499&amp;":"&amp;$F499),INDIRECT($F$1&amp;dbP!$D$2&amp;":"&amp;dbP!$D$2),"&gt;="&amp;BA$6,INDIRECT($F$1&amp;dbP!$D$2&amp;":"&amp;dbP!$D$2),"&lt;="&amp;B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B499" s="1">
        <f ca="1">SUMIFS(INDIRECT($F$1&amp;$F499&amp;":"&amp;$F499),INDIRECT($F$1&amp;dbP!$D$2&amp;":"&amp;dbP!$D$2),"&gt;="&amp;BB$6,INDIRECT($F$1&amp;dbP!$D$2&amp;":"&amp;dbP!$D$2),"&lt;="&amp;B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C499" s="1">
        <f ca="1">SUMIFS(INDIRECT($F$1&amp;$F499&amp;":"&amp;$F499),INDIRECT($F$1&amp;dbP!$D$2&amp;":"&amp;dbP!$D$2),"&gt;="&amp;BC$6,INDIRECT($F$1&amp;dbP!$D$2&amp;":"&amp;dbP!$D$2),"&lt;="&amp;B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D499" s="1">
        <f ca="1">SUMIFS(INDIRECT($F$1&amp;$F499&amp;":"&amp;$F499),INDIRECT($F$1&amp;dbP!$D$2&amp;":"&amp;dbP!$D$2),"&gt;="&amp;BD$6,INDIRECT($F$1&amp;dbP!$D$2&amp;":"&amp;dbP!$D$2),"&lt;="&amp;B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E499" s="1">
        <f ca="1">SUMIFS(INDIRECT($F$1&amp;$F499&amp;":"&amp;$F499),INDIRECT($F$1&amp;dbP!$D$2&amp;":"&amp;dbP!$D$2),"&gt;="&amp;BE$6,INDIRECT($F$1&amp;dbP!$D$2&amp;":"&amp;dbP!$D$2),"&lt;="&amp;B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</row>
    <row r="500" spans="1:57" x14ac:dyDescent="0.3">
      <c r="B500" s="1">
        <f>MAX(B$423:B499)+1</f>
        <v>83</v>
      </c>
      <c r="D500" s="1">
        <f ca="1">INDIRECT($B$1&amp;Items!AB$2&amp;$B500)</f>
        <v>0</v>
      </c>
      <c r="F500" s="1" t="str">
        <f ca="1">INDIRECT($B$1&amp;Items!X$2&amp;$B500)</f>
        <v>AA</v>
      </c>
      <c r="H500" s="13" t="str">
        <f ca="1">INDIRECT($B$1&amp;Items!U$2&amp;$B500)</f>
        <v>Операционные расходы</v>
      </c>
      <c r="I500" s="13" t="str">
        <f ca="1">IF(INDIRECT($B$1&amp;Items!V$2&amp;$B500)="",H500,INDIRECT($B$1&amp;Items!V$2&amp;$B500))</f>
        <v>Операционные расходы - блок-1</v>
      </c>
      <c r="J500" s="1" t="str">
        <f ca="1">IF(INDIRECT($B$1&amp;Items!W$2&amp;$B500)="",IF(H500&lt;&gt;I500,"  "&amp;I500,I500),"    "&amp;INDIRECT($B$1&amp;Items!W$2&amp;$B500))</f>
        <v xml:space="preserve">  Операционные расходы - блок-1</v>
      </c>
      <c r="S500" s="1">
        <f ca="1">SUM($U500:INDIRECT(ADDRESS(ROW(),SUMIFS($1:$1,$5:$5,MAX($5:$5)))))</f>
        <v>1719552.5518260002</v>
      </c>
      <c r="V500" s="1">
        <f ca="1">SUMIFS(INDIRECT($F$1&amp;$F500&amp;":"&amp;$F500),INDIRECT($F$1&amp;dbP!$D$2&amp;":"&amp;dbP!$D$2),"&gt;="&amp;V$6,INDIRECT($F$1&amp;dbP!$D$2&amp;":"&amp;dbP!$D$2),"&lt;="&amp;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146500</v>
      </c>
      <c r="W500" s="1">
        <f ca="1">SUMIFS(INDIRECT($F$1&amp;$F500&amp;":"&amp;$F500),INDIRECT($F$1&amp;dbP!$D$2&amp;":"&amp;dbP!$D$2),"&gt;="&amp;W$6,INDIRECT($F$1&amp;dbP!$D$2&amp;":"&amp;dbP!$D$2),"&lt;="&amp;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529757</v>
      </c>
      <c r="X500" s="1">
        <f ca="1">SUMIFS(INDIRECT($F$1&amp;$F500&amp;":"&amp;$F500),INDIRECT($F$1&amp;dbP!$D$2&amp;":"&amp;dbP!$D$2),"&gt;="&amp;X$6,INDIRECT($F$1&amp;dbP!$D$2&amp;":"&amp;dbP!$D$2),"&lt;="&amp;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528677.03830000001</v>
      </c>
      <c r="Y500" s="1">
        <f ca="1">SUMIFS(INDIRECT($F$1&amp;$F500&amp;":"&amp;$F500),INDIRECT($F$1&amp;dbP!$D$2&amp;":"&amp;dbP!$D$2),"&gt;="&amp;Y$6,INDIRECT($F$1&amp;dbP!$D$2&amp;":"&amp;dbP!$D$2),"&lt;="&amp;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514618.51352600008</v>
      </c>
      <c r="Z500" s="1">
        <f ca="1">SUMIFS(INDIRECT($F$1&amp;$F500&amp;":"&amp;$F500),INDIRECT($F$1&amp;dbP!$D$2&amp;":"&amp;dbP!$D$2),"&gt;="&amp;Z$6,INDIRECT($F$1&amp;dbP!$D$2&amp;":"&amp;dbP!$D$2),"&lt;="&amp;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A500" s="1">
        <f ca="1">SUMIFS(INDIRECT($F$1&amp;$F500&amp;":"&amp;$F500),INDIRECT($F$1&amp;dbP!$D$2&amp;":"&amp;dbP!$D$2),"&gt;="&amp;AA$6,INDIRECT($F$1&amp;dbP!$D$2&amp;":"&amp;dbP!$D$2),"&lt;="&amp;A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B500" s="1">
        <f ca="1">SUMIFS(INDIRECT($F$1&amp;$F500&amp;":"&amp;$F500),INDIRECT($F$1&amp;dbP!$D$2&amp;":"&amp;dbP!$D$2),"&gt;="&amp;AB$6,INDIRECT($F$1&amp;dbP!$D$2&amp;":"&amp;dbP!$D$2),"&lt;="&amp;A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C500" s="1">
        <f ca="1">SUMIFS(INDIRECT($F$1&amp;$F500&amp;":"&amp;$F500),INDIRECT($F$1&amp;dbP!$D$2&amp;":"&amp;dbP!$D$2),"&gt;="&amp;AC$6,INDIRECT($F$1&amp;dbP!$D$2&amp;":"&amp;dbP!$D$2),"&lt;="&amp;A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D500" s="1">
        <f ca="1">SUMIFS(INDIRECT($F$1&amp;$F500&amp;":"&amp;$F500),INDIRECT($F$1&amp;dbP!$D$2&amp;":"&amp;dbP!$D$2),"&gt;="&amp;AD$6,INDIRECT($F$1&amp;dbP!$D$2&amp;":"&amp;dbP!$D$2),"&lt;="&amp;A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E500" s="1">
        <f ca="1">SUMIFS(INDIRECT($F$1&amp;$F500&amp;":"&amp;$F500),INDIRECT($F$1&amp;dbP!$D$2&amp;":"&amp;dbP!$D$2),"&gt;="&amp;AE$6,INDIRECT($F$1&amp;dbP!$D$2&amp;":"&amp;dbP!$D$2),"&lt;="&amp;A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F500" s="1">
        <f ca="1">SUMIFS(INDIRECT($F$1&amp;$F500&amp;":"&amp;$F500),INDIRECT($F$1&amp;dbP!$D$2&amp;":"&amp;dbP!$D$2),"&gt;="&amp;AF$6,INDIRECT($F$1&amp;dbP!$D$2&amp;":"&amp;dbP!$D$2),"&lt;="&amp;AF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G500" s="1">
        <f ca="1">SUMIFS(INDIRECT($F$1&amp;$F500&amp;":"&amp;$F500),INDIRECT($F$1&amp;dbP!$D$2&amp;":"&amp;dbP!$D$2),"&gt;="&amp;AG$6,INDIRECT($F$1&amp;dbP!$D$2&amp;":"&amp;dbP!$D$2),"&lt;="&amp;AG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H500" s="1">
        <f ca="1">SUMIFS(INDIRECT($F$1&amp;$F500&amp;":"&amp;$F500),INDIRECT($F$1&amp;dbP!$D$2&amp;":"&amp;dbP!$D$2),"&gt;="&amp;AH$6,INDIRECT($F$1&amp;dbP!$D$2&amp;":"&amp;dbP!$D$2),"&lt;="&amp;AH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I500" s="1">
        <f ca="1">SUMIFS(INDIRECT($F$1&amp;$F500&amp;":"&amp;$F500),INDIRECT($F$1&amp;dbP!$D$2&amp;":"&amp;dbP!$D$2),"&gt;="&amp;AI$6,INDIRECT($F$1&amp;dbP!$D$2&amp;":"&amp;dbP!$D$2),"&lt;="&amp;AI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J500" s="1">
        <f ca="1">SUMIFS(INDIRECT($F$1&amp;$F500&amp;":"&amp;$F500),INDIRECT($F$1&amp;dbP!$D$2&amp;":"&amp;dbP!$D$2),"&gt;="&amp;AJ$6,INDIRECT($F$1&amp;dbP!$D$2&amp;":"&amp;dbP!$D$2),"&lt;="&amp;AJ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K500" s="1">
        <f ca="1">SUMIFS(INDIRECT($F$1&amp;$F500&amp;":"&amp;$F500),INDIRECT($F$1&amp;dbP!$D$2&amp;":"&amp;dbP!$D$2),"&gt;="&amp;AK$6,INDIRECT($F$1&amp;dbP!$D$2&amp;":"&amp;dbP!$D$2),"&lt;="&amp;AK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L500" s="1">
        <f ca="1">SUMIFS(INDIRECT($F$1&amp;$F500&amp;":"&amp;$F500),INDIRECT($F$1&amp;dbP!$D$2&amp;":"&amp;dbP!$D$2),"&gt;="&amp;AL$6,INDIRECT($F$1&amp;dbP!$D$2&amp;":"&amp;dbP!$D$2),"&lt;="&amp;AL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M500" s="1">
        <f ca="1">SUMIFS(INDIRECT($F$1&amp;$F500&amp;":"&amp;$F500),INDIRECT($F$1&amp;dbP!$D$2&amp;":"&amp;dbP!$D$2),"&gt;="&amp;AM$6,INDIRECT($F$1&amp;dbP!$D$2&amp;":"&amp;dbP!$D$2),"&lt;="&amp;AM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N500" s="1">
        <f ca="1">SUMIFS(INDIRECT($F$1&amp;$F500&amp;":"&amp;$F500),INDIRECT($F$1&amp;dbP!$D$2&amp;":"&amp;dbP!$D$2),"&gt;="&amp;AN$6,INDIRECT($F$1&amp;dbP!$D$2&amp;":"&amp;dbP!$D$2),"&lt;="&amp;AN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O500" s="1">
        <f ca="1">SUMIFS(INDIRECT($F$1&amp;$F500&amp;":"&amp;$F500),INDIRECT($F$1&amp;dbP!$D$2&amp;":"&amp;dbP!$D$2),"&gt;="&amp;AO$6,INDIRECT($F$1&amp;dbP!$D$2&amp;":"&amp;dbP!$D$2),"&lt;="&amp;AO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P500" s="1">
        <f ca="1">SUMIFS(INDIRECT($F$1&amp;$F500&amp;":"&amp;$F500),INDIRECT($F$1&amp;dbP!$D$2&amp;":"&amp;dbP!$D$2),"&gt;="&amp;AP$6,INDIRECT($F$1&amp;dbP!$D$2&amp;":"&amp;dbP!$D$2),"&lt;="&amp;AP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Q500" s="1">
        <f ca="1">SUMIFS(INDIRECT($F$1&amp;$F500&amp;":"&amp;$F500),INDIRECT($F$1&amp;dbP!$D$2&amp;":"&amp;dbP!$D$2),"&gt;="&amp;AQ$6,INDIRECT($F$1&amp;dbP!$D$2&amp;":"&amp;dbP!$D$2),"&lt;="&amp;AQ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R500" s="1">
        <f ca="1">SUMIFS(INDIRECT($F$1&amp;$F500&amp;":"&amp;$F500),INDIRECT($F$1&amp;dbP!$D$2&amp;":"&amp;dbP!$D$2),"&gt;="&amp;AR$6,INDIRECT($F$1&amp;dbP!$D$2&amp;":"&amp;dbP!$D$2),"&lt;="&amp;AR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S500" s="1">
        <f ca="1">SUMIFS(INDIRECT($F$1&amp;$F500&amp;":"&amp;$F500),INDIRECT($F$1&amp;dbP!$D$2&amp;":"&amp;dbP!$D$2),"&gt;="&amp;AS$6,INDIRECT($F$1&amp;dbP!$D$2&amp;":"&amp;dbP!$D$2),"&lt;="&amp;AS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T500" s="1">
        <f ca="1">SUMIFS(INDIRECT($F$1&amp;$F500&amp;":"&amp;$F500),INDIRECT($F$1&amp;dbP!$D$2&amp;":"&amp;dbP!$D$2),"&gt;="&amp;AT$6,INDIRECT($F$1&amp;dbP!$D$2&amp;":"&amp;dbP!$D$2),"&lt;="&amp;AT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U500" s="1">
        <f ca="1">SUMIFS(INDIRECT($F$1&amp;$F500&amp;":"&amp;$F500),INDIRECT($F$1&amp;dbP!$D$2&amp;":"&amp;dbP!$D$2),"&gt;="&amp;AU$6,INDIRECT($F$1&amp;dbP!$D$2&amp;":"&amp;dbP!$D$2),"&lt;="&amp;AU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V500" s="1">
        <f ca="1">SUMIFS(INDIRECT($F$1&amp;$F500&amp;":"&amp;$F500),INDIRECT($F$1&amp;dbP!$D$2&amp;":"&amp;dbP!$D$2),"&gt;="&amp;AV$6,INDIRECT($F$1&amp;dbP!$D$2&amp;":"&amp;dbP!$D$2),"&lt;="&amp;A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W500" s="1">
        <f ca="1">SUMIFS(INDIRECT($F$1&amp;$F500&amp;":"&amp;$F500),INDIRECT($F$1&amp;dbP!$D$2&amp;":"&amp;dbP!$D$2),"&gt;="&amp;AW$6,INDIRECT($F$1&amp;dbP!$D$2&amp;":"&amp;dbP!$D$2),"&lt;="&amp;A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X500" s="1">
        <f ca="1">SUMIFS(INDIRECT($F$1&amp;$F500&amp;":"&amp;$F500),INDIRECT($F$1&amp;dbP!$D$2&amp;":"&amp;dbP!$D$2),"&gt;="&amp;AX$6,INDIRECT($F$1&amp;dbP!$D$2&amp;":"&amp;dbP!$D$2),"&lt;="&amp;A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Y500" s="1">
        <f ca="1">SUMIFS(INDIRECT($F$1&amp;$F500&amp;":"&amp;$F500),INDIRECT($F$1&amp;dbP!$D$2&amp;":"&amp;dbP!$D$2),"&gt;="&amp;AY$6,INDIRECT($F$1&amp;dbP!$D$2&amp;":"&amp;dbP!$D$2),"&lt;="&amp;A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Z500" s="1">
        <f ca="1">SUMIFS(INDIRECT($F$1&amp;$F500&amp;":"&amp;$F500),INDIRECT($F$1&amp;dbP!$D$2&amp;":"&amp;dbP!$D$2),"&gt;="&amp;AZ$6,INDIRECT($F$1&amp;dbP!$D$2&amp;":"&amp;dbP!$D$2),"&lt;="&amp;A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A500" s="1">
        <f ca="1">SUMIFS(INDIRECT($F$1&amp;$F500&amp;":"&amp;$F500),INDIRECT($F$1&amp;dbP!$D$2&amp;":"&amp;dbP!$D$2),"&gt;="&amp;BA$6,INDIRECT($F$1&amp;dbP!$D$2&amp;":"&amp;dbP!$D$2),"&lt;="&amp;B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B500" s="1">
        <f ca="1">SUMIFS(INDIRECT($F$1&amp;$F500&amp;":"&amp;$F500),INDIRECT($F$1&amp;dbP!$D$2&amp;":"&amp;dbP!$D$2),"&gt;="&amp;BB$6,INDIRECT($F$1&amp;dbP!$D$2&amp;":"&amp;dbP!$D$2),"&lt;="&amp;B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C500" s="1">
        <f ca="1">SUMIFS(INDIRECT($F$1&amp;$F500&amp;":"&amp;$F500),INDIRECT($F$1&amp;dbP!$D$2&amp;":"&amp;dbP!$D$2),"&gt;="&amp;BC$6,INDIRECT($F$1&amp;dbP!$D$2&amp;":"&amp;dbP!$D$2),"&lt;="&amp;B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D500" s="1">
        <f ca="1">SUMIFS(INDIRECT($F$1&amp;$F500&amp;":"&amp;$F500),INDIRECT($F$1&amp;dbP!$D$2&amp;":"&amp;dbP!$D$2),"&gt;="&amp;BD$6,INDIRECT($F$1&amp;dbP!$D$2&amp;":"&amp;dbP!$D$2),"&lt;="&amp;B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E500" s="1">
        <f ca="1">SUMIFS(INDIRECT($F$1&amp;$F500&amp;":"&amp;$F500),INDIRECT($F$1&amp;dbP!$D$2&amp;":"&amp;dbP!$D$2),"&gt;="&amp;BE$6,INDIRECT($F$1&amp;dbP!$D$2&amp;":"&amp;dbP!$D$2),"&lt;="&amp;B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</row>
    <row r="501" spans="1:57" x14ac:dyDescent="0.3">
      <c r="B501" s="1">
        <f>MAX(B$423:B500)+1</f>
        <v>84</v>
      </c>
      <c r="D501" s="1" t="str">
        <f ca="1">INDIRECT($B$1&amp;Items!AB$2&amp;$B501)</f>
        <v>PL(-)</v>
      </c>
      <c r="F501" s="1" t="str">
        <f ca="1">INDIRECT($B$1&amp;Items!X$2&amp;$B501)</f>
        <v>AA</v>
      </c>
      <c r="H501" s="13" t="str">
        <f ca="1">INDIRECT($B$1&amp;Items!U$2&amp;$B501)</f>
        <v>Операционные расходы</v>
      </c>
      <c r="I501" s="13" t="str">
        <f ca="1">IF(INDIRECT($B$1&amp;Items!V$2&amp;$B501)="",H501,INDIRECT($B$1&amp;Items!V$2&amp;$B501))</f>
        <v>Операционные расходы - блок-1</v>
      </c>
      <c r="J501" s="1" t="str">
        <f ca="1">IF(INDIRECT($B$1&amp;Items!W$2&amp;$B501)="",IF(H501&lt;&gt;I501,"  "&amp;I501,I501),"    "&amp;INDIRECT($B$1&amp;Items!W$2&amp;$B501))</f>
        <v xml:space="preserve">    Операционные расходы - 1-1</v>
      </c>
      <c r="S501" s="1">
        <f ca="1">SUM($U501:INDIRECT(ADDRESS(ROW(),SUMIFS($1:$1,$5:$5,MAX($5:$5)))))</f>
        <v>100000</v>
      </c>
      <c r="V501" s="1">
        <f ca="1">SUMIFS(INDIRECT($F$1&amp;$F501&amp;":"&amp;$F501),INDIRECT($F$1&amp;dbP!$D$2&amp;":"&amp;dbP!$D$2),"&gt;="&amp;V$6,INDIRECT($F$1&amp;dbP!$D$2&amp;":"&amp;dbP!$D$2),"&lt;="&amp;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100000</v>
      </c>
      <c r="W501" s="1">
        <f ca="1">SUMIFS(INDIRECT($F$1&amp;$F501&amp;":"&amp;$F501),INDIRECT($F$1&amp;dbP!$D$2&amp;":"&amp;dbP!$D$2),"&gt;="&amp;W$6,INDIRECT($F$1&amp;dbP!$D$2&amp;":"&amp;dbP!$D$2),"&lt;="&amp;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X501" s="1">
        <f ca="1">SUMIFS(INDIRECT($F$1&amp;$F501&amp;":"&amp;$F501),INDIRECT($F$1&amp;dbP!$D$2&amp;":"&amp;dbP!$D$2),"&gt;="&amp;X$6,INDIRECT($F$1&amp;dbP!$D$2&amp;":"&amp;dbP!$D$2),"&lt;="&amp;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Y501" s="1">
        <f ca="1">SUMIFS(INDIRECT($F$1&amp;$F501&amp;":"&amp;$F501),INDIRECT($F$1&amp;dbP!$D$2&amp;":"&amp;dbP!$D$2),"&gt;="&amp;Y$6,INDIRECT($F$1&amp;dbP!$D$2&amp;":"&amp;dbP!$D$2),"&lt;="&amp;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Z501" s="1">
        <f ca="1">SUMIFS(INDIRECT($F$1&amp;$F501&amp;":"&amp;$F501),INDIRECT($F$1&amp;dbP!$D$2&amp;":"&amp;dbP!$D$2),"&gt;="&amp;Z$6,INDIRECT($F$1&amp;dbP!$D$2&amp;":"&amp;dbP!$D$2),"&lt;="&amp;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A501" s="1">
        <f ca="1">SUMIFS(INDIRECT($F$1&amp;$F501&amp;":"&amp;$F501),INDIRECT($F$1&amp;dbP!$D$2&amp;":"&amp;dbP!$D$2),"&gt;="&amp;AA$6,INDIRECT($F$1&amp;dbP!$D$2&amp;":"&amp;dbP!$D$2),"&lt;="&amp;A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B501" s="1">
        <f ca="1">SUMIFS(INDIRECT($F$1&amp;$F501&amp;":"&amp;$F501),INDIRECT($F$1&amp;dbP!$D$2&amp;":"&amp;dbP!$D$2),"&gt;="&amp;AB$6,INDIRECT($F$1&amp;dbP!$D$2&amp;":"&amp;dbP!$D$2),"&lt;="&amp;A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C501" s="1">
        <f ca="1">SUMIFS(INDIRECT($F$1&amp;$F501&amp;":"&amp;$F501),INDIRECT($F$1&amp;dbP!$D$2&amp;":"&amp;dbP!$D$2),"&gt;="&amp;AC$6,INDIRECT($F$1&amp;dbP!$D$2&amp;":"&amp;dbP!$D$2),"&lt;="&amp;A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D501" s="1">
        <f ca="1">SUMIFS(INDIRECT($F$1&amp;$F501&amp;":"&amp;$F501),INDIRECT($F$1&amp;dbP!$D$2&amp;":"&amp;dbP!$D$2),"&gt;="&amp;AD$6,INDIRECT($F$1&amp;dbP!$D$2&amp;":"&amp;dbP!$D$2),"&lt;="&amp;A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E501" s="1">
        <f ca="1">SUMIFS(INDIRECT($F$1&amp;$F501&amp;":"&amp;$F501),INDIRECT($F$1&amp;dbP!$D$2&amp;":"&amp;dbP!$D$2),"&gt;="&amp;AE$6,INDIRECT($F$1&amp;dbP!$D$2&amp;":"&amp;dbP!$D$2),"&lt;="&amp;A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F501" s="1">
        <f ca="1">SUMIFS(INDIRECT($F$1&amp;$F501&amp;":"&amp;$F501),INDIRECT($F$1&amp;dbP!$D$2&amp;":"&amp;dbP!$D$2),"&gt;="&amp;AF$6,INDIRECT($F$1&amp;dbP!$D$2&amp;":"&amp;dbP!$D$2),"&lt;="&amp;AF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G501" s="1">
        <f ca="1">SUMIFS(INDIRECT($F$1&amp;$F501&amp;":"&amp;$F501),INDIRECT($F$1&amp;dbP!$D$2&amp;":"&amp;dbP!$D$2),"&gt;="&amp;AG$6,INDIRECT($F$1&amp;dbP!$D$2&amp;":"&amp;dbP!$D$2),"&lt;="&amp;AG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H501" s="1">
        <f ca="1">SUMIFS(INDIRECT($F$1&amp;$F501&amp;":"&amp;$F501),INDIRECT($F$1&amp;dbP!$D$2&amp;":"&amp;dbP!$D$2),"&gt;="&amp;AH$6,INDIRECT($F$1&amp;dbP!$D$2&amp;":"&amp;dbP!$D$2),"&lt;="&amp;AH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I501" s="1">
        <f ca="1">SUMIFS(INDIRECT($F$1&amp;$F501&amp;":"&amp;$F501),INDIRECT($F$1&amp;dbP!$D$2&amp;":"&amp;dbP!$D$2),"&gt;="&amp;AI$6,INDIRECT($F$1&amp;dbP!$D$2&amp;":"&amp;dbP!$D$2),"&lt;="&amp;AI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J501" s="1">
        <f ca="1">SUMIFS(INDIRECT($F$1&amp;$F501&amp;":"&amp;$F501),INDIRECT($F$1&amp;dbP!$D$2&amp;":"&amp;dbP!$D$2),"&gt;="&amp;AJ$6,INDIRECT($F$1&amp;dbP!$D$2&amp;":"&amp;dbP!$D$2),"&lt;="&amp;AJ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K501" s="1">
        <f ca="1">SUMIFS(INDIRECT($F$1&amp;$F501&amp;":"&amp;$F501),INDIRECT($F$1&amp;dbP!$D$2&amp;":"&amp;dbP!$D$2),"&gt;="&amp;AK$6,INDIRECT($F$1&amp;dbP!$D$2&amp;":"&amp;dbP!$D$2),"&lt;="&amp;AK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L501" s="1">
        <f ca="1">SUMIFS(INDIRECT($F$1&amp;$F501&amp;":"&amp;$F501),INDIRECT($F$1&amp;dbP!$D$2&amp;":"&amp;dbP!$D$2),"&gt;="&amp;AL$6,INDIRECT($F$1&amp;dbP!$D$2&amp;":"&amp;dbP!$D$2),"&lt;="&amp;AL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M501" s="1">
        <f ca="1">SUMIFS(INDIRECT($F$1&amp;$F501&amp;":"&amp;$F501),INDIRECT($F$1&amp;dbP!$D$2&amp;":"&amp;dbP!$D$2),"&gt;="&amp;AM$6,INDIRECT($F$1&amp;dbP!$D$2&amp;":"&amp;dbP!$D$2),"&lt;="&amp;AM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N501" s="1">
        <f ca="1">SUMIFS(INDIRECT($F$1&amp;$F501&amp;":"&amp;$F501),INDIRECT($F$1&amp;dbP!$D$2&amp;":"&amp;dbP!$D$2),"&gt;="&amp;AN$6,INDIRECT($F$1&amp;dbP!$D$2&amp;":"&amp;dbP!$D$2),"&lt;="&amp;AN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O501" s="1">
        <f ca="1">SUMIFS(INDIRECT($F$1&amp;$F501&amp;":"&amp;$F501),INDIRECT($F$1&amp;dbP!$D$2&amp;":"&amp;dbP!$D$2),"&gt;="&amp;AO$6,INDIRECT($F$1&amp;dbP!$D$2&amp;":"&amp;dbP!$D$2),"&lt;="&amp;AO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P501" s="1">
        <f ca="1">SUMIFS(INDIRECT($F$1&amp;$F501&amp;":"&amp;$F501),INDIRECT($F$1&amp;dbP!$D$2&amp;":"&amp;dbP!$D$2),"&gt;="&amp;AP$6,INDIRECT($F$1&amp;dbP!$D$2&amp;":"&amp;dbP!$D$2),"&lt;="&amp;AP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Q501" s="1">
        <f ca="1">SUMIFS(INDIRECT($F$1&amp;$F501&amp;":"&amp;$F501),INDIRECT($F$1&amp;dbP!$D$2&amp;":"&amp;dbP!$D$2),"&gt;="&amp;AQ$6,INDIRECT($F$1&amp;dbP!$D$2&amp;":"&amp;dbP!$D$2),"&lt;="&amp;AQ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R501" s="1">
        <f ca="1">SUMIFS(INDIRECT($F$1&amp;$F501&amp;":"&amp;$F501),INDIRECT($F$1&amp;dbP!$D$2&amp;":"&amp;dbP!$D$2),"&gt;="&amp;AR$6,INDIRECT($F$1&amp;dbP!$D$2&amp;":"&amp;dbP!$D$2),"&lt;="&amp;AR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S501" s="1">
        <f ca="1">SUMIFS(INDIRECT($F$1&amp;$F501&amp;":"&amp;$F501),INDIRECT($F$1&amp;dbP!$D$2&amp;":"&amp;dbP!$D$2),"&gt;="&amp;AS$6,INDIRECT($F$1&amp;dbP!$D$2&amp;":"&amp;dbP!$D$2),"&lt;="&amp;AS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T501" s="1">
        <f ca="1">SUMIFS(INDIRECT($F$1&amp;$F501&amp;":"&amp;$F501),INDIRECT($F$1&amp;dbP!$D$2&amp;":"&amp;dbP!$D$2),"&gt;="&amp;AT$6,INDIRECT($F$1&amp;dbP!$D$2&amp;":"&amp;dbP!$D$2),"&lt;="&amp;AT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U501" s="1">
        <f ca="1">SUMIFS(INDIRECT($F$1&amp;$F501&amp;":"&amp;$F501),INDIRECT($F$1&amp;dbP!$D$2&amp;":"&amp;dbP!$D$2),"&gt;="&amp;AU$6,INDIRECT($F$1&amp;dbP!$D$2&amp;":"&amp;dbP!$D$2),"&lt;="&amp;AU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V501" s="1">
        <f ca="1">SUMIFS(INDIRECT($F$1&amp;$F501&amp;":"&amp;$F501),INDIRECT($F$1&amp;dbP!$D$2&amp;":"&amp;dbP!$D$2),"&gt;="&amp;AV$6,INDIRECT($F$1&amp;dbP!$D$2&amp;":"&amp;dbP!$D$2),"&lt;="&amp;A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W501" s="1">
        <f ca="1">SUMIFS(INDIRECT($F$1&amp;$F501&amp;":"&amp;$F501),INDIRECT($F$1&amp;dbP!$D$2&amp;":"&amp;dbP!$D$2),"&gt;="&amp;AW$6,INDIRECT($F$1&amp;dbP!$D$2&amp;":"&amp;dbP!$D$2),"&lt;="&amp;A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X501" s="1">
        <f ca="1">SUMIFS(INDIRECT($F$1&amp;$F501&amp;":"&amp;$F501),INDIRECT($F$1&amp;dbP!$D$2&amp;":"&amp;dbP!$D$2),"&gt;="&amp;AX$6,INDIRECT($F$1&amp;dbP!$D$2&amp;":"&amp;dbP!$D$2),"&lt;="&amp;A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Y501" s="1">
        <f ca="1">SUMIFS(INDIRECT($F$1&amp;$F501&amp;":"&amp;$F501),INDIRECT($F$1&amp;dbP!$D$2&amp;":"&amp;dbP!$D$2),"&gt;="&amp;AY$6,INDIRECT($F$1&amp;dbP!$D$2&amp;":"&amp;dbP!$D$2),"&lt;="&amp;A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Z501" s="1">
        <f ca="1">SUMIFS(INDIRECT($F$1&amp;$F501&amp;":"&amp;$F501),INDIRECT($F$1&amp;dbP!$D$2&amp;":"&amp;dbP!$D$2),"&gt;="&amp;AZ$6,INDIRECT($F$1&amp;dbP!$D$2&amp;":"&amp;dbP!$D$2),"&lt;="&amp;A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A501" s="1">
        <f ca="1">SUMIFS(INDIRECT($F$1&amp;$F501&amp;":"&amp;$F501),INDIRECT($F$1&amp;dbP!$D$2&amp;":"&amp;dbP!$D$2),"&gt;="&amp;BA$6,INDIRECT($F$1&amp;dbP!$D$2&amp;":"&amp;dbP!$D$2),"&lt;="&amp;B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B501" s="1">
        <f ca="1">SUMIFS(INDIRECT($F$1&amp;$F501&amp;":"&amp;$F501),INDIRECT($F$1&amp;dbP!$D$2&amp;":"&amp;dbP!$D$2),"&gt;="&amp;BB$6,INDIRECT($F$1&amp;dbP!$D$2&amp;":"&amp;dbP!$D$2),"&lt;="&amp;B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C501" s="1">
        <f ca="1">SUMIFS(INDIRECT($F$1&amp;$F501&amp;":"&amp;$F501),INDIRECT($F$1&amp;dbP!$D$2&amp;":"&amp;dbP!$D$2),"&gt;="&amp;BC$6,INDIRECT($F$1&amp;dbP!$D$2&amp;":"&amp;dbP!$D$2),"&lt;="&amp;B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D501" s="1">
        <f ca="1">SUMIFS(INDIRECT($F$1&amp;$F501&amp;":"&amp;$F501),INDIRECT($F$1&amp;dbP!$D$2&amp;":"&amp;dbP!$D$2),"&gt;="&amp;BD$6,INDIRECT($F$1&amp;dbP!$D$2&amp;":"&amp;dbP!$D$2),"&lt;="&amp;B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E501" s="1">
        <f ca="1">SUMIFS(INDIRECT($F$1&amp;$F501&amp;":"&amp;$F501),INDIRECT($F$1&amp;dbP!$D$2&amp;":"&amp;dbP!$D$2),"&gt;="&amp;BE$6,INDIRECT($F$1&amp;dbP!$D$2&amp;":"&amp;dbP!$D$2),"&lt;="&amp;B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</row>
    <row r="502" spans="1:57" x14ac:dyDescent="0.3">
      <c r="B502" s="1">
        <f>MAX(B$423:B501)+1</f>
        <v>85</v>
      </c>
      <c r="D502" s="1" t="str">
        <f ca="1">INDIRECT($B$1&amp;Items!AB$2&amp;$B502)</f>
        <v>PL(-)</v>
      </c>
      <c r="F502" s="1" t="str">
        <f ca="1">INDIRECT($B$1&amp;Items!X$2&amp;$B502)</f>
        <v>AA</v>
      </c>
      <c r="H502" s="13" t="str">
        <f ca="1">INDIRECT($B$1&amp;Items!U$2&amp;$B502)</f>
        <v>Операционные расходы</v>
      </c>
      <c r="I502" s="13" t="str">
        <f ca="1">IF(INDIRECT($B$1&amp;Items!V$2&amp;$B502)="",H502,INDIRECT($B$1&amp;Items!V$2&amp;$B502))</f>
        <v>Операционные расходы - блок-1</v>
      </c>
      <c r="J502" s="1" t="str">
        <f ca="1">IF(INDIRECT($B$1&amp;Items!W$2&amp;$B502)="",IF(H502&lt;&gt;I502,"  "&amp;I502,I502),"    "&amp;INDIRECT($B$1&amp;Items!W$2&amp;$B502))</f>
        <v xml:space="preserve">    Операционные расходы - 1-2</v>
      </c>
      <c r="S502" s="1">
        <f ca="1">SUM($U502:INDIRECT(ADDRESS(ROW(),SUMIFS($1:$1,$5:$5,MAX($5:$5)))))</f>
        <v>46500</v>
      </c>
      <c r="V502" s="1">
        <f ca="1">SUMIFS(INDIRECT($F$1&amp;$F502&amp;":"&amp;$F502),INDIRECT($F$1&amp;dbP!$D$2&amp;":"&amp;dbP!$D$2),"&gt;="&amp;V$6,INDIRECT($F$1&amp;dbP!$D$2&amp;":"&amp;dbP!$D$2),"&lt;="&amp;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46500</v>
      </c>
      <c r="W502" s="1">
        <f ca="1">SUMIFS(INDIRECT($F$1&amp;$F502&amp;":"&amp;$F502),INDIRECT($F$1&amp;dbP!$D$2&amp;":"&amp;dbP!$D$2),"&gt;="&amp;W$6,INDIRECT($F$1&amp;dbP!$D$2&amp;":"&amp;dbP!$D$2),"&lt;="&amp;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X502" s="1">
        <f ca="1">SUMIFS(INDIRECT($F$1&amp;$F502&amp;":"&amp;$F502),INDIRECT($F$1&amp;dbP!$D$2&amp;":"&amp;dbP!$D$2),"&gt;="&amp;X$6,INDIRECT($F$1&amp;dbP!$D$2&amp;":"&amp;dbP!$D$2),"&lt;="&amp;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Y502" s="1">
        <f ca="1">SUMIFS(INDIRECT($F$1&amp;$F502&amp;":"&amp;$F502),INDIRECT($F$1&amp;dbP!$D$2&amp;":"&amp;dbP!$D$2),"&gt;="&amp;Y$6,INDIRECT($F$1&amp;dbP!$D$2&amp;":"&amp;dbP!$D$2),"&lt;="&amp;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Z502" s="1">
        <f ca="1">SUMIFS(INDIRECT($F$1&amp;$F502&amp;":"&amp;$F502),INDIRECT($F$1&amp;dbP!$D$2&amp;":"&amp;dbP!$D$2),"&gt;="&amp;Z$6,INDIRECT($F$1&amp;dbP!$D$2&amp;":"&amp;dbP!$D$2),"&lt;="&amp;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A502" s="1">
        <f ca="1">SUMIFS(INDIRECT($F$1&amp;$F502&amp;":"&amp;$F502),INDIRECT($F$1&amp;dbP!$D$2&amp;":"&amp;dbP!$D$2),"&gt;="&amp;AA$6,INDIRECT($F$1&amp;dbP!$D$2&amp;":"&amp;dbP!$D$2),"&lt;="&amp;A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B502" s="1">
        <f ca="1">SUMIFS(INDIRECT($F$1&amp;$F502&amp;":"&amp;$F502),INDIRECT($F$1&amp;dbP!$D$2&amp;":"&amp;dbP!$D$2),"&gt;="&amp;AB$6,INDIRECT($F$1&amp;dbP!$D$2&amp;":"&amp;dbP!$D$2),"&lt;="&amp;A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C502" s="1">
        <f ca="1">SUMIFS(INDIRECT($F$1&amp;$F502&amp;":"&amp;$F502),INDIRECT($F$1&amp;dbP!$D$2&amp;":"&amp;dbP!$D$2),"&gt;="&amp;AC$6,INDIRECT($F$1&amp;dbP!$D$2&amp;":"&amp;dbP!$D$2),"&lt;="&amp;A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D502" s="1">
        <f ca="1">SUMIFS(INDIRECT($F$1&amp;$F502&amp;":"&amp;$F502),INDIRECT($F$1&amp;dbP!$D$2&amp;":"&amp;dbP!$D$2),"&gt;="&amp;AD$6,INDIRECT($F$1&amp;dbP!$D$2&amp;":"&amp;dbP!$D$2),"&lt;="&amp;A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E502" s="1">
        <f ca="1">SUMIFS(INDIRECT($F$1&amp;$F502&amp;":"&amp;$F502),INDIRECT($F$1&amp;dbP!$D$2&amp;":"&amp;dbP!$D$2),"&gt;="&amp;AE$6,INDIRECT($F$1&amp;dbP!$D$2&amp;":"&amp;dbP!$D$2),"&lt;="&amp;A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F502" s="1">
        <f ca="1">SUMIFS(INDIRECT($F$1&amp;$F502&amp;":"&amp;$F502),INDIRECT($F$1&amp;dbP!$D$2&amp;":"&amp;dbP!$D$2),"&gt;="&amp;AF$6,INDIRECT($F$1&amp;dbP!$D$2&amp;":"&amp;dbP!$D$2),"&lt;="&amp;AF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G502" s="1">
        <f ca="1">SUMIFS(INDIRECT($F$1&amp;$F502&amp;":"&amp;$F502),INDIRECT($F$1&amp;dbP!$D$2&amp;":"&amp;dbP!$D$2),"&gt;="&amp;AG$6,INDIRECT($F$1&amp;dbP!$D$2&amp;":"&amp;dbP!$D$2),"&lt;="&amp;AG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H502" s="1">
        <f ca="1">SUMIFS(INDIRECT($F$1&amp;$F502&amp;":"&amp;$F502),INDIRECT($F$1&amp;dbP!$D$2&amp;":"&amp;dbP!$D$2),"&gt;="&amp;AH$6,INDIRECT($F$1&amp;dbP!$D$2&amp;":"&amp;dbP!$D$2),"&lt;="&amp;AH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I502" s="1">
        <f ca="1">SUMIFS(INDIRECT($F$1&amp;$F502&amp;":"&amp;$F502),INDIRECT($F$1&amp;dbP!$D$2&amp;":"&amp;dbP!$D$2),"&gt;="&amp;AI$6,INDIRECT($F$1&amp;dbP!$D$2&amp;":"&amp;dbP!$D$2),"&lt;="&amp;AI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J502" s="1">
        <f ca="1">SUMIFS(INDIRECT($F$1&amp;$F502&amp;":"&amp;$F502),INDIRECT($F$1&amp;dbP!$D$2&amp;":"&amp;dbP!$D$2),"&gt;="&amp;AJ$6,INDIRECT($F$1&amp;dbP!$D$2&amp;":"&amp;dbP!$D$2),"&lt;="&amp;AJ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K502" s="1">
        <f ca="1">SUMIFS(INDIRECT($F$1&amp;$F502&amp;":"&amp;$F502),INDIRECT($F$1&amp;dbP!$D$2&amp;":"&amp;dbP!$D$2),"&gt;="&amp;AK$6,INDIRECT($F$1&amp;dbP!$D$2&amp;":"&amp;dbP!$D$2),"&lt;="&amp;AK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L502" s="1">
        <f ca="1">SUMIFS(INDIRECT($F$1&amp;$F502&amp;":"&amp;$F502),INDIRECT($F$1&amp;dbP!$D$2&amp;":"&amp;dbP!$D$2),"&gt;="&amp;AL$6,INDIRECT($F$1&amp;dbP!$D$2&amp;":"&amp;dbP!$D$2),"&lt;="&amp;AL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M502" s="1">
        <f ca="1">SUMIFS(INDIRECT($F$1&amp;$F502&amp;":"&amp;$F502),INDIRECT($F$1&amp;dbP!$D$2&amp;":"&amp;dbP!$D$2),"&gt;="&amp;AM$6,INDIRECT($F$1&amp;dbP!$D$2&amp;":"&amp;dbP!$D$2),"&lt;="&amp;AM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N502" s="1">
        <f ca="1">SUMIFS(INDIRECT($F$1&amp;$F502&amp;":"&amp;$F502),INDIRECT($F$1&amp;dbP!$D$2&amp;":"&amp;dbP!$D$2),"&gt;="&amp;AN$6,INDIRECT($F$1&amp;dbP!$D$2&amp;":"&amp;dbP!$D$2),"&lt;="&amp;AN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O502" s="1">
        <f ca="1">SUMIFS(INDIRECT($F$1&amp;$F502&amp;":"&amp;$F502),INDIRECT($F$1&amp;dbP!$D$2&amp;":"&amp;dbP!$D$2),"&gt;="&amp;AO$6,INDIRECT($F$1&amp;dbP!$D$2&amp;":"&amp;dbP!$D$2),"&lt;="&amp;AO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P502" s="1">
        <f ca="1">SUMIFS(INDIRECT($F$1&amp;$F502&amp;":"&amp;$F502),INDIRECT($F$1&amp;dbP!$D$2&amp;":"&amp;dbP!$D$2),"&gt;="&amp;AP$6,INDIRECT($F$1&amp;dbP!$D$2&amp;":"&amp;dbP!$D$2),"&lt;="&amp;AP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Q502" s="1">
        <f ca="1">SUMIFS(INDIRECT($F$1&amp;$F502&amp;":"&amp;$F502),INDIRECT($F$1&amp;dbP!$D$2&amp;":"&amp;dbP!$D$2),"&gt;="&amp;AQ$6,INDIRECT($F$1&amp;dbP!$D$2&amp;":"&amp;dbP!$D$2),"&lt;="&amp;AQ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R502" s="1">
        <f ca="1">SUMIFS(INDIRECT($F$1&amp;$F502&amp;":"&amp;$F502),INDIRECT($F$1&amp;dbP!$D$2&amp;":"&amp;dbP!$D$2),"&gt;="&amp;AR$6,INDIRECT($F$1&amp;dbP!$D$2&amp;":"&amp;dbP!$D$2),"&lt;="&amp;AR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S502" s="1">
        <f ca="1">SUMIFS(INDIRECT($F$1&amp;$F502&amp;":"&amp;$F502),INDIRECT($F$1&amp;dbP!$D$2&amp;":"&amp;dbP!$D$2),"&gt;="&amp;AS$6,INDIRECT($F$1&amp;dbP!$D$2&amp;":"&amp;dbP!$D$2),"&lt;="&amp;AS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T502" s="1">
        <f ca="1">SUMIFS(INDIRECT($F$1&amp;$F502&amp;":"&amp;$F502),INDIRECT($F$1&amp;dbP!$D$2&amp;":"&amp;dbP!$D$2),"&gt;="&amp;AT$6,INDIRECT($F$1&amp;dbP!$D$2&amp;":"&amp;dbP!$D$2),"&lt;="&amp;AT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U502" s="1">
        <f ca="1">SUMIFS(INDIRECT($F$1&amp;$F502&amp;":"&amp;$F502),INDIRECT($F$1&amp;dbP!$D$2&amp;":"&amp;dbP!$D$2),"&gt;="&amp;AU$6,INDIRECT($F$1&amp;dbP!$D$2&amp;":"&amp;dbP!$D$2),"&lt;="&amp;AU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V502" s="1">
        <f ca="1">SUMIFS(INDIRECT($F$1&amp;$F502&amp;":"&amp;$F502),INDIRECT($F$1&amp;dbP!$D$2&amp;":"&amp;dbP!$D$2),"&gt;="&amp;AV$6,INDIRECT($F$1&amp;dbP!$D$2&amp;":"&amp;dbP!$D$2),"&lt;="&amp;A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W502" s="1">
        <f ca="1">SUMIFS(INDIRECT($F$1&amp;$F502&amp;":"&amp;$F502),INDIRECT($F$1&amp;dbP!$D$2&amp;":"&amp;dbP!$D$2),"&gt;="&amp;AW$6,INDIRECT($F$1&amp;dbP!$D$2&amp;":"&amp;dbP!$D$2),"&lt;="&amp;A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X502" s="1">
        <f ca="1">SUMIFS(INDIRECT($F$1&amp;$F502&amp;":"&amp;$F502),INDIRECT($F$1&amp;dbP!$D$2&amp;":"&amp;dbP!$D$2),"&gt;="&amp;AX$6,INDIRECT($F$1&amp;dbP!$D$2&amp;":"&amp;dbP!$D$2),"&lt;="&amp;A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Y502" s="1">
        <f ca="1">SUMIFS(INDIRECT($F$1&amp;$F502&amp;":"&amp;$F502),INDIRECT($F$1&amp;dbP!$D$2&amp;":"&amp;dbP!$D$2),"&gt;="&amp;AY$6,INDIRECT($F$1&amp;dbP!$D$2&amp;":"&amp;dbP!$D$2),"&lt;="&amp;A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AZ502" s="1">
        <f ca="1">SUMIFS(INDIRECT($F$1&amp;$F502&amp;":"&amp;$F502),INDIRECT($F$1&amp;dbP!$D$2&amp;":"&amp;dbP!$D$2),"&gt;="&amp;AZ$6,INDIRECT($F$1&amp;dbP!$D$2&amp;":"&amp;dbP!$D$2),"&lt;="&amp;A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A502" s="1">
        <f ca="1">SUMIFS(INDIRECT($F$1&amp;$F502&amp;":"&amp;$F502),INDIRECT($F$1&amp;dbP!$D$2&amp;":"&amp;dbP!$D$2),"&gt;="&amp;BA$6,INDIRECT($F$1&amp;dbP!$D$2&amp;":"&amp;dbP!$D$2),"&lt;="&amp;B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B502" s="1">
        <f ca="1">SUMIFS(INDIRECT($F$1&amp;$F502&amp;":"&amp;$F502),INDIRECT($F$1&amp;dbP!$D$2&amp;":"&amp;dbP!$D$2),"&gt;="&amp;BB$6,INDIRECT($F$1&amp;dbP!$D$2&amp;":"&amp;dbP!$D$2),"&lt;="&amp;B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C502" s="1">
        <f ca="1">SUMIFS(INDIRECT($F$1&amp;$F502&amp;":"&amp;$F502),INDIRECT($F$1&amp;dbP!$D$2&amp;":"&amp;dbP!$D$2),"&gt;="&amp;BC$6,INDIRECT($F$1&amp;dbP!$D$2&amp;":"&amp;dbP!$D$2),"&lt;="&amp;B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D502" s="1">
        <f ca="1">SUMIFS(INDIRECT($F$1&amp;$F502&amp;":"&amp;$F502),INDIRECT($F$1&amp;dbP!$D$2&amp;":"&amp;dbP!$D$2),"&gt;="&amp;BD$6,INDIRECT($F$1&amp;dbP!$D$2&amp;":"&amp;dbP!$D$2),"&lt;="&amp;B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  <c r="BE502" s="1">
        <f ca="1">SUMIFS(INDIRECT($F$1&amp;$F502&amp;":"&amp;$F502),INDIRECT($F$1&amp;dbP!$D$2&amp;":"&amp;dbP!$D$2),"&gt;="&amp;BE$6,INDIRECT($F$1&amp;dbP!$D$2&amp;":"&amp;dbP!$D$2),"&lt;="&amp;B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</f>
        <v>0</v>
      </c>
    </row>
    <row r="503" spans="1:57" x14ac:dyDescent="0.3">
      <c r="B503" s="1">
        <f>MAX(B$423:B502)+1</f>
        <v>86</v>
      </c>
      <c r="D503" s="1" t="str">
        <f ca="1">INDIRECT($B$1&amp;Items!AB$2&amp;$B503)</f>
        <v>PL(-)</v>
      </c>
      <c r="F503" s="1" t="str">
        <f ca="1">INDIRECT($B$1&amp;Items!X$2&amp;$B503)</f>
        <v>AA</v>
      </c>
      <c r="H503" s="13" t="str">
        <f ca="1">INDIRECT($B$1&amp;Items!U$2&amp;$B503)</f>
        <v>Операционные расходы</v>
      </c>
      <c r="I503" s="13" t="str">
        <f ca="1">IF(INDIRECT($B$1&amp;Items!V$2&amp;$B503)="",H503,INDIRECT($B$1&amp;Items!V$2&amp;$B503))</f>
        <v>Операционные расходы - блок-1</v>
      </c>
      <c r="J503" s="1" t="str">
        <f ca="1">IF(INDIRECT($B$1&amp;Items!W$2&amp;$B503)="",IF(H503&lt;&gt;I503,"  "&amp;I503,I503),"    "&amp;INDIRECT($B$1&amp;Items!W$2&amp;$B503))</f>
        <v xml:space="preserve">    Операционные расходы - 1-3</v>
      </c>
      <c r="S503" s="1">
        <f ca="1">SUM($U503:INDIRECT(ADDRESS(ROW(),SUMIFS($1:$1,$5:$5,MAX($5:$5)))))</f>
        <v>246100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246100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</row>
    <row r="504" spans="1:57" x14ac:dyDescent="0.3">
      <c r="B504" s="1">
        <f>MAX(B$423:B503)+1</f>
        <v>87</v>
      </c>
      <c r="D504" s="1" t="str">
        <f ca="1">INDIRECT($B$1&amp;Items!AB$2&amp;$B504)</f>
        <v>PL(-)</v>
      </c>
      <c r="F504" s="1" t="str">
        <f ca="1">INDIRECT($B$1&amp;Items!X$2&amp;$B504)</f>
        <v>AA</v>
      </c>
      <c r="H504" s="13" t="str">
        <f ca="1">INDIRECT($B$1&amp;Items!U$2&amp;$B504)</f>
        <v>Операционные расходы</v>
      </c>
      <c r="I504" s="13" t="str">
        <f ca="1">IF(INDIRECT($B$1&amp;Items!V$2&amp;$B504)="",H504,INDIRECT($B$1&amp;Items!V$2&amp;$B504))</f>
        <v>Операционные расходы - блок-1</v>
      </c>
      <c r="J504" s="1" t="str">
        <f ca="1">IF(INDIRECT($B$1&amp;Items!W$2&amp;$B504)="",IF(H504&lt;&gt;I504,"  "&amp;I504,I504),"    "&amp;INDIRECT($B$1&amp;Items!W$2&amp;$B504))</f>
        <v xml:space="preserve">    Операционные расходы - 1-4</v>
      </c>
      <c r="S504" s="1">
        <f ca="1">SUM($U504:INDIRECT(ADDRESS(ROW(),SUMIFS($1:$1,$5:$5,MAX($5:$5)))))</f>
        <v>169167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169167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</row>
    <row r="505" spans="1:57" x14ac:dyDescent="0.3">
      <c r="B505" s="1">
        <f>MAX(B$423:B504)+1</f>
        <v>88</v>
      </c>
      <c r="D505" s="1" t="str">
        <f ca="1">INDIRECT($B$1&amp;Items!AB$2&amp;$B505)</f>
        <v>PL(-)</v>
      </c>
      <c r="F505" s="1" t="str">
        <f ca="1">INDIRECT($B$1&amp;Items!X$2&amp;$B505)</f>
        <v>AA</v>
      </c>
      <c r="H505" s="13" t="str">
        <f ca="1">INDIRECT($B$1&amp;Items!U$2&amp;$B505)</f>
        <v>Операционные расходы</v>
      </c>
      <c r="I505" s="13" t="str">
        <f ca="1">IF(INDIRECT($B$1&amp;Items!V$2&amp;$B505)="",H505,INDIRECT($B$1&amp;Items!V$2&amp;$B505))</f>
        <v>Операционные расходы - блок-1</v>
      </c>
      <c r="J505" s="1" t="str">
        <f ca="1">IF(INDIRECT($B$1&amp;Items!W$2&amp;$B505)="",IF(H505&lt;&gt;I505,"  "&amp;I505,I505),"    "&amp;INDIRECT($B$1&amp;Items!W$2&amp;$B505))</f>
        <v xml:space="preserve">    Операционные расходы - 1-5</v>
      </c>
      <c r="S505" s="1">
        <f ca="1">SUM($U505:INDIRECT(ADDRESS(ROW(),SUMIFS($1:$1,$5:$5,MAX($5:$5)))))</f>
        <v>114490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114490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</row>
    <row r="506" spans="1:57" x14ac:dyDescent="0.3">
      <c r="B506" s="1">
        <f>MAX(B$423:B505)+1</f>
        <v>89</v>
      </c>
      <c r="D506" s="1" t="str">
        <f ca="1">INDIRECT($B$1&amp;Items!AB$2&amp;$B506)</f>
        <v>PL(-)</v>
      </c>
      <c r="F506" s="1" t="str">
        <f ca="1">INDIRECT($B$1&amp;Items!X$2&amp;$B506)</f>
        <v>AA</v>
      </c>
      <c r="H506" s="13" t="str">
        <f ca="1">INDIRECT($B$1&amp;Items!U$2&amp;$B506)</f>
        <v>Операционные расходы</v>
      </c>
      <c r="I506" s="13" t="str">
        <f ca="1">IF(INDIRECT($B$1&amp;Items!V$2&amp;$B506)="",H506,INDIRECT($B$1&amp;Items!V$2&amp;$B506))</f>
        <v>Операционные расходы - блок-1</v>
      </c>
      <c r="J506" s="1" t="str">
        <f ca="1">IF(INDIRECT($B$1&amp;Items!W$2&amp;$B506)="",IF(H506&lt;&gt;I506,"  "&amp;I506,I506),"    "&amp;INDIRECT($B$1&amp;Items!W$2&amp;$B506))</f>
        <v xml:space="preserve">    Операционные расходы - 1-6</v>
      </c>
      <c r="S506" s="1">
        <f ca="1">SUM($U506:INDIRECT(ADDRESS(ROW(),SUMIFS($1:$1,$5:$5,MAX($5:$5)))))</f>
        <v>53237.850000000006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53237.850000000006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</row>
    <row r="507" spans="1:57" x14ac:dyDescent="0.3">
      <c r="B507" s="1">
        <f>MAX(B$423:B506)+1</f>
        <v>90</v>
      </c>
      <c r="D507" s="1" t="str">
        <f ca="1">INDIRECT($B$1&amp;Items!AB$2&amp;$B507)</f>
        <v>PL(-)</v>
      </c>
      <c r="F507" s="1" t="str">
        <f ca="1">INDIRECT($B$1&amp;Items!X$2&amp;$B507)</f>
        <v>AA</v>
      </c>
      <c r="H507" s="13" t="str">
        <f ca="1">INDIRECT($B$1&amp;Items!U$2&amp;$B507)</f>
        <v>Операционные расходы</v>
      </c>
      <c r="I507" s="13" t="str">
        <f ca="1">IF(INDIRECT($B$1&amp;Items!V$2&amp;$B507)="",H507,INDIRECT($B$1&amp;Items!V$2&amp;$B507))</f>
        <v>Операционные расходы - блок-1</v>
      </c>
      <c r="J507" s="1" t="str">
        <f ca="1">IF(INDIRECT($B$1&amp;Items!W$2&amp;$B507)="",IF(H507&lt;&gt;I507,"  "&amp;I507,I507),"    "&amp;INDIRECT($B$1&amp;Items!W$2&amp;$B507))</f>
        <v xml:space="preserve">    Операционные расходы - 1-7</v>
      </c>
      <c r="S507" s="1">
        <f ca="1">SUM($U507:INDIRECT(ADDRESS(ROW(),SUMIFS($1:$1,$5:$5,MAX($5:$5)))))</f>
        <v>281759.89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281759.89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</row>
    <row r="508" spans="1:57" x14ac:dyDescent="0.3">
      <c r="B508" s="1">
        <f>MAX(B$423:B507)+1</f>
        <v>91</v>
      </c>
      <c r="D508" s="1" t="str">
        <f ca="1">INDIRECT($B$1&amp;Items!AB$2&amp;$B508)</f>
        <v>PL(-)</v>
      </c>
      <c r="F508" s="1" t="str">
        <f ca="1">INDIRECT($B$1&amp;Items!X$2&amp;$B508)</f>
        <v>AA</v>
      </c>
      <c r="H508" s="13" t="str">
        <f ca="1">INDIRECT($B$1&amp;Items!U$2&amp;$B508)</f>
        <v>Операционные расходы</v>
      </c>
      <c r="I508" s="13" t="str">
        <f ca="1">IF(INDIRECT($B$1&amp;Items!V$2&amp;$B508)="",H508,INDIRECT($B$1&amp;Items!V$2&amp;$B508))</f>
        <v>Операционные расходы - блок-1</v>
      </c>
      <c r="J508" s="1" t="str">
        <f ca="1">IF(INDIRECT($B$1&amp;Items!W$2&amp;$B508)="",IF(H508&lt;&gt;I508,"  "&amp;I508,I508),"    "&amp;INDIRECT($B$1&amp;Items!W$2&amp;$B508))</f>
        <v xml:space="preserve">    Операционные расходы - 1-8</v>
      </c>
      <c r="S508" s="1">
        <f ca="1">SUM($U508:INDIRECT(ADDRESS(ROW(),SUMIFS($1:$1,$5:$5,MAX($5:$5)))))</f>
        <v>193679.29830000002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193679.29830000002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</row>
    <row r="509" spans="1:57" x14ac:dyDescent="0.3">
      <c r="B509" s="1">
        <f>MAX(B$423:B508)+1</f>
        <v>92</v>
      </c>
      <c r="D509" s="1" t="str">
        <f ca="1">INDIRECT($B$1&amp;Items!AB$2&amp;$B509)</f>
        <v>PL(-)</v>
      </c>
      <c r="F509" s="1" t="str">
        <f ca="1">INDIRECT($B$1&amp;Items!X$2&amp;$B509)</f>
        <v>AA</v>
      </c>
      <c r="H509" s="13" t="str">
        <f ca="1">INDIRECT($B$1&amp;Items!U$2&amp;$B509)</f>
        <v>Операционные расходы</v>
      </c>
      <c r="I509" s="13" t="str">
        <f ca="1">IF(INDIRECT($B$1&amp;Items!V$2&amp;$B509)="",H509,INDIRECT($B$1&amp;Items!V$2&amp;$B509))</f>
        <v>Операционные расходы - блок-1</v>
      </c>
      <c r="J509" s="1" t="str">
        <f ca="1">IF(INDIRECT($B$1&amp;Items!W$2&amp;$B509)="",IF(H509&lt;&gt;I509,"  "&amp;I509,I509),"    "&amp;INDIRECT($B$1&amp;Items!W$2&amp;$B509))</f>
        <v xml:space="preserve">    Операционные расходы - 1-9</v>
      </c>
      <c r="S509" s="1">
        <f ca="1">SUM($U509:INDIRECT(ADDRESS(ROW(),SUMIFS($1:$1,$5:$5,MAX($5:$5)))))</f>
        <v>131079.601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131079.601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</row>
    <row r="510" spans="1:57" x14ac:dyDescent="0.3">
      <c r="B510" s="1">
        <f>MAX(B$423:B509)+1</f>
        <v>93</v>
      </c>
      <c r="D510" s="1" t="str">
        <f ca="1">INDIRECT($B$1&amp;Items!AB$2&amp;$B510)</f>
        <v>PL(-)</v>
      </c>
      <c r="F510" s="1" t="str">
        <f ca="1">INDIRECT($B$1&amp;Items!X$2&amp;$B510)</f>
        <v>AA</v>
      </c>
      <c r="H510" s="13" t="str">
        <f ca="1">INDIRECT($B$1&amp;Items!U$2&amp;$B510)</f>
        <v>Операционные расходы</v>
      </c>
      <c r="I510" s="13" t="str">
        <f ca="1">IF(INDIRECT($B$1&amp;Items!V$2&amp;$B510)="",H510,INDIRECT($B$1&amp;Items!V$2&amp;$B510))</f>
        <v>Операционные расходы - блок-1</v>
      </c>
      <c r="J510" s="1" t="str">
        <f ca="1">IF(INDIRECT($B$1&amp;Items!W$2&amp;$B510)="",IF(H510&lt;&gt;I510,"  "&amp;I510,I510),"    "&amp;INDIRECT($B$1&amp;Items!W$2&amp;$B510))</f>
        <v xml:space="preserve">    Операционные расходы - 1-10</v>
      </c>
      <c r="S510" s="1">
        <f ca="1">SUM($U510:INDIRECT(ADDRESS(ROW(),SUMIFS($1:$1,$5:$5,MAX($5:$5)))))</f>
        <v>60952.014465000007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60952.014465000007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</row>
    <row r="511" spans="1:57" x14ac:dyDescent="0.3">
      <c r="B511" s="1">
        <f>MAX(B$423:B510)+1</f>
        <v>94</v>
      </c>
      <c r="D511" s="1" t="str">
        <f ca="1">INDIRECT($B$1&amp;Items!AB$2&amp;$B511)</f>
        <v>PL(-)</v>
      </c>
      <c r="F511" s="1" t="str">
        <f ca="1">INDIRECT($B$1&amp;Items!X$2&amp;$B511)</f>
        <v>AA</v>
      </c>
      <c r="H511" s="13" t="str">
        <f ca="1">INDIRECT($B$1&amp;Items!U$2&amp;$B511)</f>
        <v>Операционные расходы</v>
      </c>
      <c r="I511" s="13" t="str">
        <f ca="1">IF(INDIRECT($B$1&amp;Items!V$2&amp;$B511)="",H511,INDIRECT($B$1&amp;Items!V$2&amp;$B511))</f>
        <v>Операционные расходы - блок-1</v>
      </c>
      <c r="J511" s="1" t="str">
        <f ca="1">IF(INDIRECT($B$1&amp;Items!W$2&amp;$B511)="",IF(H511&lt;&gt;I511,"  "&amp;I511,I511),"    "&amp;INDIRECT($B$1&amp;Items!W$2&amp;$B511))</f>
        <v xml:space="preserve">    Операционные расходы - 1-11</v>
      </c>
      <c r="S511" s="1">
        <f ca="1">SUM($U511:INDIRECT(ADDRESS(ROW(),SUMIFS($1:$1,$5:$5,MAX($5:$5)))))</f>
        <v>322586.89806100004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322586.89806100004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</f>
        <v>0</v>
      </c>
    </row>
    <row r="512" spans="1:57" x14ac:dyDescent="0.3">
      <c r="B512" s="1">
        <f>MAX(B$423:B511)+1</f>
        <v>95</v>
      </c>
      <c r="D512" s="1">
        <f ca="1">INDIRECT($B$1&amp;Items!AB$2&amp;$B512)</f>
        <v>0</v>
      </c>
      <c r="F512" s="1" t="str">
        <f ca="1">INDIRECT($B$1&amp;Items!X$2&amp;$B512)</f>
        <v>AA</v>
      </c>
      <c r="H512" s="13" t="str">
        <f ca="1">INDIRECT($B$1&amp;Items!U$2&amp;$B512)</f>
        <v>Операционные расходы</v>
      </c>
      <c r="I512" s="13" t="str">
        <f ca="1">IF(INDIRECT($B$1&amp;Items!V$2&amp;$B512)="",H512,INDIRECT($B$1&amp;Items!V$2&amp;$B512))</f>
        <v>Операционные расходы - блок-2</v>
      </c>
      <c r="J512" s="1" t="str">
        <f ca="1">IF(INDIRECT($B$1&amp;Items!W$2&amp;$B512)="",IF(H512&lt;&gt;I512,"  "&amp;I512,I512),"    "&amp;INDIRECT($B$1&amp;Items!W$2&amp;$B512))</f>
        <v xml:space="preserve">  Операционные расходы - блок-2</v>
      </c>
      <c r="S512" s="1">
        <f ca="1">SUM($U512:INDIRECT(ADDRESS(ROW(),SUMIFS($1:$1,$5:$5,MAX($5:$5)))))</f>
        <v>1536173.6558010001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370081.81517100002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322739.35063000006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282730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560622.49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</f>
        <v>0</v>
      </c>
    </row>
    <row r="513" spans="2:57" x14ac:dyDescent="0.3">
      <c r="B513" s="1">
        <f>MAX(B$423:B512)+1</f>
        <v>96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Операционные расходы</v>
      </c>
      <c r="I513" s="13" t="str">
        <f ca="1">IF(INDIRECT($B$1&amp;Items!V$2&amp;$B513)="",H513,INDIRECT($B$1&amp;Items!V$2&amp;$B513))</f>
        <v>Операционные расходы - блок-2</v>
      </c>
      <c r="J513" s="1" t="str">
        <f ca="1">IF(INDIRECT($B$1&amp;Items!W$2&amp;$B513)="",IF(H513&lt;&gt;I513,"  "&amp;I513,I513),"    "&amp;INDIRECT($B$1&amp;Items!W$2&amp;$B513))</f>
        <v xml:space="preserve">    Операционные расходы - 2-1</v>
      </c>
      <c r="S513" s="1">
        <f ca="1">SUM($U513:INDIRECT(ADDRESS(ROW(),SUMIFS($1:$1,$5:$5,MAX($5:$5)))))</f>
        <v>153000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153000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</f>
        <v>0</v>
      </c>
    </row>
    <row r="514" spans="2:57" x14ac:dyDescent="0.3">
      <c r="B514" s="1">
        <f>MAX(B$423:B513)+1</f>
        <v>97</v>
      </c>
      <c r="D514" s="1" t="str">
        <f ca="1">INDIRECT($B$1&amp;Items!AB$2&amp;$B514)</f>
        <v>PL(-)</v>
      </c>
      <c r="F514" s="1" t="str">
        <f ca="1">INDIRECT($B$1&amp;Items!X$2&amp;$B514)</f>
        <v>AA</v>
      </c>
      <c r="H514" s="13" t="str">
        <f ca="1">INDIRECT($B$1&amp;Items!U$2&amp;$B514)</f>
        <v>Операционные расходы</v>
      </c>
      <c r="I514" s="13" t="str">
        <f ca="1">IF(INDIRECT($B$1&amp;Items!V$2&amp;$B514)="",H514,INDIRECT($B$1&amp;Items!V$2&amp;$B514))</f>
        <v>Операционные расходы - блок-2</v>
      </c>
      <c r="J514" s="1" t="str">
        <f ca="1">IF(INDIRECT($B$1&amp;Items!W$2&amp;$B514)="",IF(H514&lt;&gt;I514,"  "&amp;I514,I514),"    "&amp;INDIRECT($B$1&amp;Items!W$2&amp;$B514))</f>
        <v xml:space="preserve">    Операционные расходы - 2-2</v>
      </c>
      <c r="S514" s="1">
        <f ca="1">SUM($U514:INDIRECT(ADDRESS(ROW(),SUMIFS($1:$1,$5:$5,MAX($5:$5)))))</f>
        <v>88000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88000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</f>
        <v>0</v>
      </c>
    </row>
    <row r="515" spans="2:57" x14ac:dyDescent="0.3">
      <c r="B515" s="1">
        <f>MAX(B$423:B514)+1</f>
        <v>98</v>
      </c>
      <c r="D515" s="1" t="str">
        <f ca="1">INDIRECT($B$1&amp;Items!AB$2&amp;$B515)</f>
        <v>PL(-)</v>
      </c>
      <c r="F515" s="1" t="str">
        <f ca="1">INDIRECT($B$1&amp;Items!X$2&amp;$B515)</f>
        <v>AA</v>
      </c>
      <c r="H515" s="13" t="str">
        <f ca="1">INDIRECT($B$1&amp;Items!U$2&amp;$B515)</f>
        <v>Операционные расходы</v>
      </c>
      <c r="I515" s="13" t="str">
        <f ca="1">IF(INDIRECT($B$1&amp;Items!V$2&amp;$B515)="",H515,INDIRECT($B$1&amp;Items!V$2&amp;$B515))</f>
        <v>Операционные расходы - блок-2</v>
      </c>
      <c r="J515" s="1" t="str">
        <f ca="1">IF(INDIRECT($B$1&amp;Items!W$2&amp;$B515)="",IF(H515&lt;&gt;I515,"  "&amp;I515,I515),"    "&amp;INDIRECT($B$1&amp;Items!W$2&amp;$B515))</f>
        <v xml:space="preserve">    Операционные расходы - 2-3</v>
      </c>
      <c r="S515" s="1">
        <f ca="1">SUM($U515:INDIRECT(ADDRESS(ROW(),SUMIFS($1:$1,$5:$5,MAX($5:$5)))))</f>
        <v>41730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41730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</f>
        <v>0</v>
      </c>
    </row>
    <row r="516" spans="2:57" x14ac:dyDescent="0.3">
      <c r="B516" s="1">
        <f>MAX(B$423:B515)+1</f>
        <v>99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Операционные расходы</v>
      </c>
      <c r="I516" s="13" t="str">
        <f ca="1">IF(INDIRECT($B$1&amp;Items!V$2&amp;$B516)="",H516,INDIRECT($B$1&amp;Items!V$2&amp;$B516))</f>
        <v>Операционные расходы - блок-2</v>
      </c>
      <c r="J516" s="1" t="str">
        <f ca="1">IF(INDIRECT($B$1&amp;Items!W$2&amp;$B516)="",IF(H516&lt;&gt;I516,"  "&amp;I516,I516),"    "&amp;INDIRECT($B$1&amp;Items!W$2&amp;$B516))</f>
        <v xml:space="preserve">    Операционные расходы - 2-4</v>
      </c>
      <c r="S516" s="1">
        <f ca="1">SUM($U516:INDIRECT(ADDRESS(ROW(),SUMIFS($1:$1,$5:$5,MAX($5:$5)))))</f>
        <v>281513.79000000004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281513.79000000004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</f>
        <v>0</v>
      </c>
    </row>
    <row r="517" spans="2:57" x14ac:dyDescent="0.3">
      <c r="B517" s="1">
        <f>MAX(B$423:B516)+1</f>
        <v>100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Операционные расходы</v>
      </c>
      <c r="I517" s="13" t="str">
        <f ca="1">IF(INDIRECT($B$1&amp;Items!V$2&amp;$B517)="",H517,INDIRECT($B$1&amp;Items!V$2&amp;$B517))</f>
        <v>Операционные расходы - блок-2</v>
      </c>
      <c r="J517" s="1" t="str">
        <f ca="1">IF(INDIRECT($B$1&amp;Items!W$2&amp;$B517)="",IF(H517&lt;&gt;I517,"  "&amp;I517,I517),"    "&amp;INDIRECT($B$1&amp;Items!W$2&amp;$B517))</f>
        <v xml:space="preserve">    Операционные расходы - 2-5</v>
      </c>
      <c r="S517" s="1">
        <f ca="1">SUM($U517:INDIRECT(ADDRESS(ROW(),SUMIFS($1:$1,$5:$5,MAX($5:$5)))))</f>
        <v>177633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177633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</f>
        <v>0</v>
      </c>
    </row>
    <row r="518" spans="2:57" x14ac:dyDescent="0.3">
      <c r="B518" s="1">
        <f>MAX(B$423:B517)+1</f>
        <v>101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Операционные расходы</v>
      </c>
      <c r="I518" s="13" t="str">
        <f ca="1">IF(INDIRECT($B$1&amp;Items!V$2&amp;$B518)="",H518,INDIRECT($B$1&amp;Items!V$2&amp;$B518))</f>
        <v>Операционные расходы - блок-2</v>
      </c>
      <c r="J518" s="1" t="str">
        <f ca="1">IF(INDIRECT($B$1&amp;Items!W$2&amp;$B518)="",IF(H518&lt;&gt;I518,"  "&amp;I518,I518),"    "&amp;INDIRECT($B$1&amp;Items!W$2&amp;$B518))</f>
        <v xml:space="preserve">    Операционные расходы - 2-6</v>
      </c>
      <c r="S518" s="1">
        <f ca="1">SUM($U518:INDIRECT(ADDRESS(ROW(),SUMIFS($1:$1,$5:$5,MAX($5:$5)))))</f>
        <v>101475.70000000001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101475.70000000001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</f>
        <v>0</v>
      </c>
    </row>
    <row r="519" spans="2:57" x14ac:dyDescent="0.3">
      <c r="B519" s="1">
        <f>MAX(B$423:B518)+1</f>
        <v>102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Операционные расходы</v>
      </c>
      <c r="I519" s="13" t="str">
        <f ca="1">IF(INDIRECT($B$1&amp;Items!V$2&amp;$B519)="",H519,INDIRECT($B$1&amp;Items!V$2&amp;$B519))</f>
        <v>Операционные расходы - блок-2</v>
      </c>
      <c r="J519" s="1" t="str">
        <f ca="1">IF(INDIRECT($B$1&amp;Items!W$2&amp;$B519)="",IF(H519&lt;&gt;I519,"  "&amp;I519,I519),"    "&amp;INDIRECT($B$1&amp;Items!W$2&amp;$B519))</f>
        <v xml:space="preserve">    Операционные расходы - 2-7</v>
      </c>
      <c r="S519" s="1">
        <f ca="1">SUM($U519:INDIRECT(ADDRESS(ROW(),SUMIFS($1:$1,$5:$5,MAX($5:$5)))))</f>
        <v>47776.677000000003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47776.677000000003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</f>
        <v>0</v>
      </c>
    </row>
    <row r="520" spans="2:57" x14ac:dyDescent="0.3">
      <c r="B520" s="1">
        <f>MAX(B$423:B519)+1</f>
        <v>103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Операционные расходы</v>
      </c>
      <c r="I520" s="13" t="str">
        <f ca="1">IF(INDIRECT($B$1&amp;Items!V$2&amp;$B520)="",H520,INDIRECT($B$1&amp;Items!V$2&amp;$B520))</f>
        <v>Операционные расходы - блок-2</v>
      </c>
      <c r="J520" s="1" t="str">
        <f ca="1">IF(INDIRECT($B$1&amp;Items!W$2&amp;$B520)="",IF(H520&lt;&gt;I520,"  "&amp;I520,I520),"    "&amp;INDIRECT($B$1&amp;Items!W$2&amp;$B520))</f>
        <v xml:space="preserve">    Операционные расходы - 2-8</v>
      </c>
      <c r="S520" s="1">
        <f ca="1">SUM($U520:INDIRECT(ADDRESS(ROW(),SUMIFS($1:$1,$5:$5,MAX($5:$5)))))</f>
        <v>322305.138171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322305.138171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</f>
        <v>0</v>
      </c>
    </row>
    <row r="521" spans="2:57" x14ac:dyDescent="0.3">
      <c r="B521" s="1">
        <f>MAX(B$423:B520)+1</f>
        <v>104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Операционные расходы</v>
      </c>
      <c r="I521" s="13" t="str">
        <f ca="1">IF(INDIRECT($B$1&amp;Items!V$2&amp;$B521)="",H521,INDIRECT($B$1&amp;Items!V$2&amp;$B521))</f>
        <v>Операционные расходы - блок-2</v>
      </c>
      <c r="J521" s="1" t="str">
        <f ca="1">IF(INDIRECT($B$1&amp;Items!W$2&amp;$B521)="",IF(H521&lt;&gt;I521,"  "&amp;I521,I521),"    "&amp;INDIRECT($B$1&amp;Items!W$2&amp;$B521))</f>
        <v xml:space="preserve">    Операционные расходы - 2-9</v>
      </c>
      <c r="S521" s="1">
        <f ca="1">SUM($U521:INDIRECT(ADDRESS(ROW(),SUMIFS($1:$1,$5:$5,MAX($5:$5)))))</f>
        <v>205835.32170000003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205835.32170000003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</f>
        <v>0</v>
      </c>
    </row>
    <row r="522" spans="2:57" x14ac:dyDescent="0.3">
      <c r="B522" s="1">
        <f>MAX(B$423:B521)+1</f>
        <v>105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Операционные расходы</v>
      </c>
      <c r="I522" s="13" t="str">
        <f ca="1">IF(INDIRECT($B$1&amp;Items!V$2&amp;$B522)="",H522,INDIRECT($B$1&amp;Items!V$2&amp;$B522))</f>
        <v>Операционные расходы - блок-2</v>
      </c>
      <c r="J522" s="1" t="str">
        <f ca="1">IF(INDIRECT($B$1&amp;Items!W$2&amp;$B522)="",IF(H522&lt;&gt;I522,"  "&amp;I522,I522),"    "&amp;INDIRECT($B$1&amp;Items!W$2&amp;$B522))</f>
        <v xml:space="preserve">    Операционные расходы - 2-10</v>
      </c>
      <c r="S522" s="1">
        <f ca="1">SUM($U522:INDIRECT(ADDRESS(ROW(),SUMIFS($1:$1,$5:$5,MAX($5:$5)))))</f>
        <v>116904.02893000001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116904.02893000001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</f>
        <v>0</v>
      </c>
    </row>
    <row r="523" spans="2:57" x14ac:dyDescent="0.3">
      <c r="B523" s="1">
        <f>MAX(B$423:B522)+1</f>
        <v>106</v>
      </c>
      <c r="D523" s="1">
        <f ca="1">INDIRECT($B$1&amp;Items!AB$2&amp;$B523)</f>
        <v>0</v>
      </c>
      <c r="F523" s="1" t="str">
        <f ca="1">INDIRECT($B$1&amp;Items!X$2&amp;$B523)</f>
        <v>AA</v>
      </c>
      <c r="H523" s="13" t="str">
        <f ca="1">INDIRECT($B$1&amp;Items!U$2&amp;$B523)</f>
        <v>Операционные расходы</v>
      </c>
      <c r="I523" s="13" t="str">
        <f ca="1">IF(INDIRECT($B$1&amp;Items!V$2&amp;$B523)="",H523,INDIRECT($B$1&amp;Items!V$2&amp;$B523))</f>
        <v>Операционные расходы - блок-3</v>
      </c>
      <c r="J523" s="1" t="str">
        <f ca="1">IF(INDIRECT($B$1&amp;Items!W$2&amp;$B523)="",IF(H523&lt;&gt;I523,"  "&amp;I523,I523),"    "&amp;INDIRECT($B$1&amp;Items!W$2&amp;$B523))</f>
        <v xml:space="preserve">  Операционные расходы - блок-3</v>
      </c>
      <c r="S523" s="1">
        <f ca="1">SUM($U523:INDIRECT(ADDRESS(ROW(),SUMIFS($1:$1,$5:$5,MAX($5:$5)))))</f>
        <v>2313901.2817222001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220662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311675.26449730003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465670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498845.84700000001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487739.28604929999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329308.88417560002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</f>
        <v>0</v>
      </c>
    </row>
    <row r="524" spans="2:57" x14ac:dyDescent="0.3">
      <c r="B524" s="1">
        <f>MAX(B$423:B523)+1</f>
        <v>107</v>
      </c>
      <c r="D524" s="1" t="str">
        <f ca="1">INDIRECT($B$1&amp;Items!AB$2&amp;$B524)</f>
        <v>PL(-)</v>
      </c>
      <c r="F524" s="1" t="str">
        <f ca="1">INDIRECT($B$1&amp;Items!X$2&amp;$B524)</f>
        <v>AA</v>
      </c>
      <c r="H524" s="13" t="str">
        <f ca="1">INDIRECT($B$1&amp;Items!U$2&amp;$B524)</f>
        <v>Операционные расходы</v>
      </c>
      <c r="I524" s="13" t="str">
        <f ca="1">IF(INDIRECT($B$1&amp;Items!V$2&amp;$B524)="",H524,INDIRECT($B$1&amp;Items!V$2&amp;$B524))</f>
        <v>Операционные расходы - блок-3</v>
      </c>
      <c r="J524" s="1" t="str">
        <f ca="1">IF(INDIRECT($B$1&amp;Items!W$2&amp;$B524)="",IF(H524&lt;&gt;I524,"  "&amp;I524,I524),"    "&amp;INDIRECT($B$1&amp;Items!W$2&amp;$B524))</f>
        <v xml:space="preserve">    Операционные расходы - 3-1</v>
      </c>
      <c r="S524" s="1">
        <f ca="1">SUM($U524:INDIRECT(ADDRESS(ROW(),SUMIFS($1:$1,$5:$5,MAX($5:$5)))))</f>
        <v>54699.51749730001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54699.51749730001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</f>
        <v>0</v>
      </c>
    </row>
    <row r="525" spans="2:57" x14ac:dyDescent="0.3">
      <c r="B525" s="1">
        <f>MAX(B$423:B524)+1</f>
        <v>108</v>
      </c>
      <c r="D525" s="1" t="str">
        <f ca="1">INDIRECT($B$1&amp;Items!AB$2&amp;$B525)</f>
        <v>PL(-)</v>
      </c>
      <c r="F525" s="1" t="str">
        <f ca="1">INDIRECT($B$1&amp;Items!X$2&amp;$B525)</f>
        <v>AA</v>
      </c>
      <c r="H525" s="13" t="str">
        <f ca="1">INDIRECT($B$1&amp;Items!U$2&amp;$B525)</f>
        <v>Операционные расходы</v>
      </c>
      <c r="I525" s="13" t="str">
        <f ca="1">IF(INDIRECT($B$1&amp;Items!V$2&amp;$B525)="",H525,INDIRECT($B$1&amp;Items!V$2&amp;$B525))</f>
        <v>Операционные расходы - блок-3</v>
      </c>
      <c r="J525" s="1" t="str">
        <f ca="1">IF(INDIRECT($B$1&amp;Items!W$2&amp;$B525)="",IF(H525&lt;&gt;I525,"  "&amp;I525,I525),"    "&amp;INDIRECT($B$1&amp;Items!W$2&amp;$B525))</f>
        <v xml:space="preserve">    Операционные расходы - 3-2</v>
      </c>
      <c r="S525" s="1">
        <f ca="1">SUM($U525:INDIRECT(ADDRESS(ROW(),SUMIFS($1:$1,$5:$5,MAX($5:$5)))))</f>
        <v>254610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254610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</f>
        <v>0</v>
      </c>
    </row>
    <row r="526" spans="2:57" x14ac:dyDescent="0.3">
      <c r="B526" s="1">
        <f>MAX(B$423:B525)+1</f>
        <v>109</v>
      </c>
      <c r="D526" s="1" t="str">
        <f ca="1">INDIRECT($B$1&amp;Items!AB$2&amp;$B526)</f>
        <v>PL(-)</v>
      </c>
      <c r="F526" s="1" t="str">
        <f ca="1">INDIRECT($B$1&amp;Items!X$2&amp;$B526)</f>
        <v>AA</v>
      </c>
      <c r="H526" s="13" t="str">
        <f ca="1">INDIRECT($B$1&amp;Items!U$2&amp;$B526)</f>
        <v>Операционные расходы</v>
      </c>
      <c r="I526" s="13" t="str">
        <f ca="1">IF(INDIRECT($B$1&amp;Items!V$2&amp;$B526)="",H526,INDIRECT($B$1&amp;Items!V$2&amp;$B526))</f>
        <v>Операционные расходы - блок-3</v>
      </c>
      <c r="J526" s="1" t="str">
        <f ca="1">IF(INDIRECT($B$1&amp;Items!W$2&amp;$B526)="",IF(H526&lt;&gt;I526,"  "&amp;I526,I526),"    "&amp;INDIRECT($B$1&amp;Items!W$2&amp;$B526))</f>
        <v xml:space="preserve">    Операционные расходы - 3-3</v>
      </c>
      <c r="S526" s="1">
        <f ca="1">SUM($U526:INDIRECT(ADDRESS(ROW(),SUMIFS($1:$1,$5:$5,MAX($5:$5)))))</f>
        <v>132600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132600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</f>
        <v>0</v>
      </c>
    </row>
    <row r="527" spans="2:57" x14ac:dyDescent="0.3">
      <c r="B527" s="1">
        <f>MAX(B$423:B526)+1</f>
        <v>110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Операционные расходы</v>
      </c>
      <c r="I527" s="13" t="str">
        <f ca="1">IF(INDIRECT($B$1&amp;Items!V$2&amp;$B527)="",H527,INDIRECT($B$1&amp;Items!V$2&amp;$B527))</f>
        <v>Операционные расходы - блок-3</v>
      </c>
      <c r="J527" s="1" t="str">
        <f ca="1">IF(INDIRECT($B$1&amp;Items!W$2&amp;$B527)="",IF(H527&lt;&gt;I527,"  "&amp;I527,I527),"    "&amp;INDIRECT($B$1&amp;Items!W$2&amp;$B527))</f>
        <v xml:space="preserve">    Операционные расходы - 3-4</v>
      </c>
      <c r="S527" s="1">
        <f ca="1">SUM($U527:INDIRECT(ADDRESS(ROW(),SUMIFS($1:$1,$5:$5,MAX($5:$5)))))</f>
        <v>78460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78460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</f>
        <v>0</v>
      </c>
    </row>
    <row r="528" spans="2:57" x14ac:dyDescent="0.3">
      <c r="B528" s="1">
        <f>MAX(B$423:B527)+1</f>
        <v>111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Операционные расходы</v>
      </c>
      <c r="I528" s="13" t="str">
        <f ca="1">IF(INDIRECT($B$1&amp;Items!V$2&amp;$B528)="",H528,INDIRECT($B$1&amp;Items!V$2&amp;$B528))</f>
        <v>Операционные расходы - блок-3</v>
      </c>
      <c r="J528" s="1" t="str">
        <f ca="1">IF(INDIRECT($B$1&amp;Items!W$2&amp;$B528)="",IF(H528&lt;&gt;I528,"  "&amp;I528,I528),"    "&amp;INDIRECT($B$1&amp;Items!W$2&amp;$B528))</f>
        <v xml:space="preserve">    Операционные расходы - 3-5</v>
      </c>
      <c r="S528" s="1">
        <f ca="1">SUM($U528:INDIRECT(ADDRESS(ROW(),SUMIFS($1:$1,$5:$5,MAX($5:$5)))))</f>
        <v>47734.947000000007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47734.947000000007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</f>
        <v>0</v>
      </c>
    </row>
    <row r="529" spans="2:57" x14ac:dyDescent="0.3">
      <c r="B529" s="1">
        <f>MAX(B$423:B528)+1</f>
        <v>112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Операционные расходы</v>
      </c>
      <c r="I529" s="13" t="str">
        <f ca="1">IF(INDIRECT($B$1&amp;Items!V$2&amp;$B529)="",H529,INDIRECT($B$1&amp;Items!V$2&amp;$B529))</f>
        <v>Операционные расходы - блок-3</v>
      </c>
      <c r="J529" s="1" t="str">
        <f ca="1">IF(INDIRECT($B$1&amp;Items!W$2&amp;$B529)="",IF(H529&lt;&gt;I529,"  "&amp;I529,I529),"    "&amp;INDIRECT($B$1&amp;Items!W$2&amp;$B529))</f>
        <v xml:space="preserve">    Операционные расходы - 3-6</v>
      </c>
      <c r="S529" s="1">
        <f ca="1">SUM($U529:INDIRECT(ADDRESS(ROW(),SUMIFS($1:$1,$5:$5,MAX($5:$5)))))</f>
        <v>295602.21000000002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295602.21000000002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</f>
        <v>0</v>
      </c>
    </row>
    <row r="530" spans="2:57" x14ac:dyDescent="0.3">
      <c r="B530" s="1">
        <f>MAX(B$423:B529)+1</f>
        <v>113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Операционные расходы</v>
      </c>
      <c r="I530" s="13" t="str">
        <f ca="1">IF(INDIRECT($B$1&amp;Items!V$2&amp;$B530)="",H530,INDIRECT($B$1&amp;Items!V$2&amp;$B530))</f>
        <v>Операционные расходы - блок-3</v>
      </c>
      <c r="J530" s="1" t="str">
        <f ca="1">IF(INDIRECT($B$1&amp;Items!W$2&amp;$B530)="",IF(H530&lt;&gt;I530,"  "&amp;I530,I530),"    "&amp;INDIRECT($B$1&amp;Items!W$2&amp;$B530))</f>
        <v xml:space="preserve">    Операционные расходы - 3-7</v>
      </c>
      <c r="S530" s="1">
        <f ca="1">SUM($U530:INDIRECT(ADDRESS(ROW(),SUMIFS($1:$1,$5:$5,MAX($5:$5)))))</f>
        <v>155508.69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155508.69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</f>
        <v>0</v>
      </c>
    </row>
    <row r="531" spans="2:57" x14ac:dyDescent="0.3">
      <c r="B531" s="1">
        <f>MAX(B$423:B530)+1</f>
        <v>114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Операционные расходы</v>
      </c>
      <c r="I531" s="13" t="str">
        <f ca="1">IF(INDIRECT($B$1&amp;Items!V$2&amp;$B531)="",H531,INDIRECT($B$1&amp;Items!V$2&amp;$B531))</f>
        <v>Операционные расходы - блок-3</v>
      </c>
      <c r="J531" s="1" t="str">
        <f ca="1">IF(INDIRECT($B$1&amp;Items!W$2&amp;$B531)="",IF(H531&lt;&gt;I531,"  "&amp;I531,I531),"    "&amp;INDIRECT($B$1&amp;Items!W$2&amp;$B531))</f>
        <v xml:space="preserve">    Операционные расходы - 3-8</v>
      </c>
      <c r="S531" s="1">
        <f ca="1">SUM($U531:INDIRECT(ADDRESS(ROW(),SUMIFS($1:$1,$5:$5,MAX($5:$5)))))</f>
        <v>90553.354000000007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90553.354000000007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</f>
        <v>0</v>
      </c>
    </row>
    <row r="532" spans="2:57" x14ac:dyDescent="0.3">
      <c r="B532" s="1">
        <f>MAX(B$423:B531)+1</f>
        <v>115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Операционные расходы</v>
      </c>
      <c r="I532" s="13" t="str">
        <f ca="1">IF(INDIRECT($B$1&amp;Items!V$2&amp;$B532)="",H532,INDIRECT($B$1&amp;Items!V$2&amp;$B532))</f>
        <v>Операционные расходы - блок-3</v>
      </c>
      <c r="J532" s="1" t="str">
        <f ca="1">IF(INDIRECT($B$1&amp;Items!W$2&amp;$B532)="",IF(H532&lt;&gt;I532,"  "&amp;I532,I532),"    "&amp;INDIRECT($B$1&amp;Items!W$2&amp;$B532))</f>
        <v xml:space="preserve">    Операционные расходы - 3-9</v>
      </c>
      <c r="S532" s="1">
        <f ca="1">SUM($U532:INDIRECT(ADDRESS(ROW(),SUMIFS($1:$1,$5:$5,MAX($5:$5)))))</f>
        <v>54651.740820300001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54651.740820300001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</f>
        <v>0</v>
      </c>
    </row>
    <row r="533" spans="2:57" x14ac:dyDescent="0.3">
      <c r="B533" s="1">
        <f>MAX(B$423:B532)+1</f>
        <v>116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Операционные расходы</v>
      </c>
      <c r="I533" s="13" t="str">
        <f ca="1">IF(INDIRECT($B$1&amp;Items!V$2&amp;$B533)="",H533,INDIRECT($B$1&amp;Items!V$2&amp;$B533))</f>
        <v>Операционные расходы - блок-3</v>
      </c>
      <c r="J533" s="1" t="str">
        <f ca="1">IF(INDIRECT($B$1&amp;Items!W$2&amp;$B533)="",IF(H533&lt;&gt;I533,"  "&amp;I533,I533),"    "&amp;INDIRECT($B$1&amp;Items!W$2&amp;$B533))</f>
        <v xml:space="preserve">    Операционные расходы - 3-10</v>
      </c>
      <c r="S533" s="1">
        <f ca="1">SUM($U533:INDIRECT(ADDRESS(ROW(),SUMIFS($1:$1,$5:$5,MAX($5:$5)))))</f>
        <v>342534.19122899999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342534.19122899999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</f>
        <v>0</v>
      </c>
    </row>
    <row r="534" spans="2:57" x14ac:dyDescent="0.3">
      <c r="B534" s="1">
        <f>MAX(B$423:B533)+1</f>
        <v>117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Операционные расходы</v>
      </c>
      <c r="I534" s="13" t="str">
        <f ca="1">IF(INDIRECT($B$1&amp;Items!V$2&amp;$B534)="",H534,INDIRECT($B$1&amp;Items!V$2&amp;$B534))</f>
        <v>Операционные расходы - блок-3</v>
      </c>
      <c r="J534" s="1" t="str">
        <f ca="1">IF(INDIRECT($B$1&amp;Items!W$2&amp;$B534)="",IF(H534&lt;&gt;I534,"  "&amp;I534,I534),"    "&amp;INDIRECT($B$1&amp;Items!W$2&amp;$B534))</f>
        <v xml:space="preserve">    Операционные расходы - 3-11</v>
      </c>
      <c r="S534" s="1">
        <f ca="1">SUM($U534:INDIRECT(ADDRESS(ROW(),SUMIFS($1:$1,$5:$5,MAX($5:$5)))))</f>
        <v>181736.84918100003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181736.84918100003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</f>
        <v>0</v>
      </c>
    </row>
    <row r="535" spans="2:57" x14ac:dyDescent="0.3">
      <c r="B535" s="1">
        <f>MAX(B$423:B534)+1</f>
        <v>118</v>
      </c>
      <c r="D535" s="1" t="str">
        <f ca="1">INDIRECT($B$1&amp;Items!AB$2&amp;$B535)</f>
        <v>PL(-)</v>
      </c>
      <c r="F535" s="1" t="str">
        <f ca="1">INDIRECT($B$1&amp;Items!X$2&amp;$B535)</f>
        <v>AA</v>
      </c>
      <c r="H535" s="13" t="str">
        <f ca="1">INDIRECT($B$1&amp;Items!U$2&amp;$B535)</f>
        <v>Операционные расходы</v>
      </c>
      <c r="I535" s="13" t="str">
        <f ca="1">IF(INDIRECT($B$1&amp;Items!V$2&amp;$B535)="",H535,INDIRECT($B$1&amp;Items!V$2&amp;$B535))</f>
        <v>Операционные расходы - блок-3</v>
      </c>
      <c r="J535" s="1" t="str">
        <f ca="1">IF(INDIRECT($B$1&amp;Items!W$2&amp;$B535)="",IF(H535&lt;&gt;I535,"  "&amp;I535,I535),"    "&amp;INDIRECT($B$1&amp;Items!W$2&amp;$B535))</f>
        <v xml:space="preserve">    Операционные расходы - 3-12</v>
      </c>
      <c r="S535" s="1">
        <f ca="1">SUM($U535:INDIRECT(ADDRESS(ROW(),SUMIFS($1:$1,$5:$5,MAX($5:$5)))))</f>
        <v>104399.03499460002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104399.03499460002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</f>
        <v>0</v>
      </c>
    </row>
    <row r="536" spans="2:57" x14ac:dyDescent="0.3">
      <c r="B536" s="1">
        <f>MAX(B$423:B535)+1</f>
        <v>119</v>
      </c>
      <c r="D536" s="1" t="str">
        <f ca="1">INDIRECT($B$1&amp;Items!AB$2&amp;$B536)</f>
        <v>PL(-)</v>
      </c>
      <c r="F536" s="1" t="str">
        <f ca="1">INDIRECT($B$1&amp;Items!X$2&amp;$B536)</f>
        <v>AA</v>
      </c>
      <c r="H536" s="13" t="str">
        <f ca="1">INDIRECT($B$1&amp;Items!U$2&amp;$B536)</f>
        <v>Операционные расходы</v>
      </c>
      <c r="I536" s="13" t="str">
        <f ca="1">IF(INDIRECT($B$1&amp;Items!V$2&amp;$B536)="",H536,INDIRECT($B$1&amp;Items!V$2&amp;$B536))</f>
        <v>Операционные расходы - блок-3</v>
      </c>
      <c r="J536" s="1" t="str">
        <f ca="1">IF(INDIRECT($B$1&amp;Items!W$2&amp;$B536)="",IF(H536&lt;&gt;I536,"  "&amp;I536,I536),"    "&amp;INDIRECT($B$1&amp;Items!W$2&amp;$B536))</f>
        <v xml:space="preserve">    Операционные расходы - 3-13</v>
      </c>
      <c r="S536" s="1">
        <f ca="1">SUM($U536:INDIRECT(ADDRESS(ROW(),SUMIFS($1:$1,$5:$5,MAX($5:$5)))))</f>
        <v>43173</v>
      </c>
      <c r="V536" s="1">
        <f ca="1">SUMIFS(INDIRECT($F$1&amp;$F536&amp;":"&amp;$F536),INDIRECT($F$1&amp;dbP!$D$2&amp;":"&amp;dbP!$D$2),"&gt;="&amp;V$6,INDIRECT($F$1&amp;dbP!$D$2&amp;":"&amp;dbP!$D$2),"&lt;="&amp;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W536" s="1">
        <f ca="1">SUMIFS(INDIRECT($F$1&amp;$F536&amp;":"&amp;$F536),INDIRECT($F$1&amp;dbP!$D$2&amp;":"&amp;dbP!$D$2),"&gt;="&amp;W$6,INDIRECT($F$1&amp;dbP!$D$2&amp;":"&amp;dbP!$D$2),"&lt;="&amp;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X536" s="1">
        <f ca="1">SUMIFS(INDIRECT($F$1&amp;$F536&amp;":"&amp;$F536),INDIRECT($F$1&amp;dbP!$D$2&amp;":"&amp;dbP!$D$2),"&gt;="&amp;X$6,INDIRECT($F$1&amp;dbP!$D$2&amp;":"&amp;dbP!$D$2),"&lt;="&amp;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Y536" s="1">
        <f ca="1">SUMIFS(INDIRECT($F$1&amp;$F536&amp;":"&amp;$F536),INDIRECT($F$1&amp;dbP!$D$2&amp;":"&amp;dbP!$D$2),"&gt;="&amp;Y$6,INDIRECT($F$1&amp;dbP!$D$2&amp;":"&amp;dbP!$D$2),"&lt;="&amp;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Z536" s="1">
        <f ca="1">SUMIFS(INDIRECT($F$1&amp;$F536&amp;":"&amp;$F536),INDIRECT($F$1&amp;dbP!$D$2&amp;":"&amp;dbP!$D$2),"&gt;="&amp;Z$6,INDIRECT($F$1&amp;dbP!$D$2&amp;":"&amp;dbP!$D$2),"&lt;="&amp;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A536" s="1">
        <f ca="1">SUMIFS(INDIRECT($F$1&amp;$F536&amp;":"&amp;$F536),INDIRECT($F$1&amp;dbP!$D$2&amp;":"&amp;dbP!$D$2),"&gt;="&amp;AA$6,INDIRECT($F$1&amp;dbP!$D$2&amp;":"&amp;dbP!$D$2),"&lt;="&amp;A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43173</v>
      </c>
      <c r="AB536" s="1">
        <f ca="1">SUMIFS(INDIRECT($F$1&amp;$F536&amp;":"&amp;$F536),INDIRECT($F$1&amp;dbP!$D$2&amp;":"&amp;dbP!$D$2),"&gt;="&amp;AB$6,INDIRECT($F$1&amp;dbP!$D$2&amp;":"&amp;dbP!$D$2),"&lt;="&amp;A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C536" s="1">
        <f ca="1">SUMIFS(INDIRECT($F$1&amp;$F536&amp;":"&amp;$F536),INDIRECT($F$1&amp;dbP!$D$2&amp;":"&amp;dbP!$D$2),"&gt;="&amp;AC$6,INDIRECT($F$1&amp;dbP!$D$2&amp;":"&amp;dbP!$D$2),"&lt;="&amp;A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D536" s="1">
        <f ca="1">SUMIFS(INDIRECT($F$1&amp;$F536&amp;":"&amp;$F536),INDIRECT($F$1&amp;dbP!$D$2&amp;":"&amp;dbP!$D$2),"&gt;="&amp;AD$6,INDIRECT($F$1&amp;dbP!$D$2&amp;":"&amp;dbP!$D$2),"&lt;="&amp;A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E536" s="1">
        <f ca="1">SUMIFS(INDIRECT($F$1&amp;$F536&amp;":"&amp;$F536),INDIRECT($F$1&amp;dbP!$D$2&amp;":"&amp;dbP!$D$2),"&gt;="&amp;AE$6,INDIRECT($F$1&amp;dbP!$D$2&amp;":"&amp;dbP!$D$2),"&lt;="&amp;A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F536" s="1">
        <f ca="1">SUMIFS(INDIRECT($F$1&amp;$F536&amp;":"&amp;$F536),INDIRECT($F$1&amp;dbP!$D$2&amp;":"&amp;dbP!$D$2),"&gt;="&amp;AF$6,INDIRECT($F$1&amp;dbP!$D$2&amp;":"&amp;dbP!$D$2),"&lt;="&amp;AF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G536" s="1">
        <f ca="1">SUMIFS(INDIRECT($F$1&amp;$F536&amp;":"&amp;$F536),INDIRECT($F$1&amp;dbP!$D$2&amp;":"&amp;dbP!$D$2),"&gt;="&amp;AG$6,INDIRECT($F$1&amp;dbP!$D$2&amp;":"&amp;dbP!$D$2),"&lt;="&amp;AG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H536" s="1">
        <f ca="1">SUMIFS(INDIRECT($F$1&amp;$F536&amp;":"&amp;$F536),INDIRECT($F$1&amp;dbP!$D$2&amp;":"&amp;dbP!$D$2),"&gt;="&amp;AH$6,INDIRECT($F$1&amp;dbP!$D$2&amp;":"&amp;dbP!$D$2),"&lt;="&amp;AH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I536" s="1">
        <f ca="1">SUMIFS(INDIRECT($F$1&amp;$F536&amp;":"&amp;$F536),INDIRECT($F$1&amp;dbP!$D$2&amp;":"&amp;dbP!$D$2),"&gt;="&amp;AI$6,INDIRECT($F$1&amp;dbP!$D$2&amp;":"&amp;dbP!$D$2),"&lt;="&amp;AI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J536" s="1">
        <f ca="1">SUMIFS(INDIRECT($F$1&amp;$F536&amp;":"&amp;$F536),INDIRECT($F$1&amp;dbP!$D$2&amp;":"&amp;dbP!$D$2),"&gt;="&amp;AJ$6,INDIRECT($F$1&amp;dbP!$D$2&amp;":"&amp;dbP!$D$2),"&lt;="&amp;AJ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K536" s="1">
        <f ca="1">SUMIFS(INDIRECT($F$1&amp;$F536&amp;":"&amp;$F536),INDIRECT($F$1&amp;dbP!$D$2&amp;":"&amp;dbP!$D$2),"&gt;="&amp;AK$6,INDIRECT($F$1&amp;dbP!$D$2&amp;":"&amp;dbP!$D$2),"&lt;="&amp;AK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L536" s="1">
        <f ca="1">SUMIFS(INDIRECT($F$1&amp;$F536&amp;":"&amp;$F536),INDIRECT($F$1&amp;dbP!$D$2&amp;":"&amp;dbP!$D$2),"&gt;="&amp;AL$6,INDIRECT($F$1&amp;dbP!$D$2&amp;":"&amp;dbP!$D$2),"&lt;="&amp;AL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M536" s="1">
        <f ca="1">SUMIFS(INDIRECT($F$1&amp;$F536&amp;":"&amp;$F536),INDIRECT($F$1&amp;dbP!$D$2&amp;":"&amp;dbP!$D$2),"&gt;="&amp;AM$6,INDIRECT($F$1&amp;dbP!$D$2&amp;":"&amp;dbP!$D$2),"&lt;="&amp;AM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N536" s="1">
        <f ca="1">SUMIFS(INDIRECT($F$1&amp;$F536&amp;":"&amp;$F536),INDIRECT($F$1&amp;dbP!$D$2&amp;":"&amp;dbP!$D$2),"&gt;="&amp;AN$6,INDIRECT($F$1&amp;dbP!$D$2&amp;":"&amp;dbP!$D$2),"&lt;="&amp;AN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O536" s="1">
        <f ca="1">SUMIFS(INDIRECT($F$1&amp;$F536&amp;":"&amp;$F536),INDIRECT($F$1&amp;dbP!$D$2&amp;":"&amp;dbP!$D$2),"&gt;="&amp;AO$6,INDIRECT($F$1&amp;dbP!$D$2&amp;":"&amp;dbP!$D$2),"&lt;="&amp;AO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P536" s="1">
        <f ca="1">SUMIFS(INDIRECT($F$1&amp;$F536&amp;":"&amp;$F536),INDIRECT($F$1&amp;dbP!$D$2&amp;":"&amp;dbP!$D$2),"&gt;="&amp;AP$6,INDIRECT($F$1&amp;dbP!$D$2&amp;":"&amp;dbP!$D$2),"&lt;="&amp;AP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Q536" s="1">
        <f ca="1">SUMIFS(INDIRECT($F$1&amp;$F536&amp;":"&amp;$F536),INDIRECT($F$1&amp;dbP!$D$2&amp;":"&amp;dbP!$D$2),"&gt;="&amp;AQ$6,INDIRECT($F$1&amp;dbP!$D$2&amp;":"&amp;dbP!$D$2),"&lt;="&amp;AQ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R536" s="1">
        <f ca="1">SUMIFS(INDIRECT($F$1&amp;$F536&amp;":"&amp;$F536),INDIRECT($F$1&amp;dbP!$D$2&amp;":"&amp;dbP!$D$2),"&gt;="&amp;AR$6,INDIRECT($F$1&amp;dbP!$D$2&amp;":"&amp;dbP!$D$2),"&lt;="&amp;AR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S536" s="1">
        <f ca="1">SUMIFS(INDIRECT($F$1&amp;$F536&amp;":"&amp;$F536),INDIRECT($F$1&amp;dbP!$D$2&amp;":"&amp;dbP!$D$2),"&gt;="&amp;AS$6,INDIRECT($F$1&amp;dbP!$D$2&amp;":"&amp;dbP!$D$2),"&lt;="&amp;AS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T536" s="1">
        <f ca="1">SUMIFS(INDIRECT($F$1&amp;$F536&amp;":"&amp;$F536),INDIRECT($F$1&amp;dbP!$D$2&amp;":"&amp;dbP!$D$2),"&gt;="&amp;AT$6,INDIRECT($F$1&amp;dbP!$D$2&amp;":"&amp;dbP!$D$2),"&lt;="&amp;AT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U536" s="1">
        <f ca="1">SUMIFS(INDIRECT($F$1&amp;$F536&amp;":"&amp;$F536),INDIRECT($F$1&amp;dbP!$D$2&amp;":"&amp;dbP!$D$2),"&gt;="&amp;AU$6,INDIRECT($F$1&amp;dbP!$D$2&amp;":"&amp;dbP!$D$2),"&lt;="&amp;AU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V536" s="1">
        <f ca="1">SUMIFS(INDIRECT($F$1&amp;$F536&amp;":"&amp;$F536),INDIRECT($F$1&amp;dbP!$D$2&amp;":"&amp;dbP!$D$2),"&gt;="&amp;AV$6,INDIRECT($F$1&amp;dbP!$D$2&amp;":"&amp;dbP!$D$2),"&lt;="&amp;A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W536" s="1">
        <f ca="1">SUMIFS(INDIRECT($F$1&amp;$F536&amp;":"&amp;$F536),INDIRECT($F$1&amp;dbP!$D$2&amp;":"&amp;dbP!$D$2),"&gt;="&amp;AW$6,INDIRECT($F$1&amp;dbP!$D$2&amp;":"&amp;dbP!$D$2),"&lt;="&amp;A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X536" s="1">
        <f ca="1">SUMIFS(INDIRECT($F$1&amp;$F536&amp;":"&amp;$F536),INDIRECT($F$1&amp;dbP!$D$2&amp;":"&amp;dbP!$D$2),"&gt;="&amp;AX$6,INDIRECT($F$1&amp;dbP!$D$2&amp;":"&amp;dbP!$D$2),"&lt;="&amp;A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Y536" s="1">
        <f ca="1">SUMIFS(INDIRECT($F$1&amp;$F536&amp;":"&amp;$F536),INDIRECT($F$1&amp;dbP!$D$2&amp;":"&amp;dbP!$D$2),"&gt;="&amp;AY$6,INDIRECT($F$1&amp;dbP!$D$2&amp;":"&amp;dbP!$D$2),"&lt;="&amp;A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AZ536" s="1">
        <f ca="1">SUMIFS(INDIRECT($F$1&amp;$F536&amp;":"&amp;$F536),INDIRECT($F$1&amp;dbP!$D$2&amp;":"&amp;dbP!$D$2),"&gt;="&amp;AZ$6,INDIRECT($F$1&amp;dbP!$D$2&amp;":"&amp;dbP!$D$2),"&lt;="&amp;A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A536" s="1">
        <f ca="1">SUMIFS(INDIRECT($F$1&amp;$F536&amp;":"&amp;$F536),INDIRECT($F$1&amp;dbP!$D$2&amp;":"&amp;dbP!$D$2),"&gt;="&amp;BA$6,INDIRECT($F$1&amp;dbP!$D$2&amp;":"&amp;dbP!$D$2),"&lt;="&amp;B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B536" s="1">
        <f ca="1">SUMIFS(INDIRECT($F$1&amp;$F536&amp;":"&amp;$F536),INDIRECT($F$1&amp;dbP!$D$2&amp;":"&amp;dbP!$D$2),"&gt;="&amp;BB$6,INDIRECT($F$1&amp;dbP!$D$2&amp;":"&amp;dbP!$D$2),"&lt;="&amp;B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C536" s="1">
        <f ca="1">SUMIFS(INDIRECT($F$1&amp;$F536&amp;":"&amp;$F536),INDIRECT($F$1&amp;dbP!$D$2&amp;":"&amp;dbP!$D$2),"&gt;="&amp;BC$6,INDIRECT($F$1&amp;dbP!$D$2&amp;":"&amp;dbP!$D$2),"&lt;="&amp;B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D536" s="1">
        <f ca="1">SUMIFS(INDIRECT($F$1&amp;$F536&amp;":"&amp;$F536),INDIRECT($F$1&amp;dbP!$D$2&amp;":"&amp;dbP!$D$2),"&gt;="&amp;BD$6,INDIRECT($F$1&amp;dbP!$D$2&amp;":"&amp;dbP!$D$2),"&lt;="&amp;B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  <c r="BE536" s="1">
        <f ca="1">SUMIFS(INDIRECT($F$1&amp;$F536&amp;":"&amp;$F536),INDIRECT($F$1&amp;dbP!$D$2&amp;":"&amp;dbP!$D$2),"&gt;="&amp;BE$6,INDIRECT($F$1&amp;dbP!$D$2&amp;":"&amp;dbP!$D$2),"&lt;="&amp;B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</f>
        <v>0</v>
      </c>
    </row>
    <row r="537" spans="2:57" x14ac:dyDescent="0.3">
      <c r="B537" s="1">
        <f>MAX(B$423:B536)+1</f>
        <v>120</v>
      </c>
      <c r="D537" s="1" t="str">
        <f ca="1">INDIRECT($B$1&amp;Items!AB$2&amp;$B537)</f>
        <v>PL(-)</v>
      </c>
      <c r="F537" s="1" t="str">
        <f ca="1">INDIRECT($B$1&amp;Items!X$2&amp;$B537)</f>
        <v>AA</v>
      </c>
      <c r="H537" s="13" t="str">
        <f ca="1">INDIRECT($B$1&amp;Items!U$2&amp;$B537)</f>
        <v>Операционные расходы</v>
      </c>
      <c r="I537" s="13" t="str">
        <f ca="1">IF(INDIRECT($B$1&amp;Items!V$2&amp;$B537)="",H537,INDIRECT($B$1&amp;Items!V$2&amp;$B537))</f>
        <v>Операционные расходы - блок-3</v>
      </c>
      <c r="J537" s="1" t="str">
        <f ca="1">IF(INDIRECT($B$1&amp;Items!W$2&amp;$B537)="",IF(H537&lt;&gt;I537,"  "&amp;I537,I537),"    "&amp;INDIRECT($B$1&amp;Items!W$2&amp;$B537))</f>
        <v xml:space="preserve">    Операционные расходы - 3-14</v>
      </c>
      <c r="S537" s="1">
        <f ca="1">SUM($U537:INDIRECT(ADDRESS(ROW(),SUMIFS($1:$1,$5:$5,MAX($5:$5)))))</f>
        <v>220662</v>
      </c>
      <c r="V537" s="1">
        <f ca="1">SUMIFS(INDIRECT($F$1&amp;$F537&amp;":"&amp;$F537),INDIRECT($F$1&amp;dbP!$D$2&amp;":"&amp;dbP!$D$2),"&gt;="&amp;V$6,INDIRECT($F$1&amp;dbP!$D$2&amp;":"&amp;dbP!$D$2),"&lt;="&amp;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220662</v>
      </c>
      <c r="W537" s="1">
        <f ca="1">SUMIFS(INDIRECT($F$1&amp;$F537&amp;":"&amp;$F537),INDIRECT($F$1&amp;dbP!$D$2&amp;":"&amp;dbP!$D$2),"&gt;="&amp;W$6,INDIRECT($F$1&amp;dbP!$D$2&amp;":"&amp;dbP!$D$2),"&lt;="&amp;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X537" s="1">
        <f ca="1">SUMIFS(INDIRECT($F$1&amp;$F537&amp;":"&amp;$F537),INDIRECT($F$1&amp;dbP!$D$2&amp;":"&amp;dbP!$D$2),"&gt;="&amp;X$6,INDIRECT($F$1&amp;dbP!$D$2&amp;":"&amp;dbP!$D$2),"&lt;="&amp;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Y537" s="1">
        <f ca="1">SUMIFS(INDIRECT($F$1&amp;$F537&amp;":"&amp;$F537),INDIRECT($F$1&amp;dbP!$D$2&amp;":"&amp;dbP!$D$2),"&gt;="&amp;Y$6,INDIRECT($F$1&amp;dbP!$D$2&amp;":"&amp;dbP!$D$2),"&lt;="&amp;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Z537" s="1">
        <f ca="1">SUMIFS(INDIRECT($F$1&amp;$F537&amp;":"&amp;$F537),INDIRECT($F$1&amp;dbP!$D$2&amp;":"&amp;dbP!$D$2),"&gt;="&amp;Z$6,INDIRECT($F$1&amp;dbP!$D$2&amp;":"&amp;dbP!$D$2),"&lt;="&amp;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A537" s="1">
        <f ca="1">SUMIFS(INDIRECT($F$1&amp;$F537&amp;":"&amp;$F537),INDIRECT($F$1&amp;dbP!$D$2&amp;":"&amp;dbP!$D$2),"&gt;="&amp;AA$6,INDIRECT($F$1&amp;dbP!$D$2&amp;":"&amp;dbP!$D$2),"&lt;="&amp;A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B537" s="1">
        <f ca="1">SUMIFS(INDIRECT($F$1&amp;$F537&amp;":"&amp;$F537),INDIRECT($F$1&amp;dbP!$D$2&amp;":"&amp;dbP!$D$2),"&gt;="&amp;AB$6,INDIRECT($F$1&amp;dbP!$D$2&amp;":"&amp;dbP!$D$2),"&lt;="&amp;A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C537" s="1">
        <f ca="1">SUMIFS(INDIRECT($F$1&amp;$F537&amp;":"&amp;$F537),INDIRECT($F$1&amp;dbP!$D$2&amp;":"&amp;dbP!$D$2),"&gt;="&amp;AC$6,INDIRECT($F$1&amp;dbP!$D$2&amp;":"&amp;dbP!$D$2),"&lt;="&amp;A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D537" s="1">
        <f ca="1">SUMIFS(INDIRECT($F$1&amp;$F537&amp;":"&amp;$F537),INDIRECT($F$1&amp;dbP!$D$2&amp;":"&amp;dbP!$D$2),"&gt;="&amp;AD$6,INDIRECT($F$1&amp;dbP!$D$2&amp;":"&amp;dbP!$D$2),"&lt;="&amp;A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E537" s="1">
        <f ca="1">SUMIFS(INDIRECT($F$1&amp;$F537&amp;":"&amp;$F537),INDIRECT($F$1&amp;dbP!$D$2&amp;":"&amp;dbP!$D$2),"&gt;="&amp;AE$6,INDIRECT($F$1&amp;dbP!$D$2&amp;":"&amp;dbP!$D$2),"&lt;="&amp;A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F537" s="1">
        <f ca="1">SUMIFS(INDIRECT($F$1&amp;$F537&amp;":"&amp;$F537),INDIRECT($F$1&amp;dbP!$D$2&amp;":"&amp;dbP!$D$2),"&gt;="&amp;AF$6,INDIRECT($F$1&amp;dbP!$D$2&amp;":"&amp;dbP!$D$2),"&lt;="&amp;AF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G537" s="1">
        <f ca="1">SUMIFS(INDIRECT($F$1&amp;$F537&amp;":"&amp;$F537),INDIRECT($F$1&amp;dbP!$D$2&amp;":"&amp;dbP!$D$2),"&gt;="&amp;AG$6,INDIRECT($F$1&amp;dbP!$D$2&amp;":"&amp;dbP!$D$2),"&lt;="&amp;AG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H537" s="1">
        <f ca="1">SUMIFS(INDIRECT($F$1&amp;$F537&amp;":"&amp;$F537),INDIRECT($F$1&amp;dbP!$D$2&amp;":"&amp;dbP!$D$2),"&gt;="&amp;AH$6,INDIRECT($F$1&amp;dbP!$D$2&amp;":"&amp;dbP!$D$2),"&lt;="&amp;AH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I537" s="1">
        <f ca="1">SUMIFS(INDIRECT($F$1&amp;$F537&amp;":"&amp;$F537),INDIRECT($F$1&amp;dbP!$D$2&amp;":"&amp;dbP!$D$2),"&gt;="&amp;AI$6,INDIRECT($F$1&amp;dbP!$D$2&amp;":"&amp;dbP!$D$2),"&lt;="&amp;AI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J537" s="1">
        <f ca="1">SUMIFS(INDIRECT($F$1&amp;$F537&amp;":"&amp;$F537),INDIRECT($F$1&amp;dbP!$D$2&amp;":"&amp;dbP!$D$2),"&gt;="&amp;AJ$6,INDIRECT($F$1&amp;dbP!$D$2&amp;":"&amp;dbP!$D$2),"&lt;="&amp;AJ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K537" s="1">
        <f ca="1">SUMIFS(INDIRECT($F$1&amp;$F537&amp;":"&amp;$F537),INDIRECT($F$1&amp;dbP!$D$2&amp;":"&amp;dbP!$D$2),"&gt;="&amp;AK$6,INDIRECT($F$1&amp;dbP!$D$2&amp;":"&amp;dbP!$D$2),"&lt;="&amp;AK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L537" s="1">
        <f ca="1">SUMIFS(INDIRECT($F$1&amp;$F537&amp;":"&amp;$F537),INDIRECT($F$1&amp;dbP!$D$2&amp;":"&amp;dbP!$D$2),"&gt;="&amp;AL$6,INDIRECT($F$1&amp;dbP!$D$2&amp;":"&amp;dbP!$D$2),"&lt;="&amp;AL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M537" s="1">
        <f ca="1">SUMIFS(INDIRECT($F$1&amp;$F537&amp;":"&amp;$F537),INDIRECT($F$1&amp;dbP!$D$2&amp;":"&amp;dbP!$D$2),"&gt;="&amp;AM$6,INDIRECT($F$1&amp;dbP!$D$2&amp;":"&amp;dbP!$D$2),"&lt;="&amp;AM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N537" s="1">
        <f ca="1">SUMIFS(INDIRECT($F$1&amp;$F537&amp;":"&amp;$F537),INDIRECT($F$1&amp;dbP!$D$2&amp;":"&amp;dbP!$D$2),"&gt;="&amp;AN$6,INDIRECT($F$1&amp;dbP!$D$2&amp;":"&amp;dbP!$D$2),"&lt;="&amp;AN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O537" s="1">
        <f ca="1">SUMIFS(INDIRECT($F$1&amp;$F537&amp;":"&amp;$F537),INDIRECT($F$1&amp;dbP!$D$2&amp;":"&amp;dbP!$D$2),"&gt;="&amp;AO$6,INDIRECT($F$1&amp;dbP!$D$2&amp;":"&amp;dbP!$D$2),"&lt;="&amp;AO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P537" s="1">
        <f ca="1">SUMIFS(INDIRECT($F$1&amp;$F537&amp;":"&amp;$F537),INDIRECT($F$1&amp;dbP!$D$2&amp;":"&amp;dbP!$D$2),"&gt;="&amp;AP$6,INDIRECT($F$1&amp;dbP!$D$2&amp;":"&amp;dbP!$D$2),"&lt;="&amp;AP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Q537" s="1">
        <f ca="1">SUMIFS(INDIRECT($F$1&amp;$F537&amp;":"&amp;$F537),INDIRECT($F$1&amp;dbP!$D$2&amp;":"&amp;dbP!$D$2),"&gt;="&amp;AQ$6,INDIRECT($F$1&amp;dbP!$D$2&amp;":"&amp;dbP!$D$2),"&lt;="&amp;AQ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R537" s="1">
        <f ca="1">SUMIFS(INDIRECT($F$1&amp;$F537&amp;":"&amp;$F537),INDIRECT($F$1&amp;dbP!$D$2&amp;":"&amp;dbP!$D$2),"&gt;="&amp;AR$6,INDIRECT($F$1&amp;dbP!$D$2&amp;":"&amp;dbP!$D$2),"&lt;="&amp;AR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S537" s="1">
        <f ca="1">SUMIFS(INDIRECT($F$1&amp;$F537&amp;":"&amp;$F537),INDIRECT($F$1&amp;dbP!$D$2&amp;":"&amp;dbP!$D$2),"&gt;="&amp;AS$6,INDIRECT($F$1&amp;dbP!$D$2&amp;":"&amp;dbP!$D$2),"&lt;="&amp;AS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T537" s="1">
        <f ca="1">SUMIFS(INDIRECT($F$1&amp;$F537&amp;":"&amp;$F537),INDIRECT($F$1&amp;dbP!$D$2&amp;":"&amp;dbP!$D$2),"&gt;="&amp;AT$6,INDIRECT($F$1&amp;dbP!$D$2&amp;":"&amp;dbP!$D$2),"&lt;="&amp;AT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U537" s="1">
        <f ca="1">SUMIFS(INDIRECT($F$1&amp;$F537&amp;":"&amp;$F537),INDIRECT($F$1&amp;dbP!$D$2&amp;":"&amp;dbP!$D$2),"&gt;="&amp;AU$6,INDIRECT($F$1&amp;dbP!$D$2&amp;":"&amp;dbP!$D$2),"&lt;="&amp;AU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V537" s="1">
        <f ca="1">SUMIFS(INDIRECT($F$1&amp;$F537&amp;":"&amp;$F537),INDIRECT($F$1&amp;dbP!$D$2&amp;":"&amp;dbP!$D$2),"&gt;="&amp;AV$6,INDIRECT($F$1&amp;dbP!$D$2&amp;":"&amp;dbP!$D$2),"&lt;="&amp;A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W537" s="1">
        <f ca="1">SUMIFS(INDIRECT($F$1&amp;$F537&amp;":"&amp;$F537),INDIRECT($F$1&amp;dbP!$D$2&amp;":"&amp;dbP!$D$2),"&gt;="&amp;AW$6,INDIRECT($F$1&amp;dbP!$D$2&amp;":"&amp;dbP!$D$2),"&lt;="&amp;A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X537" s="1">
        <f ca="1">SUMIFS(INDIRECT($F$1&amp;$F537&amp;":"&amp;$F537),INDIRECT($F$1&amp;dbP!$D$2&amp;":"&amp;dbP!$D$2),"&gt;="&amp;AX$6,INDIRECT($F$1&amp;dbP!$D$2&amp;":"&amp;dbP!$D$2),"&lt;="&amp;A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Y537" s="1">
        <f ca="1">SUMIFS(INDIRECT($F$1&amp;$F537&amp;":"&amp;$F537),INDIRECT($F$1&amp;dbP!$D$2&amp;":"&amp;dbP!$D$2),"&gt;="&amp;AY$6,INDIRECT($F$1&amp;dbP!$D$2&amp;":"&amp;dbP!$D$2),"&lt;="&amp;A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AZ537" s="1">
        <f ca="1">SUMIFS(INDIRECT($F$1&amp;$F537&amp;":"&amp;$F537),INDIRECT($F$1&amp;dbP!$D$2&amp;":"&amp;dbP!$D$2),"&gt;="&amp;AZ$6,INDIRECT($F$1&amp;dbP!$D$2&amp;":"&amp;dbP!$D$2),"&lt;="&amp;A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A537" s="1">
        <f ca="1">SUMIFS(INDIRECT($F$1&amp;$F537&amp;":"&amp;$F537),INDIRECT($F$1&amp;dbP!$D$2&amp;":"&amp;dbP!$D$2),"&gt;="&amp;BA$6,INDIRECT($F$1&amp;dbP!$D$2&amp;":"&amp;dbP!$D$2),"&lt;="&amp;B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B537" s="1">
        <f ca="1">SUMIFS(INDIRECT($F$1&amp;$F537&amp;":"&amp;$F537),INDIRECT($F$1&amp;dbP!$D$2&amp;":"&amp;dbP!$D$2),"&gt;="&amp;BB$6,INDIRECT($F$1&amp;dbP!$D$2&amp;":"&amp;dbP!$D$2),"&lt;="&amp;B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C537" s="1">
        <f ca="1">SUMIFS(INDIRECT($F$1&amp;$F537&amp;":"&amp;$F537),INDIRECT($F$1&amp;dbP!$D$2&amp;":"&amp;dbP!$D$2),"&gt;="&amp;BC$6,INDIRECT($F$1&amp;dbP!$D$2&amp;":"&amp;dbP!$D$2),"&lt;="&amp;B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D537" s="1">
        <f ca="1">SUMIFS(INDIRECT($F$1&amp;$F537&amp;":"&amp;$F537),INDIRECT($F$1&amp;dbP!$D$2&amp;":"&amp;dbP!$D$2),"&gt;="&amp;BD$6,INDIRECT($F$1&amp;dbP!$D$2&amp;":"&amp;dbP!$D$2),"&lt;="&amp;B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  <c r="BE537" s="1">
        <f ca="1">SUMIFS(INDIRECT($F$1&amp;$F537&amp;":"&amp;$F537),INDIRECT($F$1&amp;dbP!$D$2&amp;":"&amp;dbP!$D$2),"&gt;="&amp;BE$6,INDIRECT($F$1&amp;dbP!$D$2&amp;":"&amp;dbP!$D$2),"&lt;="&amp;B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</f>
        <v>0</v>
      </c>
    </row>
    <row r="538" spans="2:57" x14ac:dyDescent="0.3">
      <c r="B538" s="1">
        <f>MAX(B$423:B537)+1</f>
        <v>121</v>
      </c>
      <c r="D538" s="1" t="str">
        <f ca="1">INDIRECT($B$1&amp;Items!AB$2&amp;$B538)</f>
        <v>PL(-)</v>
      </c>
      <c r="F538" s="1" t="str">
        <f ca="1">INDIRECT($B$1&amp;Items!X$2&amp;$B538)</f>
        <v>AA</v>
      </c>
      <c r="H538" s="13" t="str">
        <f ca="1">INDIRECT($B$1&amp;Items!U$2&amp;$B538)</f>
        <v>Операционные расходы</v>
      </c>
      <c r="I538" s="13" t="str">
        <f ca="1">IF(INDIRECT($B$1&amp;Items!V$2&amp;$B538)="",H538,INDIRECT($B$1&amp;Items!V$2&amp;$B538))</f>
        <v>Операционные расходы - блок-3</v>
      </c>
      <c r="J538" s="1" t="str">
        <f ca="1">IF(INDIRECT($B$1&amp;Items!W$2&amp;$B538)="",IF(H538&lt;&gt;I538,"  "&amp;I538,I538),"    "&amp;INDIRECT($B$1&amp;Items!W$2&amp;$B538))</f>
        <v xml:space="preserve">    Операционные расходы - 3-15</v>
      </c>
      <c r="S538" s="1">
        <f ca="1">SUM($U538:INDIRECT(ADDRESS(ROW(),SUMIFS($1:$1,$5:$5,MAX($5:$5)))))</f>
        <v>116382.00000000001</v>
      </c>
      <c r="V538" s="1">
        <f ca="1">SUMIFS(INDIRECT($F$1&amp;$F538&amp;":"&amp;$F538),INDIRECT($F$1&amp;dbP!$D$2&amp;":"&amp;dbP!$D$2),"&gt;="&amp;V$6,INDIRECT($F$1&amp;dbP!$D$2&amp;":"&amp;dbP!$D$2),"&lt;="&amp;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W538" s="1">
        <f ca="1">SUMIFS(INDIRECT($F$1&amp;$F538&amp;":"&amp;$F538),INDIRECT($F$1&amp;dbP!$D$2&amp;":"&amp;dbP!$D$2),"&gt;="&amp;W$6,INDIRECT($F$1&amp;dbP!$D$2&amp;":"&amp;dbP!$D$2),"&lt;="&amp;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116382.00000000001</v>
      </c>
      <c r="X538" s="1">
        <f ca="1">SUMIFS(INDIRECT($F$1&amp;$F538&amp;":"&amp;$F538),INDIRECT($F$1&amp;dbP!$D$2&amp;":"&amp;dbP!$D$2),"&gt;="&amp;X$6,INDIRECT($F$1&amp;dbP!$D$2&amp;":"&amp;dbP!$D$2),"&lt;="&amp;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Y538" s="1">
        <f ca="1">SUMIFS(INDIRECT($F$1&amp;$F538&amp;":"&amp;$F538),INDIRECT($F$1&amp;dbP!$D$2&amp;":"&amp;dbP!$D$2),"&gt;="&amp;Y$6,INDIRECT($F$1&amp;dbP!$D$2&amp;":"&amp;dbP!$D$2),"&lt;="&amp;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Z538" s="1">
        <f ca="1">SUMIFS(INDIRECT($F$1&amp;$F538&amp;":"&amp;$F538),INDIRECT($F$1&amp;dbP!$D$2&amp;":"&amp;dbP!$D$2),"&gt;="&amp;Z$6,INDIRECT($F$1&amp;dbP!$D$2&amp;":"&amp;dbP!$D$2),"&lt;="&amp;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A538" s="1">
        <f ca="1">SUMIFS(INDIRECT($F$1&amp;$F538&amp;":"&amp;$F538),INDIRECT($F$1&amp;dbP!$D$2&amp;":"&amp;dbP!$D$2),"&gt;="&amp;AA$6,INDIRECT($F$1&amp;dbP!$D$2&amp;":"&amp;dbP!$D$2),"&lt;="&amp;A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B538" s="1">
        <f ca="1">SUMIFS(INDIRECT($F$1&amp;$F538&amp;":"&amp;$F538),INDIRECT($F$1&amp;dbP!$D$2&amp;":"&amp;dbP!$D$2),"&gt;="&amp;AB$6,INDIRECT($F$1&amp;dbP!$D$2&amp;":"&amp;dbP!$D$2),"&lt;="&amp;A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C538" s="1">
        <f ca="1">SUMIFS(INDIRECT($F$1&amp;$F538&amp;":"&amp;$F538),INDIRECT($F$1&amp;dbP!$D$2&amp;":"&amp;dbP!$D$2),"&gt;="&amp;AC$6,INDIRECT($F$1&amp;dbP!$D$2&amp;":"&amp;dbP!$D$2),"&lt;="&amp;A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D538" s="1">
        <f ca="1">SUMIFS(INDIRECT($F$1&amp;$F538&amp;":"&amp;$F538),INDIRECT($F$1&amp;dbP!$D$2&amp;":"&amp;dbP!$D$2),"&gt;="&amp;AD$6,INDIRECT($F$1&amp;dbP!$D$2&amp;":"&amp;dbP!$D$2),"&lt;="&amp;A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E538" s="1">
        <f ca="1">SUMIFS(INDIRECT($F$1&amp;$F538&amp;":"&amp;$F538),INDIRECT($F$1&amp;dbP!$D$2&amp;":"&amp;dbP!$D$2),"&gt;="&amp;AE$6,INDIRECT($F$1&amp;dbP!$D$2&amp;":"&amp;dbP!$D$2),"&lt;="&amp;A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F538" s="1">
        <f ca="1">SUMIFS(INDIRECT($F$1&amp;$F538&amp;":"&amp;$F538),INDIRECT($F$1&amp;dbP!$D$2&amp;":"&amp;dbP!$D$2),"&gt;="&amp;AF$6,INDIRECT($F$1&amp;dbP!$D$2&amp;":"&amp;dbP!$D$2),"&lt;="&amp;AF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G538" s="1">
        <f ca="1">SUMIFS(INDIRECT($F$1&amp;$F538&amp;":"&amp;$F538),INDIRECT($F$1&amp;dbP!$D$2&amp;":"&amp;dbP!$D$2),"&gt;="&amp;AG$6,INDIRECT($F$1&amp;dbP!$D$2&amp;":"&amp;dbP!$D$2),"&lt;="&amp;AG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H538" s="1">
        <f ca="1">SUMIFS(INDIRECT($F$1&amp;$F538&amp;":"&amp;$F538),INDIRECT($F$1&amp;dbP!$D$2&amp;":"&amp;dbP!$D$2),"&gt;="&amp;AH$6,INDIRECT($F$1&amp;dbP!$D$2&amp;":"&amp;dbP!$D$2),"&lt;="&amp;AH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I538" s="1">
        <f ca="1">SUMIFS(INDIRECT($F$1&amp;$F538&amp;":"&amp;$F538),INDIRECT($F$1&amp;dbP!$D$2&amp;":"&amp;dbP!$D$2),"&gt;="&amp;AI$6,INDIRECT($F$1&amp;dbP!$D$2&amp;":"&amp;dbP!$D$2),"&lt;="&amp;AI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J538" s="1">
        <f ca="1">SUMIFS(INDIRECT($F$1&amp;$F538&amp;":"&amp;$F538),INDIRECT($F$1&amp;dbP!$D$2&amp;":"&amp;dbP!$D$2),"&gt;="&amp;AJ$6,INDIRECT($F$1&amp;dbP!$D$2&amp;":"&amp;dbP!$D$2),"&lt;="&amp;AJ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K538" s="1">
        <f ca="1">SUMIFS(INDIRECT($F$1&amp;$F538&amp;":"&amp;$F538),INDIRECT($F$1&amp;dbP!$D$2&amp;":"&amp;dbP!$D$2),"&gt;="&amp;AK$6,INDIRECT($F$1&amp;dbP!$D$2&amp;":"&amp;dbP!$D$2),"&lt;="&amp;AK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L538" s="1">
        <f ca="1">SUMIFS(INDIRECT($F$1&amp;$F538&amp;":"&amp;$F538),INDIRECT($F$1&amp;dbP!$D$2&amp;":"&amp;dbP!$D$2),"&gt;="&amp;AL$6,INDIRECT($F$1&amp;dbP!$D$2&amp;":"&amp;dbP!$D$2),"&lt;="&amp;AL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M538" s="1">
        <f ca="1">SUMIFS(INDIRECT($F$1&amp;$F538&amp;":"&amp;$F538),INDIRECT($F$1&amp;dbP!$D$2&amp;":"&amp;dbP!$D$2),"&gt;="&amp;AM$6,INDIRECT($F$1&amp;dbP!$D$2&amp;":"&amp;dbP!$D$2),"&lt;="&amp;AM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N538" s="1">
        <f ca="1">SUMIFS(INDIRECT($F$1&amp;$F538&amp;":"&amp;$F538),INDIRECT($F$1&amp;dbP!$D$2&amp;":"&amp;dbP!$D$2),"&gt;="&amp;AN$6,INDIRECT($F$1&amp;dbP!$D$2&amp;":"&amp;dbP!$D$2),"&lt;="&amp;AN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O538" s="1">
        <f ca="1">SUMIFS(INDIRECT($F$1&amp;$F538&amp;":"&amp;$F538),INDIRECT($F$1&amp;dbP!$D$2&amp;":"&amp;dbP!$D$2),"&gt;="&amp;AO$6,INDIRECT($F$1&amp;dbP!$D$2&amp;":"&amp;dbP!$D$2),"&lt;="&amp;AO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P538" s="1">
        <f ca="1">SUMIFS(INDIRECT($F$1&amp;$F538&amp;":"&amp;$F538),INDIRECT($F$1&amp;dbP!$D$2&amp;":"&amp;dbP!$D$2),"&gt;="&amp;AP$6,INDIRECT($F$1&amp;dbP!$D$2&amp;":"&amp;dbP!$D$2),"&lt;="&amp;AP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Q538" s="1">
        <f ca="1">SUMIFS(INDIRECT($F$1&amp;$F538&amp;":"&amp;$F538),INDIRECT($F$1&amp;dbP!$D$2&amp;":"&amp;dbP!$D$2),"&gt;="&amp;AQ$6,INDIRECT($F$1&amp;dbP!$D$2&amp;":"&amp;dbP!$D$2),"&lt;="&amp;AQ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R538" s="1">
        <f ca="1">SUMIFS(INDIRECT($F$1&amp;$F538&amp;":"&amp;$F538),INDIRECT($F$1&amp;dbP!$D$2&amp;":"&amp;dbP!$D$2),"&gt;="&amp;AR$6,INDIRECT($F$1&amp;dbP!$D$2&amp;":"&amp;dbP!$D$2),"&lt;="&amp;AR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S538" s="1">
        <f ca="1">SUMIFS(INDIRECT($F$1&amp;$F538&amp;":"&amp;$F538),INDIRECT($F$1&amp;dbP!$D$2&amp;":"&amp;dbP!$D$2),"&gt;="&amp;AS$6,INDIRECT($F$1&amp;dbP!$D$2&amp;":"&amp;dbP!$D$2),"&lt;="&amp;AS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T538" s="1">
        <f ca="1">SUMIFS(INDIRECT($F$1&amp;$F538&amp;":"&amp;$F538),INDIRECT($F$1&amp;dbP!$D$2&amp;":"&amp;dbP!$D$2),"&gt;="&amp;AT$6,INDIRECT($F$1&amp;dbP!$D$2&amp;":"&amp;dbP!$D$2),"&lt;="&amp;AT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U538" s="1">
        <f ca="1">SUMIFS(INDIRECT($F$1&amp;$F538&amp;":"&amp;$F538),INDIRECT($F$1&amp;dbP!$D$2&amp;":"&amp;dbP!$D$2),"&gt;="&amp;AU$6,INDIRECT($F$1&amp;dbP!$D$2&amp;":"&amp;dbP!$D$2),"&lt;="&amp;AU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V538" s="1">
        <f ca="1">SUMIFS(INDIRECT($F$1&amp;$F538&amp;":"&amp;$F538),INDIRECT($F$1&amp;dbP!$D$2&amp;":"&amp;dbP!$D$2),"&gt;="&amp;AV$6,INDIRECT($F$1&amp;dbP!$D$2&amp;":"&amp;dbP!$D$2),"&lt;="&amp;A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W538" s="1">
        <f ca="1">SUMIFS(INDIRECT($F$1&amp;$F538&amp;":"&amp;$F538),INDIRECT($F$1&amp;dbP!$D$2&amp;":"&amp;dbP!$D$2),"&gt;="&amp;AW$6,INDIRECT($F$1&amp;dbP!$D$2&amp;":"&amp;dbP!$D$2),"&lt;="&amp;A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X538" s="1">
        <f ca="1">SUMIFS(INDIRECT($F$1&amp;$F538&amp;":"&amp;$F538),INDIRECT($F$1&amp;dbP!$D$2&amp;":"&amp;dbP!$D$2),"&gt;="&amp;AX$6,INDIRECT($F$1&amp;dbP!$D$2&amp;":"&amp;dbP!$D$2),"&lt;="&amp;A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Y538" s="1">
        <f ca="1">SUMIFS(INDIRECT($F$1&amp;$F538&amp;":"&amp;$F538),INDIRECT($F$1&amp;dbP!$D$2&amp;":"&amp;dbP!$D$2),"&gt;="&amp;AY$6,INDIRECT($F$1&amp;dbP!$D$2&amp;":"&amp;dbP!$D$2),"&lt;="&amp;A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AZ538" s="1">
        <f ca="1">SUMIFS(INDIRECT($F$1&amp;$F538&amp;":"&amp;$F538),INDIRECT($F$1&amp;dbP!$D$2&amp;":"&amp;dbP!$D$2),"&gt;="&amp;AZ$6,INDIRECT($F$1&amp;dbP!$D$2&amp;":"&amp;dbP!$D$2),"&lt;="&amp;A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A538" s="1">
        <f ca="1">SUMIFS(INDIRECT($F$1&amp;$F538&amp;":"&amp;$F538),INDIRECT($F$1&amp;dbP!$D$2&amp;":"&amp;dbP!$D$2),"&gt;="&amp;BA$6,INDIRECT($F$1&amp;dbP!$D$2&amp;":"&amp;dbP!$D$2),"&lt;="&amp;B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B538" s="1">
        <f ca="1">SUMIFS(INDIRECT($F$1&amp;$F538&amp;":"&amp;$F538),INDIRECT($F$1&amp;dbP!$D$2&amp;":"&amp;dbP!$D$2),"&gt;="&amp;BB$6,INDIRECT($F$1&amp;dbP!$D$2&amp;":"&amp;dbP!$D$2),"&lt;="&amp;B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C538" s="1">
        <f ca="1">SUMIFS(INDIRECT($F$1&amp;$F538&amp;":"&amp;$F538),INDIRECT($F$1&amp;dbP!$D$2&amp;":"&amp;dbP!$D$2),"&gt;="&amp;BC$6,INDIRECT($F$1&amp;dbP!$D$2&amp;":"&amp;dbP!$D$2),"&lt;="&amp;B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D538" s="1">
        <f ca="1">SUMIFS(INDIRECT($F$1&amp;$F538&amp;":"&amp;$F538),INDIRECT($F$1&amp;dbP!$D$2&amp;":"&amp;dbP!$D$2),"&gt;="&amp;BD$6,INDIRECT($F$1&amp;dbP!$D$2&amp;":"&amp;dbP!$D$2),"&lt;="&amp;B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  <c r="BE538" s="1">
        <f ca="1">SUMIFS(INDIRECT($F$1&amp;$F538&amp;":"&amp;$F538),INDIRECT($F$1&amp;dbP!$D$2&amp;":"&amp;dbP!$D$2),"&gt;="&amp;BE$6,INDIRECT($F$1&amp;dbP!$D$2&amp;":"&amp;dbP!$D$2),"&lt;="&amp;B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</f>
        <v>0</v>
      </c>
    </row>
    <row r="539" spans="2:57" x14ac:dyDescent="0.3">
      <c r="B539" s="1">
        <f>MAX(B$423:B538)+1</f>
        <v>122</v>
      </c>
      <c r="D539" s="1" t="str">
        <f ca="1">INDIRECT($B$1&amp;Items!AB$2&amp;$B539)</f>
        <v>PL(-)</v>
      </c>
      <c r="F539" s="1" t="str">
        <f ca="1">INDIRECT($B$1&amp;Items!X$2&amp;$B539)</f>
        <v>AA</v>
      </c>
      <c r="H539" s="13" t="str">
        <f ca="1">INDIRECT($B$1&amp;Items!U$2&amp;$B539)</f>
        <v>Операционные расходы</v>
      </c>
      <c r="I539" s="13" t="str">
        <f ca="1">IF(INDIRECT($B$1&amp;Items!V$2&amp;$B539)="",H539,INDIRECT($B$1&amp;Items!V$2&amp;$B539))</f>
        <v>Операционные расходы - блок-3</v>
      </c>
      <c r="J539" s="1" t="str">
        <f ca="1">IF(INDIRECT($B$1&amp;Items!W$2&amp;$B539)="",IF(H539&lt;&gt;I539,"  "&amp;I539,I539),"    "&amp;INDIRECT($B$1&amp;Items!W$2&amp;$B539))</f>
        <v xml:space="preserve">    Операционные расходы - 3-16</v>
      </c>
      <c r="S539" s="1">
        <f ca="1">SUM($U539:INDIRECT(ADDRESS(ROW(),SUMIFS($1:$1,$5:$5,MAX($5:$5)))))</f>
        <v>90469.894000000015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90469.894000000015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</f>
        <v>0</v>
      </c>
    </row>
    <row r="540" spans="2:57" x14ac:dyDescent="0.3">
      <c r="B540" s="1">
        <f>MAX(B$423:B539)+1</f>
        <v>123</v>
      </c>
      <c r="D540" s="1" t="str">
        <f ca="1">INDIRECT($B$1&amp;Items!AB$2&amp;$B540)</f>
        <v>PL(-)</v>
      </c>
      <c r="F540" s="1" t="str">
        <f ca="1">INDIRECT($B$1&amp;Items!X$2&amp;$B540)</f>
        <v>AA</v>
      </c>
      <c r="H540" s="13" t="str">
        <f ca="1">INDIRECT($B$1&amp;Items!U$2&amp;$B540)</f>
        <v>Операционные расходы</v>
      </c>
      <c r="I540" s="13" t="str">
        <f ca="1">IF(INDIRECT($B$1&amp;Items!V$2&amp;$B540)="",H540,INDIRECT($B$1&amp;Items!V$2&amp;$B540))</f>
        <v>Операционные расходы - блок-3</v>
      </c>
      <c r="J540" s="1" t="str">
        <f ca="1">IF(INDIRECT($B$1&amp;Items!W$2&amp;$B540)="",IF(H540&lt;&gt;I540,"  "&amp;I540,I540),"    "&amp;INDIRECT($B$1&amp;Items!W$2&amp;$B540))</f>
        <v xml:space="preserve">    Операционные расходы - 3-17</v>
      </c>
      <c r="S540" s="1">
        <f ca="1">SUM($U540:INDIRECT(ADDRESS(ROW(),SUMIFS($1:$1,$5:$5,MAX($5:$5)))))</f>
        <v>50123.853000000003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50123.853000000003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</f>
        <v>0</v>
      </c>
    </row>
    <row r="541" spans="2:57" x14ac:dyDescent="0.3">
      <c r="B541" s="1">
        <f>MAX(B$423:B540)+1</f>
        <v>124</v>
      </c>
      <c r="D541" s="1">
        <f ca="1">INDIRECT($B$1&amp;Items!AB$2&amp;$B541)</f>
        <v>0</v>
      </c>
      <c r="F541" s="1" t="str">
        <f ca="1">INDIRECT($B$1&amp;Items!X$2&amp;$B541)</f>
        <v>AA</v>
      </c>
      <c r="H541" s="13" t="str">
        <f ca="1">INDIRECT($B$1&amp;Items!U$2&amp;$B541)</f>
        <v>Операционные расходы</v>
      </c>
      <c r="I541" s="13" t="str">
        <f ca="1">IF(INDIRECT($B$1&amp;Items!V$2&amp;$B541)="",H541,INDIRECT($B$1&amp;Items!V$2&amp;$B541))</f>
        <v>Операционные расходы - блок-4</v>
      </c>
      <c r="J541" s="1" t="str">
        <f ca="1">IF(INDIRECT($B$1&amp;Items!W$2&amp;$B541)="",IF(H541&lt;&gt;I541,"  "&amp;I541,I541),"    "&amp;INDIRECT($B$1&amp;Items!W$2&amp;$B541))</f>
        <v xml:space="preserve">  Операционные расходы - блок-4</v>
      </c>
      <c r="S541" s="1">
        <f ca="1">SUM($U541:INDIRECT(ADDRESS(ROW(),SUMIFS($1:$1,$5:$5,MAX($5:$5)))))</f>
        <v>1470255.4404740899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500028.93874060002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520991.74193349003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312435.94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136798.81980000003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</f>
        <v>0</v>
      </c>
    </row>
    <row r="542" spans="2:57" x14ac:dyDescent="0.3">
      <c r="B542" s="1">
        <f>MAX(B$423:B541)+1</f>
        <v>125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Операционные расходы</v>
      </c>
      <c r="I542" s="13" t="str">
        <f ca="1">IF(INDIRECT($B$1&amp;Items!V$2&amp;$B542)="",H542,INDIRECT($B$1&amp;Items!V$2&amp;$B542))</f>
        <v>Операционные расходы - блок-4</v>
      </c>
      <c r="J542" s="1" t="str">
        <f ca="1">IF(INDIRECT($B$1&amp;Items!W$2&amp;$B542)="",IF(H542&lt;&gt;I542,"  "&amp;I542,I542),"    "&amp;INDIRECT($B$1&amp;Items!W$2&amp;$B542))</f>
        <v xml:space="preserve">    Операционные расходы - 4-1</v>
      </c>
      <c r="S542" s="1">
        <f ca="1">SUM($U542:INDIRECT(ADDRESS(ROW(),SUMIFS($1:$1,$5:$5,MAX($5:$5)))))</f>
        <v>258784.75529999999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258784.75529999999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</f>
        <v>0</v>
      </c>
    </row>
    <row r="543" spans="2:57" x14ac:dyDescent="0.3">
      <c r="B543" s="1">
        <f>MAX(B$423:B542)+1</f>
        <v>126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Операционные расходы</v>
      </c>
      <c r="I543" s="13" t="str">
        <f ca="1">IF(INDIRECT($B$1&amp;Items!V$2&amp;$B543)="",H543,INDIRECT($B$1&amp;Items!V$2&amp;$B543))</f>
        <v>Операционные расходы - блок-4</v>
      </c>
      <c r="J543" s="1" t="str">
        <f ca="1">IF(INDIRECT($B$1&amp;Items!W$2&amp;$B543)="",IF(H543&lt;&gt;I543,"  "&amp;I543,I543),"    "&amp;INDIRECT($B$1&amp;Items!W$2&amp;$B543))</f>
        <v xml:space="preserve">    Операционные расходы - 4-2</v>
      </c>
      <c r="S543" s="1">
        <f ca="1">SUM($U543:INDIRECT(ADDRESS(ROW(),SUMIFS($1:$1,$5:$5,MAX($5:$5)))))</f>
        <v>136940.70180000001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136940.70180000001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</f>
        <v>0</v>
      </c>
    </row>
    <row r="544" spans="2:57" x14ac:dyDescent="0.3">
      <c r="B544" s="1">
        <f>MAX(B$423:B543)+1</f>
        <v>127</v>
      </c>
      <c r="D544" s="1" t="str">
        <f ca="1">INDIRECT($B$1&amp;Items!AB$2&amp;$B544)</f>
        <v>PL(-)</v>
      </c>
      <c r="F544" s="1" t="str">
        <f ca="1">INDIRECT($B$1&amp;Items!X$2&amp;$B544)</f>
        <v>AA</v>
      </c>
      <c r="H544" s="13" t="str">
        <f ca="1">INDIRECT($B$1&amp;Items!U$2&amp;$B544)</f>
        <v>Операционные расходы</v>
      </c>
      <c r="I544" s="13" t="str">
        <f ca="1">IF(INDIRECT($B$1&amp;Items!V$2&amp;$B544)="",H544,INDIRECT($B$1&amp;Items!V$2&amp;$B544))</f>
        <v>Операционные расходы - блок-4</v>
      </c>
      <c r="J544" s="1" t="str">
        <f ca="1">IF(INDIRECT($B$1&amp;Items!W$2&amp;$B544)="",IF(H544&lt;&gt;I544,"  "&amp;I544,I544),"    "&amp;INDIRECT($B$1&amp;Items!W$2&amp;$B544))</f>
        <v xml:space="preserve">    Операционные расходы - 4-3</v>
      </c>
      <c r="S544" s="1">
        <f ca="1">SUM($U544:INDIRECT(ADDRESS(ROW(),SUMIFS($1:$1,$5:$5,MAX($5:$5)))))</f>
        <v>104303.4816406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104303.4816406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</f>
        <v>0</v>
      </c>
    </row>
    <row r="545" spans="2:57" x14ac:dyDescent="0.3">
      <c r="B545" s="1">
        <f>MAX(B$423:B544)+1</f>
        <v>128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Операционные расходы</v>
      </c>
      <c r="I545" s="13" t="str">
        <f ca="1">IF(INDIRECT($B$1&amp;Items!V$2&amp;$B545)="",H545,INDIRECT($B$1&amp;Items!V$2&amp;$B545))</f>
        <v>Операционные расходы - блок-4</v>
      </c>
      <c r="J545" s="1" t="str">
        <f ca="1">IF(INDIRECT($B$1&amp;Items!W$2&amp;$B545)="",IF(H545&lt;&gt;I545,"  "&amp;I545,I545),"    "&amp;INDIRECT($B$1&amp;Items!W$2&amp;$B545))</f>
        <v xml:space="preserve">    Операционные расходы - 4-4</v>
      </c>
      <c r="S545" s="1">
        <f ca="1">SUM($U545:INDIRECT(ADDRESS(ROW(),SUMIFS($1:$1,$5:$5,MAX($5:$5)))))</f>
        <v>58081.884599700003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58081.884599700003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</f>
        <v>0</v>
      </c>
    </row>
    <row r="546" spans="2:57" x14ac:dyDescent="0.3">
      <c r="B546" s="1">
        <f>MAX(B$423:B545)+1</f>
        <v>129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Операционные расходы</v>
      </c>
      <c r="I546" s="13" t="str">
        <f ca="1">IF(INDIRECT($B$1&amp;Items!V$2&amp;$B546)="",H546,INDIRECT($B$1&amp;Items!V$2&amp;$B546))</f>
        <v>Операционные расходы - блок-4</v>
      </c>
      <c r="J546" s="1" t="str">
        <f ca="1">IF(INDIRECT($B$1&amp;Items!W$2&amp;$B546)="",IF(H546&lt;&gt;I546,"  "&amp;I546,I546),"    "&amp;INDIRECT($B$1&amp;Items!W$2&amp;$B546))</f>
        <v xml:space="preserve">    Операционные расходы - 4-5</v>
      </c>
      <c r="S546" s="1">
        <f ca="1">SUM($U546:INDIRECT(ADDRESS(ROW(),SUMIFS($1:$1,$5:$5,MAX($5:$5)))))</f>
        <v>302431.49784297001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302431.49784297001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</f>
        <v>0</v>
      </c>
    </row>
    <row r="547" spans="2:57" x14ac:dyDescent="0.3">
      <c r="B547" s="1">
        <f>MAX(B$423:B546)+1</f>
        <v>130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Операционные расходы</v>
      </c>
      <c r="I547" s="13" t="str">
        <f ca="1">IF(INDIRECT($B$1&amp;Items!V$2&amp;$B547)="",H547,INDIRECT($B$1&amp;Items!V$2&amp;$B547))</f>
        <v>Операционные расходы - блок-4</v>
      </c>
      <c r="J547" s="1" t="str">
        <f ca="1">IF(INDIRECT($B$1&amp;Items!W$2&amp;$B547)="",IF(H547&lt;&gt;I547,"  "&amp;I547,I547),"    "&amp;INDIRECT($B$1&amp;Items!W$2&amp;$B547))</f>
        <v xml:space="preserve">    Операционные расходы - 4-6</v>
      </c>
      <c r="S547" s="1">
        <f ca="1">SUM($U547:INDIRECT(ADDRESS(ROW(),SUMIFS($1:$1,$5:$5,MAX($5:$5)))))</f>
        <v>160478.35949082003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160478.35949082003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</f>
        <v>0</v>
      </c>
    </row>
    <row r="548" spans="2:57" x14ac:dyDescent="0.3">
      <c r="B548" s="1">
        <f>MAX(B$423:B547)+1</f>
        <v>131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Операционные расходы</v>
      </c>
      <c r="I548" s="13" t="str">
        <f ca="1">IF(INDIRECT($B$1&amp;Items!V$2&amp;$B548)="",H548,INDIRECT($B$1&amp;Items!V$2&amp;$B548))</f>
        <v>Операционные расходы - блок-4</v>
      </c>
      <c r="J548" s="1" t="str">
        <f ca="1">IF(INDIRECT($B$1&amp;Items!W$2&amp;$B548)="",IF(H548&lt;&gt;I548,"  "&amp;I548,I548),"    "&amp;INDIRECT($B$1&amp;Items!W$2&amp;$B548))</f>
        <v xml:space="preserve">    Операционные расходы - 4-7</v>
      </c>
      <c r="S548" s="1">
        <f ca="1">SUM($U548:INDIRECT(ADDRESS(ROW(),SUMIFS($1:$1,$5:$5,MAX($5:$5)))))</f>
        <v>81346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81346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</f>
        <v>0</v>
      </c>
    </row>
    <row r="549" spans="2:57" x14ac:dyDescent="0.3">
      <c r="B549" s="1">
        <f>MAX(B$423:B548)+1</f>
        <v>132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Операционные расходы</v>
      </c>
      <c r="I549" s="13" t="str">
        <f ca="1">IF(INDIRECT($B$1&amp;Items!V$2&amp;$B549)="",H549,INDIRECT($B$1&amp;Items!V$2&amp;$B549))</f>
        <v>Операционные расходы - блок-4</v>
      </c>
      <c r="J549" s="1" t="str">
        <f ca="1">IF(INDIRECT($B$1&amp;Items!W$2&amp;$B549)="",IF(H549&lt;&gt;I549,"  "&amp;I549,I549),"    "&amp;INDIRECT($B$1&amp;Items!W$2&amp;$B549))</f>
        <v xml:space="preserve">    Операционные расходы - 4-8</v>
      </c>
      <c r="S549" s="1">
        <f ca="1">SUM($U549:INDIRECT(ADDRESS(ROW(),SUMIFS($1:$1,$5:$5,MAX($5:$5)))))</f>
        <v>37416.6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37416.6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</f>
        <v>0</v>
      </c>
    </row>
    <row r="550" spans="2:57" x14ac:dyDescent="0.3">
      <c r="B550" s="1">
        <f>MAX(B$423:B549)+1</f>
        <v>133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Операционные расходы</v>
      </c>
      <c r="I550" s="13" t="str">
        <f ca="1">IF(INDIRECT($B$1&amp;Items!V$2&amp;$B550)="",H550,INDIRECT($B$1&amp;Items!V$2&amp;$B550))</f>
        <v>Операционные расходы - блок-4</v>
      </c>
      <c r="J550" s="1" t="str">
        <f ca="1">IF(INDIRECT($B$1&amp;Items!W$2&amp;$B550)="",IF(H550&lt;&gt;I550,"  "&amp;I550,I550),"    "&amp;INDIRECT($B$1&amp;Items!W$2&amp;$B550))</f>
        <v xml:space="preserve">    Операционные расходы - 4-9</v>
      </c>
      <c r="S550" s="1">
        <f ca="1">SUM($U550:INDIRECT(ADDRESS(ROW(),SUMIFS($1:$1,$5:$5,MAX($5:$5)))))</f>
        <v>193673.34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193673.34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</f>
        <v>0</v>
      </c>
    </row>
    <row r="551" spans="2:57" x14ac:dyDescent="0.3">
      <c r="B551" s="1">
        <f>MAX(B$423:B550)+1</f>
        <v>134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Операционные расходы</v>
      </c>
      <c r="I551" s="13" t="str">
        <f ca="1">IF(INDIRECT($B$1&amp;Items!V$2&amp;$B551)="",H551,INDIRECT($B$1&amp;Items!V$2&amp;$B551))</f>
        <v>Операционные расходы - блок-4</v>
      </c>
      <c r="J551" s="1" t="str">
        <f ca="1">IF(INDIRECT($B$1&amp;Items!W$2&amp;$B551)="",IF(H551&lt;&gt;I551,"  "&amp;I551,I551),"    "&amp;INDIRECT($B$1&amp;Items!W$2&amp;$B551))</f>
        <v xml:space="preserve">    Операционные расходы - 4-10</v>
      </c>
      <c r="S551" s="1">
        <f ca="1">SUM($U551:INDIRECT(ADDRESS(ROW(),SUMIFS($1:$1,$5:$5,MAX($5:$5)))))</f>
        <v>136798.81980000003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136798.81980000003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</f>
        <v>0</v>
      </c>
    </row>
    <row r="552" spans="2:57" x14ac:dyDescent="0.3">
      <c r="B552" s="1">
        <f>MAX(B$423:B551)+1</f>
        <v>135</v>
      </c>
      <c r="D552" s="1">
        <f ca="1">INDIRECT($B$1&amp;Items!AB$2&amp;$B552)</f>
        <v>0</v>
      </c>
      <c r="F552" s="1" t="str">
        <f ca="1">INDIRECT($B$1&amp;Items!X$2&amp;$B552)</f>
        <v>AA</v>
      </c>
      <c r="H552" s="13" t="str">
        <f ca="1">INDIRECT($B$1&amp;Items!U$2&amp;$B552)</f>
        <v>Операционные расходы</v>
      </c>
      <c r="I552" s="13" t="str">
        <f ca="1">IF(INDIRECT($B$1&amp;Items!V$2&amp;$B552)="",H552,INDIRECT($B$1&amp;Items!V$2&amp;$B552))</f>
        <v>Операционные расходы - блок-5</v>
      </c>
      <c r="J552" s="1" t="str">
        <f ca="1">IF(INDIRECT($B$1&amp;Items!W$2&amp;$B552)="",IF(H552&lt;&gt;I552,"  "&amp;I552,I552),"    "&amp;INDIRECT($B$1&amp;Items!W$2&amp;$B552))</f>
        <v xml:space="preserve">  Операционные расходы - блок-5</v>
      </c>
      <c r="S552" s="1">
        <f ca="1">SUM($U552:INDIRECT(ADDRESS(ROW(),SUMIFS($1:$1,$5:$5,MAX($5:$5)))))</f>
        <v>1180792.1204218646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160315.91878902001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429500.50187684444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223961.66200000001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139128.59929000001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227885.43846600002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</f>
        <v>0</v>
      </c>
    </row>
    <row r="553" spans="2:57" x14ac:dyDescent="0.3">
      <c r="B553" s="1">
        <f>MAX(B$423:B552)+1</f>
        <v>136</v>
      </c>
      <c r="D553" s="1" t="str">
        <f ca="1">INDIRECT($B$1&amp;Items!AB$2&amp;$B553)</f>
        <v>PL(-)</v>
      </c>
      <c r="F553" s="1" t="str">
        <f ca="1">INDIRECT($B$1&amp;Items!X$2&amp;$B553)</f>
        <v>AA</v>
      </c>
      <c r="H553" s="13" t="str">
        <f ca="1">INDIRECT($B$1&amp;Items!U$2&amp;$B553)</f>
        <v>Операционные расходы</v>
      </c>
      <c r="I553" s="13" t="str">
        <f ca="1">IF(INDIRECT($B$1&amp;Items!V$2&amp;$B553)="",H553,INDIRECT($B$1&amp;Items!V$2&amp;$B553))</f>
        <v>Операционные расходы - блок-5</v>
      </c>
      <c r="J553" s="1" t="str">
        <f ca="1">IF(INDIRECT($B$1&amp;Items!W$2&amp;$B553)="",IF(H553&lt;&gt;I553,"  "&amp;I553,I553),"    "&amp;INDIRECT($B$1&amp;Items!W$2&amp;$B553))</f>
        <v xml:space="preserve">    Операционные расходы - 5-1</v>
      </c>
      <c r="S553" s="1">
        <f ca="1">SUM($U553:INDIRECT(ADDRESS(ROW(),SUMIFS($1:$1,$5:$5,MAX($5:$5)))))</f>
        <v>95247.706000000006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95247.706000000006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</f>
        <v>0</v>
      </c>
    </row>
    <row r="554" spans="2:57" x14ac:dyDescent="0.3">
      <c r="B554" s="1">
        <f>MAX(B$423:B553)+1</f>
        <v>137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Операционные расходы</v>
      </c>
      <c r="I554" s="13" t="str">
        <f ca="1">IF(INDIRECT($B$1&amp;Items!V$2&amp;$B554)="",H554,INDIRECT($B$1&amp;Items!V$2&amp;$B554))</f>
        <v>Операционные расходы - блок-5</v>
      </c>
      <c r="J554" s="1" t="str">
        <f ca="1">IF(INDIRECT($B$1&amp;Items!W$2&amp;$B554)="",IF(H554&lt;&gt;I554,"  "&amp;I554,I554),"    "&amp;INDIRECT($B$1&amp;Items!W$2&amp;$B554))</f>
        <v xml:space="preserve">    Операционные расходы - 5-2</v>
      </c>
      <c r="S554" s="1">
        <f ca="1">SUM($U554:INDIRECT(ADDRESS(ROW(),SUMIFS($1:$1,$5:$5,MAX($5:$5)))))</f>
        <v>43880.89329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43880.89329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</f>
        <v>0</v>
      </c>
    </row>
    <row r="555" spans="2:57" x14ac:dyDescent="0.3">
      <c r="B555" s="1">
        <f>MAX(B$423:B554)+1</f>
        <v>138</v>
      </c>
      <c r="D555" s="1" t="str">
        <f ca="1">INDIRECT($B$1&amp;Items!AB$2&amp;$B555)</f>
        <v>PL(-)</v>
      </c>
      <c r="F555" s="1" t="str">
        <f ca="1">INDIRECT($B$1&amp;Items!X$2&amp;$B555)</f>
        <v>AA</v>
      </c>
      <c r="H555" s="13" t="str">
        <f ca="1">INDIRECT($B$1&amp;Items!U$2&amp;$B555)</f>
        <v>Операционные расходы</v>
      </c>
      <c r="I555" s="13" t="str">
        <f ca="1">IF(INDIRECT($B$1&amp;Items!V$2&amp;$B555)="",H555,INDIRECT($B$1&amp;Items!V$2&amp;$B555))</f>
        <v>Операционные расходы - блок-5</v>
      </c>
      <c r="J555" s="1" t="str">
        <f ca="1">IF(INDIRECT($B$1&amp;Items!W$2&amp;$B555)="",IF(H555&lt;&gt;I555,"  "&amp;I555,I555),"    "&amp;INDIRECT($B$1&amp;Items!W$2&amp;$B555))</f>
        <v xml:space="preserve">    Операционные расходы - 5-3</v>
      </c>
      <c r="S555" s="1">
        <f ca="1">SUM($U555:INDIRECT(ADDRESS(ROW(),SUMIFS($1:$1,$5:$5,MAX($5:$5)))))</f>
        <v>227885.43846600002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227885.43846600002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</f>
        <v>0</v>
      </c>
    </row>
    <row r="556" spans="2:57" x14ac:dyDescent="0.3">
      <c r="B556" s="1">
        <f>MAX(B$423:B555)+1</f>
        <v>139</v>
      </c>
      <c r="D556" s="1" t="str">
        <f ca="1">INDIRECT($B$1&amp;Items!AB$2&amp;$B556)</f>
        <v>PL(-)</v>
      </c>
      <c r="F556" s="1" t="str">
        <f ca="1">INDIRECT($B$1&amp;Items!X$2&amp;$B556)</f>
        <v>AA</v>
      </c>
      <c r="H556" s="13" t="str">
        <f ca="1">INDIRECT($B$1&amp;Items!U$2&amp;$B556)</f>
        <v>Операционные расходы</v>
      </c>
      <c r="I556" s="13" t="str">
        <f ca="1">IF(INDIRECT($B$1&amp;Items!V$2&amp;$B556)="",H556,INDIRECT($B$1&amp;Items!V$2&amp;$B556))</f>
        <v>Операционные расходы - блок-5</v>
      </c>
      <c r="J556" s="1" t="str">
        <f ca="1">IF(INDIRECT($B$1&amp;Items!W$2&amp;$B556)="",IF(H556&lt;&gt;I556,"  "&amp;I556,I556),"    "&amp;INDIRECT($B$1&amp;Items!W$2&amp;$B556))</f>
        <v xml:space="preserve">    Операционные расходы - 5-4</v>
      </c>
      <c r="S556" s="1">
        <f ca="1">SUM($U556:INDIRECT(ADDRESS(ROW(),SUMIFS($1:$1,$5:$5,MAX($5:$5)))))</f>
        <v>160315.91878902001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160315.91878902001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</f>
        <v>0</v>
      </c>
    </row>
    <row r="557" spans="2:57" x14ac:dyDescent="0.3">
      <c r="B557" s="1">
        <f>MAX(B$423:B556)+1</f>
        <v>140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Операционные расходы</v>
      </c>
      <c r="I557" s="13" t="str">
        <f ca="1">IF(INDIRECT($B$1&amp;Items!V$2&amp;$B557)="",H557,INDIRECT($B$1&amp;Items!V$2&amp;$B557))</f>
        <v>Операционные расходы - блок-5</v>
      </c>
      <c r="J557" s="1" t="str">
        <f ca="1">IF(INDIRECT($B$1&amp;Items!W$2&amp;$B557)="",IF(H557&lt;&gt;I557,"  "&amp;I557,I557),"    "&amp;INDIRECT($B$1&amp;Items!W$2&amp;$B557))</f>
        <v xml:space="preserve">    Операционные расходы - 5-5</v>
      </c>
      <c r="S557" s="1">
        <f ca="1">SUM($U557:INDIRECT(ADDRESS(ROW(),SUMIFS($1:$1,$5:$5,MAX($5:$5)))))</f>
        <v>111163.76919940001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111163.76919940001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</f>
        <v>0</v>
      </c>
    </row>
    <row r="558" spans="2:57" x14ac:dyDescent="0.3">
      <c r="B558" s="1">
        <f>MAX(B$423:B557)+1</f>
        <v>141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Операционные расходы</v>
      </c>
      <c r="I558" s="13" t="str">
        <f ca="1">IF(INDIRECT($B$1&amp;Items!V$2&amp;$B558)="",H558,INDIRECT($B$1&amp;Items!V$2&amp;$B558))</f>
        <v>Операционные расходы - блок-5</v>
      </c>
      <c r="J558" s="1" t="str">
        <f ca="1">IF(INDIRECT($B$1&amp;Items!W$2&amp;$B558)="",IF(H558&lt;&gt;I558,"  "&amp;I558,I558),"    "&amp;INDIRECT($B$1&amp;Items!W$2&amp;$B558))</f>
        <v xml:space="preserve">    Операционные расходы - 5-6</v>
      </c>
      <c r="S558" s="1">
        <f ca="1">SUM($U558:INDIRECT(ADDRESS(ROW(),SUMIFS($1:$1,$5:$5,MAX($5:$5)))))</f>
        <v>51281.862677721008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51281.862677721008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</f>
        <v>0</v>
      </c>
    </row>
    <row r="559" spans="2:57" x14ac:dyDescent="0.3">
      <c r="B559" s="1">
        <f>MAX(B$423:B558)+1</f>
        <v>142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Операционные расходы</v>
      </c>
      <c r="I559" s="13" t="str">
        <f ca="1">IF(INDIRECT($B$1&amp;Items!V$2&amp;$B559)="",H559,INDIRECT($B$1&amp;Items!V$2&amp;$B559))</f>
        <v>Операционные расходы - блок-5</v>
      </c>
      <c r="J559" s="1" t="str">
        <f ca="1">IF(INDIRECT($B$1&amp;Items!W$2&amp;$B559)="",IF(H559&lt;&gt;I559,"  "&amp;I559,I559),"    "&amp;INDIRECT($B$1&amp;Items!W$2&amp;$B559))</f>
        <v xml:space="preserve">    Операционные расходы - 5-7</v>
      </c>
      <c r="S559" s="1">
        <f ca="1">SUM($U559:INDIRECT(ADDRESS(ROW(),SUMIFS($1:$1,$5:$5,MAX($5:$5)))))</f>
        <v>267054.86999972345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267054.86999972345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</f>
        <v>0</v>
      </c>
    </row>
    <row r="560" spans="2:57" x14ac:dyDescent="0.3">
      <c r="B560" s="1">
        <f>MAX(B$423:B559)+1</f>
        <v>143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Операционные расходы</v>
      </c>
      <c r="I560" s="13" t="str">
        <f ca="1">IF(INDIRECT($B$1&amp;Items!V$2&amp;$B560)="",H560,INDIRECT($B$1&amp;Items!V$2&amp;$B560))</f>
        <v>Операционные расходы - блок-5</v>
      </c>
      <c r="J560" s="1" t="str">
        <f ca="1">IF(INDIRECT($B$1&amp;Items!W$2&amp;$B560)="",IF(H560&lt;&gt;I560,"  "&amp;I560,I560),"    "&amp;INDIRECT($B$1&amp;Items!W$2&amp;$B560))</f>
        <v xml:space="preserve">    Операционные расходы - 5-8</v>
      </c>
      <c r="S560" s="1">
        <f ca="1">SUM($U560:INDIRECT(ADDRESS(ROW(),SUMIFS($1:$1,$5:$5,MAX($5:$5)))))</f>
        <v>121288.20000000001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121288.20000000001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</f>
        <v>0</v>
      </c>
    </row>
    <row r="561" spans="1:57" x14ac:dyDescent="0.3">
      <c r="B561" s="1">
        <f>MAX(B$423:B560)+1</f>
        <v>144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Операционные расходы</v>
      </c>
      <c r="I561" s="13" t="str">
        <f ca="1">IF(INDIRECT($B$1&amp;Items!V$2&amp;$B561)="",H561,INDIRECT($B$1&amp;Items!V$2&amp;$B561))</f>
        <v>Операционные расходы - блок-5</v>
      </c>
      <c r="J561" s="1" t="str">
        <f ca="1">IF(INDIRECT($B$1&amp;Items!W$2&amp;$B561)="",IF(H561&lt;&gt;I561,"  "&amp;I561,I561),"    "&amp;INDIRECT($B$1&amp;Items!W$2&amp;$B561))</f>
        <v xml:space="preserve">    Операционные расходы - 5-9</v>
      </c>
      <c r="S561" s="1">
        <f ca="1">SUM($U561:INDIRECT(ADDRESS(ROW(),SUMIFS($1:$1,$5:$5,MAX($5:$5)))))</f>
        <v>69833.2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69833.2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</f>
        <v>0</v>
      </c>
    </row>
    <row r="562" spans="1:57" x14ac:dyDescent="0.3">
      <c r="B562" s="1">
        <f>MAX(B$423:B561)+1</f>
        <v>145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Операционные расходы</v>
      </c>
      <c r="I562" s="13" t="str">
        <f ca="1">IF(INDIRECT($B$1&amp;Items!V$2&amp;$B562)="",H562,INDIRECT($B$1&amp;Items!V$2&amp;$B562))</f>
        <v>Операционные расходы - блок-5</v>
      </c>
      <c r="J562" s="1" t="str">
        <f ca="1">IF(INDIRECT($B$1&amp;Items!W$2&amp;$B562)="",IF(H562&lt;&gt;I562,"  "&amp;I562,I562),"    "&amp;INDIRECT($B$1&amp;Items!W$2&amp;$B562))</f>
        <v xml:space="preserve">    Операционные расходы - 5-10</v>
      </c>
      <c r="S562" s="1">
        <f ca="1">SUM($U562:INDIRECT(ADDRESS(ROW(),SUMIFS($1:$1,$5:$5,MAX($5:$5)))))</f>
        <v>32840.262000000002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32840.262000000002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</f>
        <v>0</v>
      </c>
    </row>
    <row r="563" spans="1:57" ht="4.9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3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</row>
    <row r="564" spans="1:57" x14ac:dyDescent="0.3">
      <c r="B564" s="1">
        <f>MAX(B$423:B563)+1</f>
        <v>146</v>
      </c>
      <c r="D564" s="1" t="str">
        <f ca="1">INDIRECT($B$1&amp;Items!AB$2&amp;$B564)</f>
        <v>PL</v>
      </c>
      <c r="F564" s="1">
        <f ca="1">INDIRECT($B$1&amp;Items!X$2&amp;$B564)</f>
        <v>0</v>
      </c>
      <c r="H564" s="13" t="str">
        <f ca="1">INDIRECT($B$1&amp;Items!U$2&amp;$B564)</f>
        <v>Операционная прибыль (EBITDA)</v>
      </c>
      <c r="I564" s="13" t="str">
        <f ca="1">IF(INDIRECT($B$1&amp;Items!V$2&amp;$B564)="",H564,INDIRECT($B$1&amp;Items!V$2&amp;$B564))</f>
        <v>Операционная прибыль (EBITDA)</v>
      </c>
      <c r="J564" s="1" t="str">
        <f ca="1">IF(INDIRECT($B$1&amp;Items!W$2&amp;$B564)="",IF(H564&lt;&gt;I564,"  "&amp;I564,I564),"    "&amp;INDIRECT($B$1&amp;Items!W$2&amp;$B564))</f>
        <v>Операционная прибыль (EBITDA)</v>
      </c>
      <c r="S564" s="1">
        <f ca="1">SUM($U564:INDIRECT(ADDRESS(ROW(),SUMIFS($1:$1,$5:$5,MAX($5:$5)))))</f>
        <v>32531830.449094266</v>
      </c>
      <c r="V564" s="1">
        <f ca="1">SUMIFS(V$422:V563,$D$422:$D563,Items!$AB$11)-SUMIFS(V$422:V563,$D$422:$D563,Items!$AB$19)</f>
        <v>-897559.73396002001</v>
      </c>
      <c r="W564" s="1">
        <f ca="1">SUMIFS(W$422:W563,$D$422:$D563,Items!$AB$11)-SUMIFS(W$422:W563,$D$422:$D563,Items!$AB$19)</f>
        <v>-1593672.1170041445</v>
      </c>
      <c r="X564" s="1">
        <f ca="1">SUMIFS(X$422:X563,$D$422:$D563,Items!$AB$11)-SUMIFS(X$422:X563,$D$422:$D563,Items!$AB$19)</f>
        <v>-1718337.6390405998</v>
      </c>
      <c r="Y564" s="1">
        <f ca="1">SUMIFS(Y$422:Y563,$D$422:$D563,Items!$AB$11)-SUMIFS(Y$422:Y563,$D$422:$D563,Items!$AB$19)</f>
        <v>-1534456.1024594903</v>
      </c>
      <c r="Z564" s="1">
        <f ca="1">SUMIFS(Z$422:Z563,$D$422:$D563,Items!$AB$11)-SUMIFS(Z$422:Z563,$D$422:$D563,Items!$AB$19)</f>
        <v>10737085.546486374</v>
      </c>
      <c r="AA564" s="1">
        <f ca="1">SUMIFS(AA$422:AA563,$D$422:$D563,Items!$AB$11)-SUMIFS(AA$422:AA563,$D$422:$D563,Items!$AB$19)</f>
        <v>27766655.933538146</v>
      </c>
      <c r="AB564" s="1">
        <f ca="1">SUMIFS(AB$422:AB563,$D$422:$D563,Items!$AB$11)-SUMIFS(AB$422:AB563,$D$422:$D563,Items!$AB$19)</f>
        <v>-227885.43846600002</v>
      </c>
      <c r="AC564" s="1">
        <f ca="1">SUMIFS(AC$422:AC563,$D$422:$D563,Items!$AB$11)-SUMIFS(AC$422:AC563,$D$422:$D563,Items!$AB$19)</f>
        <v>0</v>
      </c>
      <c r="AD564" s="1">
        <f ca="1">SUMIFS(AD$422:AD563,$D$422:$D563,Items!$AB$11)-SUMIFS(AD$422:AD563,$D$422:$D563,Items!$AB$19)</f>
        <v>0</v>
      </c>
      <c r="AE564" s="1">
        <f ca="1">SUMIFS(AE$422:AE563,$D$422:$D563,Items!$AB$11)-SUMIFS(AE$422:AE563,$D$422:$D563,Items!$AB$19)</f>
        <v>0</v>
      </c>
      <c r="AF564" s="1">
        <f ca="1">SUMIFS(AF$422:AF563,$D$422:$D563,Items!$AB$11)-SUMIFS(AF$422:AF563,$D$422:$D563,Items!$AB$19)</f>
        <v>0</v>
      </c>
      <c r="AG564" s="1">
        <f ca="1">SUMIFS(AG$422:AG563,$D$422:$D563,Items!$AB$11)-SUMIFS(AG$422:AG563,$D$422:$D563,Items!$AB$19)</f>
        <v>0</v>
      </c>
      <c r="AH564" s="1">
        <f ca="1">SUMIFS(AH$422:AH563,$D$422:$D563,Items!$AB$11)-SUMIFS(AH$422:AH563,$D$422:$D563,Items!$AB$19)</f>
        <v>0</v>
      </c>
      <c r="AI564" s="1">
        <f ca="1">SUMIFS(AI$422:AI563,$D$422:$D563,Items!$AB$11)-SUMIFS(AI$422:AI563,$D$422:$D563,Items!$AB$19)</f>
        <v>0</v>
      </c>
      <c r="AJ564" s="1">
        <f ca="1">SUMIFS(AJ$422:AJ563,$D$422:$D563,Items!$AB$11)-SUMIFS(AJ$422:AJ563,$D$422:$D563,Items!$AB$19)</f>
        <v>0</v>
      </c>
      <c r="AK564" s="1">
        <f ca="1">SUMIFS(AK$422:AK563,$D$422:$D563,Items!$AB$11)-SUMIFS(AK$422:AK563,$D$422:$D563,Items!$AB$19)</f>
        <v>0</v>
      </c>
      <c r="AL564" s="1">
        <f ca="1">SUMIFS(AL$422:AL563,$D$422:$D563,Items!$AB$11)-SUMIFS(AL$422:AL563,$D$422:$D563,Items!$AB$19)</f>
        <v>0</v>
      </c>
      <c r="AM564" s="1">
        <f ca="1">SUMIFS(AM$422:AM563,$D$422:$D563,Items!$AB$11)-SUMIFS(AM$422:AM563,$D$422:$D563,Items!$AB$19)</f>
        <v>0</v>
      </c>
      <c r="AN564" s="1">
        <f ca="1">SUMIFS(AN$422:AN563,$D$422:$D563,Items!$AB$11)-SUMIFS(AN$422:AN563,$D$422:$D563,Items!$AB$19)</f>
        <v>0</v>
      </c>
      <c r="AO564" s="1">
        <f ca="1">SUMIFS(AO$422:AO563,$D$422:$D563,Items!$AB$11)-SUMIFS(AO$422:AO563,$D$422:$D563,Items!$AB$19)</f>
        <v>0</v>
      </c>
      <c r="AP564" s="1">
        <f ca="1">SUMIFS(AP$422:AP563,$D$422:$D563,Items!$AB$11)-SUMIFS(AP$422:AP563,$D$422:$D563,Items!$AB$19)</f>
        <v>0</v>
      </c>
      <c r="AQ564" s="1">
        <f ca="1">SUMIFS(AQ$422:AQ563,$D$422:$D563,Items!$AB$11)-SUMIFS(AQ$422:AQ563,$D$422:$D563,Items!$AB$19)</f>
        <v>0</v>
      </c>
      <c r="AR564" s="1">
        <f ca="1">SUMIFS(AR$422:AR563,$D$422:$D563,Items!$AB$11)-SUMIFS(AR$422:AR563,$D$422:$D563,Items!$AB$19)</f>
        <v>0</v>
      </c>
      <c r="AS564" s="1">
        <f ca="1">SUMIFS(AS$422:AS563,$D$422:$D563,Items!$AB$11)-SUMIFS(AS$422:AS563,$D$422:$D563,Items!$AB$19)</f>
        <v>0</v>
      </c>
      <c r="AT564" s="1">
        <f ca="1">SUMIFS(AT$422:AT563,$D$422:$D563,Items!$AB$11)-SUMIFS(AT$422:AT563,$D$422:$D563,Items!$AB$19)</f>
        <v>0</v>
      </c>
      <c r="AU564" s="1">
        <f ca="1">SUMIFS(AU$422:AU563,$D$422:$D563,Items!$AB$11)-SUMIFS(AU$422:AU563,$D$422:$D563,Items!$AB$19)</f>
        <v>0</v>
      </c>
      <c r="AV564" s="1">
        <f ca="1">SUMIFS(AV$422:AV563,$D$422:$D563,Items!$AB$11)-SUMIFS(AV$422:AV563,$D$422:$D563,Items!$AB$19)</f>
        <v>0</v>
      </c>
      <c r="AW564" s="1">
        <f ca="1">SUMIFS(AW$422:AW563,$D$422:$D563,Items!$AB$11)-SUMIFS(AW$422:AW563,$D$422:$D563,Items!$AB$19)</f>
        <v>0</v>
      </c>
      <c r="AX564" s="1">
        <f ca="1">SUMIFS(AX$422:AX563,$D$422:$D563,Items!$AB$11)-SUMIFS(AX$422:AX563,$D$422:$D563,Items!$AB$19)</f>
        <v>0</v>
      </c>
      <c r="AY564" s="1">
        <f ca="1">SUMIFS(AY$422:AY563,$D$422:$D563,Items!$AB$11)-SUMIFS(AY$422:AY563,$D$422:$D563,Items!$AB$19)</f>
        <v>0</v>
      </c>
      <c r="AZ564" s="1">
        <f ca="1">SUMIFS(AZ$422:AZ563,$D$422:$D563,Items!$AB$11)-SUMIFS(AZ$422:AZ563,$D$422:$D563,Items!$AB$19)</f>
        <v>0</v>
      </c>
      <c r="BA564" s="1">
        <f ca="1">SUMIFS(BA$422:BA563,$D$422:$D563,Items!$AB$11)-SUMIFS(BA$422:BA563,$D$422:$D563,Items!$AB$19)</f>
        <v>0</v>
      </c>
      <c r="BB564" s="1">
        <f ca="1">SUMIFS(BB$422:BB563,$D$422:$D563,Items!$AB$11)-SUMIFS(BB$422:BB563,$D$422:$D563,Items!$AB$19)</f>
        <v>0</v>
      </c>
      <c r="BC564" s="1">
        <f ca="1">SUMIFS(BC$422:BC563,$D$422:$D563,Items!$AB$11)-SUMIFS(BC$422:BC563,$D$422:$D563,Items!$AB$19)</f>
        <v>0</v>
      </c>
      <c r="BD564" s="1">
        <f ca="1">SUMIFS(BD$422:BD563,$D$422:$D563,Items!$AB$11)-SUMIFS(BD$422:BD563,$D$422:$D563,Items!$AB$19)</f>
        <v>0</v>
      </c>
      <c r="BE564" s="1">
        <f ca="1">SUMIFS(BE$422:BE563,$D$422:$D563,Items!$AB$11)-SUMIFS(BE$422:BE563,$D$422:$D563,Items!$AB$19)</f>
        <v>0</v>
      </c>
    </row>
    <row r="565" spans="1:57" ht="4.9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3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</row>
    <row r="566" spans="1:57" x14ac:dyDescent="0.3">
      <c r="B566" s="1">
        <f>MAX(B$423:B564)+1</f>
        <v>147</v>
      </c>
      <c r="D566" s="1">
        <f ca="1">INDIRECT($B$1&amp;Items!AB$2&amp;$B566)</f>
        <v>0</v>
      </c>
      <c r="F566" s="1" t="str">
        <f ca="1">INDIRECT($B$1&amp;Items!X$2&amp;$B566)</f>
        <v>AA</v>
      </c>
      <c r="H566" s="13" t="str">
        <f ca="1">INDIRECT($B$1&amp;Items!U$2&amp;$B566)</f>
        <v>Амортизация</v>
      </c>
      <c r="I566" s="13" t="str">
        <f ca="1">IF(INDIRECT($B$1&amp;Items!V$2&amp;$B566)="",H566,INDIRECT($B$1&amp;Items!V$2&amp;$B566))</f>
        <v>Амортизация</v>
      </c>
      <c r="J566" s="1" t="str">
        <f ca="1">IF(INDIRECT($B$1&amp;Items!W$2&amp;$B566)="",IF(H566&lt;&gt;I566,"  "&amp;I566,I566),"    "&amp;INDIRECT($B$1&amp;Items!W$2&amp;$B566))</f>
        <v>Амортизация</v>
      </c>
      <c r="S566" s="1">
        <f ca="1">SUM($U566:INDIRECT(ADDRESS(ROW(),SUMIFS($1:$1,$5:$5,MAX($5:$5)))))</f>
        <v>31629480.362156957</v>
      </c>
      <c r="V566" s="1">
        <f ca="1">SUMIFS(INDIRECT($F$1&amp;$F566&amp;":"&amp;$F566),INDIRECT($F$1&amp;dbP!$D$2&amp;":"&amp;dbP!$D$2),"&gt;="&amp;V$6,INDIRECT($F$1&amp;dbP!$D$2&amp;":"&amp;dbP!$D$2),"&lt;="&amp;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W566" s="1">
        <f ca="1">SUMIFS(INDIRECT($F$1&amp;$F566&amp;":"&amp;$F566),INDIRECT($F$1&amp;dbP!$D$2&amp;":"&amp;dbP!$D$2),"&gt;="&amp;W$6,INDIRECT($F$1&amp;dbP!$D$2&amp;":"&amp;dbP!$D$2),"&lt;="&amp;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0</v>
      </c>
      <c r="X566" s="1">
        <f ca="1">SUMIFS(INDIRECT($F$1&amp;$F566&amp;":"&amp;$F566),INDIRECT($F$1&amp;dbP!$D$2&amp;":"&amp;dbP!$D$2),"&gt;="&amp;X$6,INDIRECT($F$1&amp;dbP!$D$2&amp;":"&amp;dbP!$D$2),"&lt;="&amp;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Y566" s="1">
        <f ca="1">SUMIFS(INDIRECT($F$1&amp;$F566&amp;":"&amp;$F566),INDIRECT($F$1&amp;dbP!$D$2&amp;":"&amp;dbP!$D$2),"&gt;="&amp;Y$6,INDIRECT($F$1&amp;dbP!$D$2&amp;":"&amp;dbP!$D$2),"&lt;="&amp;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Z566" s="1">
        <f ca="1">SUMIFS(INDIRECT($F$1&amp;$F566&amp;":"&amp;$F566),INDIRECT($F$1&amp;dbP!$D$2&amp;":"&amp;dbP!$D$2),"&gt;="&amp;Z$6,INDIRECT($F$1&amp;dbP!$D$2&amp;":"&amp;dbP!$D$2),"&lt;="&amp;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A566" s="1">
        <f ca="1">SUMIFS(INDIRECT($F$1&amp;$F566&amp;":"&amp;$F566),INDIRECT($F$1&amp;dbP!$D$2&amp;":"&amp;dbP!$D$2),"&gt;="&amp;AA$6,INDIRECT($F$1&amp;dbP!$D$2&amp;":"&amp;dbP!$D$2),"&lt;="&amp;A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B566" s="1">
        <f ca="1">SUMIFS(INDIRECT($F$1&amp;$F566&amp;":"&amp;$F566),INDIRECT($F$1&amp;dbP!$D$2&amp;":"&amp;dbP!$D$2),"&gt;="&amp;AB$6,INDIRECT($F$1&amp;dbP!$D$2&amp;":"&amp;dbP!$D$2),"&lt;="&amp;A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C566" s="1">
        <f ca="1">SUMIFS(INDIRECT($F$1&amp;$F566&amp;":"&amp;$F566),INDIRECT($F$1&amp;dbP!$D$2&amp;":"&amp;dbP!$D$2),"&gt;="&amp;AC$6,INDIRECT($F$1&amp;dbP!$D$2&amp;":"&amp;dbP!$D$2),"&lt;="&amp;A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D566" s="1">
        <f ca="1">SUMIFS(INDIRECT($F$1&amp;$F566&amp;":"&amp;$F566),INDIRECT($F$1&amp;dbP!$D$2&amp;":"&amp;dbP!$D$2),"&gt;="&amp;AD$6,INDIRECT($F$1&amp;dbP!$D$2&amp;":"&amp;dbP!$D$2),"&lt;="&amp;A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E566" s="1">
        <f ca="1">SUMIFS(INDIRECT($F$1&amp;$F566&amp;":"&amp;$F566),INDIRECT($F$1&amp;dbP!$D$2&amp;":"&amp;dbP!$D$2),"&gt;="&amp;AE$6,INDIRECT($F$1&amp;dbP!$D$2&amp;":"&amp;dbP!$D$2),"&lt;="&amp;A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F566" s="1">
        <f ca="1">SUMIFS(INDIRECT($F$1&amp;$F566&amp;":"&amp;$F566),INDIRECT($F$1&amp;dbP!$D$2&amp;":"&amp;dbP!$D$2),"&gt;="&amp;AF$6,INDIRECT($F$1&amp;dbP!$D$2&amp;":"&amp;dbP!$D$2),"&lt;="&amp;AF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G566" s="1">
        <f ca="1">SUMIFS(INDIRECT($F$1&amp;$F566&amp;":"&amp;$F566),INDIRECT($F$1&amp;dbP!$D$2&amp;":"&amp;dbP!$D$2),"&gt;="&amp;AG$6,INDIRECT($F$1&amp;dbP!$D$2&amp;":"&amp;dbP!$D$2),"&lt;="&amp;AG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H566" s="1">
        <f ca="1">SUMIFS(INDIRECT($F$1&amp;$F566&amp;":"&amp;$F566),INDIRECT($F$1&amp;dbP!$D$2&amp;":"&amp;dbP!$D$2),"&gt;="&amp;AH$6,INDIRECT($F$1&amp;dbP!$D$2&amp;":"&amp;dbP!$D$2),"&lt;="&amp;AH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I566" s="1">
        <f ca="1">SUMIFS(INDIRECT($F$1&amp;$F566&amp;":"&amp;$F566),INDIRECT($F$1&amp;dbP!$D$2&amp;":"&amp;dbP!$D$2),"&gt;="&amp;AI$6,INDIRECT($F$1&amp;dbP!$D$2&amp;":"&amp;dbP!$D$2),"&lt;="&amp;AI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J566" s="1">
        <f ca="1">SUMIFS(INDIRECT($F$1&amp;$F566&amp;":"&amp;$F566),INDIRECT($F$1&amp;dbP!$D$2&amp;":"&amp;dbP!$D$2),"&gt;="&amp;AJ$6,INDIRECT($F$1&amp;dbP!$D$2&amp;":"&amp;dbP!$D$2),"&lt;="&amp;AJ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K566" s="1">
        <f ca="1">SUMIFS(INDIRECT($F$1&amp;$F566&amp;":"&amp;$F566),INDIRECT($F$1&amp;dbP!$D$2&amp;":"&amp;dbP!$D$2),"&gt;="&amp;AK$6,INDIRECT($F$1&amp;dbP!$D$2&amp;":"&amp;dbP!$D$2),"&lt;="&amp;AK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L566" s="1">
        <f ca="1">SUMIFS(INDIRECT($F$1&amp;$F566&amp;":"&amp;$F566),INDIRECT($F$1&amp;dbP!$D$2&amp;":"&amp;dbP!$D$2),"&gt;="&amp;AL$6,INDIRECT($F$1&amp;dbP!$D$2&amp;":"&amp;dbP!$D$2),"&lt;="&amp;AL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M566" s="1">
        <f ca="1">SUMIFS(INDIRECT($F$1&amp;$F566&amp;":"&amp;$F566),INDIRECT($F$1&amp;dbP!$D$2&amp;":"&amp;dbP!$D$2),"&gt;="&amp;AM$6,INDIRECT($F$1&amp;dbP!$D$2&amp;":"&amp;dbP!$D$2),"&lt;="&amp;AM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N566" s="1">
        <f ca="1">SUMIFS(INDIRECT($F$1&amp;$F566&amp;":"&amp;$F566),INDIRECT($F$1&amp;dbP!$D$2&amp;":"&amp;dbP!$D$2),"&gt;="&amp;AN$6,INDIRECT($F$1&amp;dbP!$D$2&amp;":"&amp;dbP!$D$2),"&lt;="&amp;AN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1807398.8778375415</v>
      </c>
      <c r="AO566" s="1">
        <f ca="1">SUMIFS(INDIRECT($F$1&amp;$F566&amp;":"&amp;$F566),INDIRECT($F$1&amp;dbP!$D$2&amp;":"&amp;dbP!$D$2),"&gt;="&amp;AO$6,INDIRECT($F$1&amp;dbP!$D$2&amp;":"&amp;dbP!$D$2),"&lt;="&amp;AO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P566" s="1">
        <f ca="1">SUMIFS(INDIRECT($F$1&amp;$F566&amp;":"&amp;$F566),INDIRECT($F$1&amp;dbP!$D$2&amp;":"&amp;dbP!$D$2),"&gt;="&amp;AP$6,INDIRECT($F$1&amp;dbP!$D$2&amp;":"&amp;dbP!$D$2),"&lt;="&amp;AP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Q566" s="1">
        <f ca="1">SUMIFS(INDIRECT($F$1&amp;$F566&amp;":"&amp;$F566),INDIRECT($F$1&amp;dbP!$D$2&amp;":"&amp;dbP!$D$2),"&gt;="&amp;AQ$6,INDIRECT($F$1&amp;dbP!$D$2&amp;":"&amp;dbP!$D$2),"&lt;="&amp;AQ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R566" s="1">
        <f ca="1">SUMIFS(INDIRECT($F$1&amp;$F566&amp;":"&amp;$F566),INDIRECT($F$1&amp;dbP!$D$2&amp;":"&amp;dbP!$D$2),"&gt;="&amp;AR$6,INDIRECT($F$1&amp;dbP!$D$2&amp;":"&amp;dbP!$D$2),"&lt;="&amp;AR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S566" s="1">
        <f ca="1">SUMIFS(INDIRECT($F$1&amp;$F566&amp;":"&amp;$F566),INDIRECT($F$1&amp;dbP!$D$2&amp;":"&amp;dbP!$D$2),"&gt;="&amp;AS$6,INDIRECT($F$1&amp;dbP!$D$2&amp;":"&amp;dbP!$D$2),"&lt;="&amp;AS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T566" s="1">
        <f ca="1">SUMIFS(INDIRECT($F$1&amp;$F566&amp;":"&amp;$F566),INDIRECT($F$1&amp;dbP!$D$2&amp;":"&amp;dbP!$D$2),"&gt;="&amp;AT$6,INDIRECT($F$1&amp;dbP!$D$2&amp;":"&amp;dbP!$D$2),"&lt;="&amp;AT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U566" s="1">
        <f ca="1">SUMIFS(INDIRECT($F$1&amp;$F566&amp;":"&amp;$F566),INDIRECT($F$1&amp;dbP!$D$2&amp;":"&amp;dbP!$D$2),"&gt;="&amp;AU$6,INDIRECT($F$1&amp;dbP!$D$2&amp;":"&amp;dbP!$D$2),"&lt;="&amp;AU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V566" s="1">
        <f ca="1">SUMIFS(INDIRECT($F$1&amp;$F566&amp;":"&amp;$F566),INDIRECT($F$1&amp;dbP!$D$2&amp;":"&amp;dbP!$D$2),"&gt;="&amp;AV$6,INDIRECT($F$1&amp;dbP!$D$2&amp;":"&amp;dbP!$D$2),"&lt;="&amp;A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W566" s="1">
        <f ca="1">SUMIFS(INDIRECT($F$1&amp;$F566&amp;":"&amp;$F566),INDIRECT($F$1&amp;dbP!$D$2&amp;":"&amp;dbP!$D$2),"&gt;="&amp;AW$6,INDIRECT($F$1&amp;dbP!$D$2&amp;":"&amp;dbP!$D$2),"&lt;="&amp;A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X566" s="1">
        <f ca="1">SUMIFS(INDIRECT($F$1&amp;$F566&amp;":"&amp;$F566),INDIRECT($F$1&amp;dbP!$D$2&amp;":"&amp;dbP!$D$2),"&gt;="&amp;AX$6,INDIRECT($F$1&amp;dbP!$D$2&amp;":"&amp;dbP!$D$2),"&lt;="&amp;A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Y566" s="1">
        <f ca="1">SUMIFS(INDIRECT($F$1&amp;$F566&amp;":"&amp;$F566),INDIRECT($F$1&amp;dbP!$D$2&amp;":"&amp;dbP!$D$2),"&gt;="&amp;AY$6,INDIRECT($F$1&amp;dbP!$D$2&amp;":"&amp;dbP!$D$2),"&lt;="&amp;A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AZ566" s="1">
        <f ca="1">SUMIFS(INDIRECT($F$1&amp;$F566&amp;":"&amp;$F566),INDIRECT($F$1&amp;dbP!$D$2&amp;":"&amp;dbP!$D$2),"&gt;="&amp;AZ$6,INDIRECT($F$1&amp;dbP!$D$2&amp;":"&amp;dbP!$D$2),"&lt;="&amp;A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BA566" s="1">
        <f ca="1">SUMIFS(INDIRECT($F$1&amp;$F566&amp;":"&amp;$F566),INDIRECT($F$1&amp;dbP!$D$2&amp;":"&amp;dbP!$D$2),"&gt;="&amp;BA$6,INDIRECT($F$1&amp;dbP!$D$2&amp;":"&amp;dbP!$D$2),"&lt;="&amp;B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BB566" s="1">
        <f ca="1">SUMIFS(INDIRECT($F$1&amp;$F566&amp;":"&amp;$F566),INDIRECT($F$1&amp;dbP!$D$2&amp;":"&amp;dbP!$D$2),"&gt;="&amp;BB$6,INDIRECT($F$1&amp;dbP!$D$2&amp;":"&amp;dbP!$D$2),"&lt;="&amp;B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BC566" s="1">
        <f ca="1">SUMIFS(INDIRECT($F$1&amp;$F566&amp;":"&amp;$F566),INDIRECT($F$1&amp;dbP!$D$2&amp;":"&amp;dbP!$D$2),"&gt;="&amp;BC$6,INDIRECT($F$1&amp;dbP!$D$2&amp;":"&amp;dbP!$D$2),"&lt;="&amp;B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BD566" s="1">
        <f ca="1">SUMIFS(INDIRECT($F$1&amp;$F566&amp;":"&amp;$F566),INDIRECT($F$1&amp;dbP!$D$2&amp;":"&amp;dbP!$D$2),"&gt;="&amp;BD$6,INDIRECT($F$1&amp;dbP!$D$2&amp;":"&amp;dbP!$D$2),"&lt;="&amp;B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  <c r="BE566" s="1">
        <f ca="1">SUMIFS(INDIRECT($F$1&amp;$F566&amp;":"&amp;$F566),INDIRECT($F$1&amp;dbP!$D$2&amp;":"&amp;dbP!$D$2),"&gt;="&amp;BE$6,INDIRECT($F$1&amp;dbP!$D$2&amp;":"&amp;dbP!$D$2),"&lt;="&amp;B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</f>
        <v>903699.43891877076</v>
      </c>
    </row>
    <row r="567" spans="1:57" x14ac:dyDescent="0.3">
      <c r="B567" s="1">
        <f>MAX(B$423:B566)+1</f>
        <v>148</v>
      </c>
      <c r="D567" s="1" t="str">
        <f ca="1">INDIRECT($B$1&amp;Items!AB$2&amp;$B567)</f>
        <v>PL(-)</v>
      </c>
      <c r="F567" s="1" t="str">
        <f ca="1">INDIRECT($B$1&amp;Items!X$2&amp;$B567)</f>
        <v>AA</v>
      </c>
      <c r="H567" s="13" t="str">
        <f ca="1">INDIRECT($B$1&amp;Items!U$2&amp;$B567)</f>
        <v>Амортизация</v>
      </c>
      <c r="I567" s="13" t="str">
        <f ca="1">IF(INDIRECT($B$1&amp;Items!V$2&amp;$B567)="",H567,INDIRECT($B$1&amp;Items!V$2&amp;$B567))</f>
        <v>Основные средства - тип - 1</v>
      </c>
      <c r="J567" s="1" t="str">
        <f ca="1">IF(INDIRECT($B$1&amp;Items!W$2&amp;$B567)="",IF(H567&lt;&gt;I567,"  "&amp;I567,I567),"    "&amp;INDIRECT($B$1&amp;Items!W$2&amp;$B567))</f>
        <v xml:space="preserve">    Основные средства - тип - 1</v>
      </c>
      <c r="S567" s="1">
        <f ca="1">SUM($U567:INDIRECT(ADDRESS(ROW(),SUMIFS($1:$1,$5:$5,MAX($5:$5)))))</f>
        <v>11457399.486458341</v>
      </c>
      <c r="V567" s="1">
        <f ca="1">SUMIFS(INDIRECT($F$1&amp;$F567&amp;":"&amp;$F567),INDIRECT($F$1&amp;dbP!$D$2&amp;":"&amp;dbP!$D$2),"&gt;="&amp;V$6,INDIRECT($F$1&amp;dbP!$D$2&amp;":"&amp;dbP!$D$2),"&lt;="&amp;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W567" s="1">
        <f ca="1">SUMIFS(INDIRECT($F$1&amp;$F567&amp;":"&amp;$F567),INDIRECT($F$1&amp;dbP!$D$2&amp;":"&amp;dbP!$D$2),"&gt;="&amp;W$6,INDIRECT($F$1&amp;dbP!$D$2&amp;":"&amp;dbP!$D$2),"&lt;="&amp;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0</v>
      </c>
      <c r="X567" s="1">
        <f ca="1">SUMIFS(INDIRECT($F$1&amp;$F567&amp;":"&amp;$F567),INDIRECT($F$1&amp;dbP!$D$2&amp;":"&amp;dbP!$D$2),"&gt;="&amp;X$6,INDIRECT($F$1&amp;dbP!$D$2&amp;":"&amp;dbP!$D$2),"&lt;="&amp;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Y567" s="1">
        <f ca="1">SUMIFS(INDIRECT($F$1&amp;$F567&amp;":"&amp;$F567),INDIRECT($F$1&amp;dbP!$D$2&amp;":"&amp;dbP!$D$2),"&gt;="&amp;Y$6,INDIRECT($F$1&amp;dbP!$D$2&amp;":"&amp;dbP!$D$2),"&lt;="&amp;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Z567" s="1">
        <f ca="1">SUMIFS(INDIRECT($F$1&amp;$F567&amp;":"&amp;$F567),INDIRECT($F$1&amp;dbP!$D$2&amp;":"&amp;dbP!$D$2),"&gt;="&amp;Z$6,INDIRECT($F$1&amp;dbP!$D$2&amp;":"&amp;dbP!$D$2),"&lt;="&amp;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A567" s="1">
        <f ca="1">SUMIFS(INDIRECT($F$1&amp;$F567&amp;":"&amp;$F567),INDIRECT($F$1&amp;dbP!$D$2&amp;":"&amp;dbP!$D$2),"&gt;="&amp;AA$6,INDIRECT($F$1&amp;dbP!$D$2&amp;":"&amp;dbP!$D$2),"&lt;="&amp;A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B567" s="1">
        <f ca="1">SUMIFS(INDIRECT($F$1&amp;$F567&amp;":"&amp;$F567),INDIRECT($F$1&amp;dbP!$D$2&amp;":"&amp;dbP!$D$2),"&gt;="&amp;AB$6,INDIRECT($F$1&amp;dbP!$D$2&amp;":"&amp;dbP!$D$2),"&lt;="&amp;A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C567" s="1">
        <f ca="1">SUMIFS(INDIRECT($F$1&amp;$F567&amp;":"&amp;$F567),INDIRECT($F$1&amp;dbP!$D$2&amp;":"&amp;dbP!$D$2),"&gt;="&amp;AC$6,INDIRECT($F$1&amp;dbP!$D$2&amp;":"&amp;dbP!$D$2),"&lt;="&amp;A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D567" s="1">
        <f ca="1">SUMIFS(INDIRECT($F$1&amp;$F567&amp;":"&amp;$F567),INDIRECT($F$1&amp;dbP!$D$2&amp;":"&amp;dbP!$D$2),"&gt;="&amp;AD$6,INDIRECT($F$1&amp;dbP!$D$2&amp;":"&amp;dbP!$D$2),"&lt;="&amp;A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E567" s="1">
        <f ca="1">SUMIFS(INDIRECT($F$1&amp;$F567&amp;":"&amp;$F567),INDIRECT($F$1&amp;dbP!$D$2&amp;":"&amp;dbP!$D$2),"&gt;="&amp;AE$6,INDIRECT($F$1&amp;dbP!$D$2&amp;":"&amp;dbP!$D$2),"&lt;="&amp;A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F567" s="1">
        <f ca="1">SUMIFS(INDIRECT($F$1&amp;$F567&amp;":"&amp;$F567),INDIRECT($F$1&amp;dbP!$D$2&amp;":"&amp;dbP!$D$2),"&gt;="&amp;AF$6,INDIRECT($F$1&amp;dbP!$D$2&amp;":"&amp;dbP!$D$2),"&lt;="&amp;AF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G567" s="1">
        <f ca="1">SUMIFS(INDIRECT($F$1&amp;$F567&amp;":"&amp;$F567),INDIRECT($F$1&amp;dbP!$D$2&amp;":"&amp;dbP!$D$2),"&gt;="&amp;AG$6,INDIRECT($F$1&amp;dbP!$D$2&amp;":"&amp;dbP!$D$2),"&lt;="&amp;AG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H567" s="1">
        <f ca="1">SUMIFS(INDIRECT($F$1&amp;$F567&amp;":"&amp;$F567),INDIRECT($F$1&amp;dbP!$D$2&amp;":"&amp;dbP!$D$2),"&gt;="&amp;AH$6,INDIRECT($F$1&amp;dbP!$D$2&amp;":"&amp;dbP!$D$2),"&lt;="&amp;AH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I567" s="1">
        <f ca="1">SUMIFS(INDIRECT($F$1&amp;$F567&amp;":"&amp;$F567),INDIRECT($F$1&amp;dbP!$D$2&amp;":"&amp;dbP!$D$2),"&gt;="&amp;AI$6,INDIRECT($F$1&amp;dbP!$D$2&amp;":"&amp;dbP!$D$2),"&lt;="&amp;AI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J567" s="1">
        <f ca="1">SUMIFS(INDIRECT($F$1&amp;$F567&amp;":"&amp;$F567),INDIRECT($F$1&amp;dbP!$D$2&amp;":"&amp;dbP!$D$2),"&gt;="&amp;AJ$6,INDIRECT($F$1&amp;dbP!$D$2&amp;":"&amp;dbP!$D$2),"&lt;="&amp;AJ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K567" s="1">
        <f ca="1">SUMIFS(INDIRECT($F$1&amp;$F567&amp;":"&amp;$F567),INDIRECT($F$1&amp;dbP!$D$2&amp;":"&amp;dbP!$D$2),"&gt;="&amp;AK$6,INDIRECT($F$1&amp;dbP!$D$2&amp;":"&amp;dbP!$D$2),"&lt;="&amp;AK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L567" s="1">
        <f ca="1">SUMIFS(INDIRECT($F$1&amp;$F567&amp;":"&amp;$F567),INDIRECT($F$1&amp;dbP!$D$2&amp;":"&amp;dbP!$D$2),"&gt;="&amp;AL$6,INDIRECT($F$1&amp;dbP!$D$2&amp;":"&amp;dbP!$D$2),"&lt;="&amp;AL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M567" s="1">
        <f ca="1">SUMIFS(INDIRECT($F$1&amp;$F567&amp;":"&amp;$F567),INDIRECT($F$1&amp;dbP!$D$2&amp;":"&amp;dbP!$D$2),"&gt;="&amp;AM$6,INDIRECT($F$1&amp;dbP!$D$2&amp;":"&amp;dbP!$D$2),"&lt;="&amp;AM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N567" s="1">
        <f ca="1">SUMIFS(INDIRECT($F$1&amp;$F567&amp;":"&amp;$F567),INDIRECT($F$1&amp;dbP!$D$2&amp;":"&amp;dbP!$D$2),"&gt;="&amp;AN$6,INDIRECT($F$1&amp;dbP!$D$2&amp;":"&amp;dbP!$D$2),"&lt;="&amp;AN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654708.54208333336</v>
      </c>
      <c r="AO567" s="1">
        <f ca="1">SUMIFS(INDIRECT($F$1&amp;$F567&amp;":"&amp;$F567),INDIRECT($F$1&amp;dbP!$D$2&amp;":"&amp;dbP!$D$2),"&gt;="&amp;AO$6,INDIRECT($F$1&amp;dbP!$D$2&amp;":"&amp;dbP!$D$2),"&lt;="&amp;AO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P567" s="1">
        <f ca="1">SUMIFS(INDIRECT($F$1&amp;$F567&amp;":"&amp;$F567),INDIRECT($F$1&amp;dbP!$D$2&amp;":"&amp;dbP!$D$2),"&gt;="&amp;AP$6,INDIRECT($F$1&amp;dbP!$D$2&amp;":"&amp;dbP!$D$2),"&lt;="&amp;AP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Q567" s="1">
        <f ca="1">SUMIFS(INDIRECT($F$1&amp;$F567&amp;":"&amp;$F567),INDIRECT($F$1&amp;dbP!$D$2&amp;":"&amp;dbP!$D$2),"&gt;="&amp;AQ$6,INDIRECT($F$1&amp;dbP!$D$2&amp;":"&amp;dbP!$D$2),"&lt;="&amp;AQ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R567" s="1">
        <f ca="1">SUMIFS(INDIRECT($F$1&amp;$F567&amp;":"&amp;$F567),INDIRECT($F$1&amp;dbP!$D$2&amp;":"&amp;dbP!$D$2),"&gt;="&amp;AR$6,INDIRECT($F$1&amp;dbP!$D$2&amp;":"&amp;dbP!$D$2),"&lt;="&amp;AR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S567" s="1">
        <f ca="1">SUMIFS(INDIRECT($F$1&amp;$F567&amp;":"&amp;$F567),INDIRECT($F$1&amp;dbP!$D$2&amp;":"&amp;dbP!$D$2),"&gt;="&amp;AS$6,INDIRECT($F$1&amp;dbP!$D$2&amp;":"&amp;dbP!$D$2),"&lt;="&amp;AS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T567" s="1">
        <f ca="1">SUMIFS(INDIRECT($F$1&amp;$F567&amp;":"&amp;$F567),INDIRECT($F$1&amp;dbP!$D$2&amp;":"&amp;dbP!$D$2),"&gt;="&amp;AT$6,INDIRECT($F$1&amp;dbP!$D$2&amp;":"&amp;dbP!$D$2),"&lt;="&amp;AT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U567" s="1">
        <f ca="1">SUMIFS(INDIRECT($F$1&amp;$F567&amp;":"&amp;$F567),INDIRECT($F$1&amp;dbP!$D$2&amp;":"&amp;dbP!$D$2),"&gt;="&amp;AU$6,INDIRECT($F$1&amp;dbP!$D$2&amp;":"&amp;dbP!$D$2),"&lt;="&amp;AU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V567" s="1">
        <f ca="1">SUMIFS(INDIRECT($F$1&amp;$F567&amp;":"&amp;$F567),INDIRECT($F$1&amp;dbP!$D$2&amp;":"&amp;dbP!$D$2),"&gt;="&amp;AV$6,INDIRECT($F$1&amp;dbP!$D$2&amp;":"&amp;dbP!$D$2),"&lt;="&amp;A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W567" s="1">
        <f ca="1">SUMIFS(INDIRECT($F$1&amp;$F567&amp;":"&amp;$F567),INDIRECT($F$1&amp;dbP!$D$2&amp;":"&amp;dbP!$D$2),"&gt;="&amp;AW$6,INDIRECT($F$1&amp;dbP!$D$2&amp;":"&amp;dbP!$D$2),"&lt;="&amp;A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X567" s="1">
        <f ca="1">SUMIFS(INDIRECT($F$1&amp;$F567&amp;":"&amp;$F567),INDIRECT($F$1&amp;dbP!$D$2&amp;":"&amp;dbP!$D$2),"&gt;="&amp;AX$6,INDIRECT($F$1&amp;dbP!$D$2&amp;":"&amp;dbP!$D$2),"&lt;="&amp;A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Y567" s="1">
        <f ca="1">SUMIFS(INDIRECT($F$1&amp;$F567&amp;":"&amp;$F567),INDIRECT($F$1&amp;dbP!$D$2&amp;":"&amp;dbP!$D$2),"&gt;="&amp;AY$6,INDIRECT($F$1&amp;dbP!$D$2&amp;":"&amp;dbP!$D$2),"&lt;="&amp;A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AZ567" s="1">
        <f ca="1">SUMIFS(INDIRECT($F$1&amp;$F567&amp;":"&amp;$F567),INDIRECT($F$1&amp;dbP!$D$2&amp;":"&amp;dbP!$D$2),"&gt;="&amp;AZ$6,INDIRECT($F$1&amp;dbP!$D$2&amp;":"&amp;dbP!$D$2),"&lt;="&amp;A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BA567" s="1">
        <f ca="1">SUMIFS(INDIRECT($F$1&amp;$F567&amp;":"&amp;$F567),INDIRECT($F$1&amp;dbP!$D$2&amp;":"&amp;dbP!$D$2),"&gt;="&amp;BA$6,INDIRECT($F$1&amp;dbP!$D$2&amp;":"&amp;dbP!$D$2),"&lt;="&amp;B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BB567" s="1">
        <f ca="1">SUMIFS(INDIRECT($F$1&amp;$F567&amp;":"&amp;$F567),INDIRECT($F$1&amp;dbP!$D$2&amp;":"&amp;dbP!$D$2),"&gt;="&amp;BB$6,INDIRECT($F$1&amp;dbP!$D$2&amp;":"&amp;dbP!$D$2),"&lt;="&amp;B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BC567" s="1">
        <f ca="1">SUMIFS(INDIRECT($F$1&amp;$F567&amp;":"&amp;$F567),INDIRECT($F$1&amp;dbP!$D$2&amp;":"&amp;dbP!$D$2),"&gt;="&amp;BC$6,INDIRECT($F$1&amp;dbP!$D$2&amp;":"&amp;dbP!$D$2),"&lt;="&amp;B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BD567" s="1">
        <f ca="1">SUMIFS(INDIRECT($F$1&amp;$F567&amp;":"&amp;$F567),INDIRECT($F$1&amp;dbP!$D$2&amp;":"&amp;dbP!$D$2),"&gt;="&amp;BD$6,INDIRECT($F$1&amp;dbP!$D$2&amp;":"&amp;dbP!$D$2),"&lt;="&amp;B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  <c r="BE567" s="1">
        <f ca="1">SUMIFS(INDIRECT($F$1&amp;$F567&amp;":"&amp;$F567),INDIRECT($F$1&amp;dbP!$D$2&amp;":"&amp;dbP!$D$2),"&gt;="&amp;BE$6,INDIRECT($F$1&amp;dbP!$D$2&amp;":"&amp;dbP!$D$2),"&lt;="&amp;B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</f>
        <v>327354.27104166668</v>
      </c>
    </row>
    <row r="568" spans="1:57" x14ac:dyDescent="0.3">
      <c r="B568" s="1">
        <f>MAX(B$423:B567)+1</f>
        <v>149</v>
      </c>
      <c r="D568" s="1" t="str">
        <f ca="1">INDIRECT($B$1&amp;Items!AB$2&amp;$B568)</f>
        <v>PL(-)</v>
      </c>
      <c r="F568" s="1" t="str">
        <f ca="1">INDIRECT($B$1&amp;Items!X$2&amp;$B568)</f>
        <v>AA</v>
      </c>
      <c r="H568" s="13" t="str">
        <f ca="1">INDIRECT($B$1&amp;Items!U$2&amp;$B568)</f>
        <v>Амортизация</v>
      </c>
      <c r="I568" s="13" t="str">
        <f ca="1">IF(INDIRECT($B$1&amp;Items!V$2&amp;$B568)="",H568,INDIRECT($B$1&amp;Items!V$2&amp;$B568))</f>
        <v>Основные средства - тип - 2</v>
      </c>
      <c r="J568" s="1" t="str">
        <f ca="1">IF(INDIRECT($B$1&amp;Items!W$2&amp;$B568)="",IF(H568&lt;&gt;I568,"  "&amp;I568,I568),"    "&amp;INDIRECT($B$1&amp;Items!W$2&amp;$B568))</f>
        <v xml:space="preserve">    Основные средства - тип - 2</v>
      </c>
      <c r="S568" s="1">
        <f ca="1">SUM($U568:INDIRECT(ADDRESS(ROW(),SUMIFS($1:$1,$5:$5,MAX($5:$5)))))</f>
        <v>7091575.6190954829</v>
      </c>
      <c r="V568" s="1">
        <f ca="1">SUMIFS(INDIRECT($F$1&amp;$F568&amp;":"&amp;$F568),INDIRECT($F$1&amp;dbP!$D$2&amp;":"&amp;dbP!$D$2),"&gt;="&amp;V$6,INDIRECT($F$1&amp;dbP!$D$2&amp;":"&amp;dbP!$D$2),"&lt;="&amp;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W568" s="1">
        <f ca="1">SUMIFS(INDIRECT($F$1&amp;$F568&amp;":"&amp;$F568),INDIRECT($F$1&amp;dbP!$D$2&amp;":"&amp;dbP!$D$2),"&gt;="&amp;W$6,INDIRECT($F$1&amp;dbP!$D$2&amp;":"&amp;dbP!$D$2),"&lt;="&amp;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0</v>
      </c>
      <c r="X568" s="1">
        <f ca="1">SUMIFS(INDIRECT($F$1&amp;$F568&amp;":"&amp;$F568),INDIRECT($F$1&amp;dbP!$D$2&amp;":"&amp;dbP!$D$2),"&gt;="&amp;X$6,INDIRECT($F$1&amp;dbP!$D$2&amp;":"&amp;dbP!$D$2),"&lt;="&amp;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Y568" s="1">
        <f ca="1">SUMIFS(INDIRECT($F$1&amp;$F568&amp;":"&amp;$F568),INDIRECT($F$1&amp;dbP!$D$2&amp;":"&amp;dbP!$D$2),"&gt;="&amp;Y$6,INDIRECT($F$1&amp;dbP!$D$2&amp;":"&amp;dbP!$D$2),"&lt;="&amp;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Z568" s="1">
        <f ca="1">SUMIFS(INDIRECT($F$1&amp;$F568&amp;":"&amp;$F568),INDIRECT($F$1&amp;dbP!$D$2&amp;":"&amp;dbP!$D$2),"&gt;="&amp;Z$6,INDIRECT($F$1&amp;dbP!$D$2&amp;":"&amp;dbP!$D$2),"&lt;="&amp;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A568" s="1">
        <f ca="1">SUMIFS(INDIRECT($F$1&amp;$F568&amp;":"&amp;$F568),INDIRECT($F$1&amp;dbP!$D$2&amp;":"&amp;dbP!$D$2),"&gt;="&amp;AA$6,INDIRECT($F$1&amp;dbP!$D$2&amp;":"&amp;dbP!$D$2),"&lt;="&amp;A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B568" s="1">
        <f ca="1">SUMIFS(INDIRECT($F$1&amp;$F568&amp;":"&amp;$F568),INDIRECT($F$1&amp;dbP!$D$2&amp;":"&amp;dbP!$D$2),"&gt;="&amp;AB$6,INDIRECT($F$1&amp;dbP!$D$2&amp;":"&amp;dbP!$D$2),"&lt;="&amp;A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C568" s="1">
        <f ca="1">SUMIFS(INDIRECT($F$1&amp;$F568&amp;":"&amp;$F568),INDIRECT($F$1&amp;dbP!$D$2&amp;":"&amp;dbP!$D$2),"&gt;="&amp;AC$6,INDIRECT($F$1&amp;dbP!$D$2&amp;":"&amp;dbP!$D$2),"&lt;="&amp;A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D568" s="1">
        <f ca="1">SUMIFS(INDIRECT($F$1&amp;$F568&amp;":"&amp;$F568),INDIRECT($F$1&amp;dbP!$D$2&amp;":"&amp;dbP!$D$2),"&gt;="&amp;AD$6,INDIRECT($F$1&amp;dbP!$D$2&amp;":"&amp;dbP!$D$2),"&lt;="&amp;A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E568" s="1">
        <f ca="1">SUMIFS(INDIRECT($F$1&amp;$F568&amp;":"&amp;$F568),INDIRECT($F$1&amp;dbP!$D$2&amp;":"&amp;dbP!$D$2),"&gt;="&amp;AE$6,INDIRECT($F$1&amp;dbP!$D$2&amp;":"&amp;dbP!$D$2),"&lt;="&amp;A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F568" s="1">
        <f ca="1">SUMIFS(INDIRECT($F$1&amp;$F568&amp;":"&amp;$F568),INDIRECT($F$1&amp;dbP!$D$2&amp;":"&amp;dbP!$D$2),"&gt;="&amp;AF$6,INDIRECT($F$1&amp;dbP!$D$2&amp;":"&amp;dbP!$D$2),"&lt;="&amp;AF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G568" s="1">
        <f ca="1">SUMIFS(INDIRECT($F$1&amp;$F568&amp;":"&amp;$F568),INDIRECT($F$1&amp;dbP!$D$2&amp;":"&amp;dbP!$D$2),"&gt;="&amp;AG$6,INDIRECT($F$1&amp;dbP!$D$2&amp;":"&amp;dbP!$D$2),"&lt;="&amp;AG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H568" s="1">
        <f ca="1">SUMIFS(INDIRECT($F$1&amp;$F568&amp;":"&amp;$F568),INDIRECT($F$1&amp;dbP!$D$2&amp;":"&amp;dbP!$D$2),"&gt;="&amp;AH$6,INDIRECT($F$1&amp;dbP!$D$2&amp;":"&amp;dbP!$D$2),"&lt;="&amp;AH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I568" s="1">
        <f ca="1">SUMIFS(INDIRECT($F$1&amp;$F568&amp;":"&amp;$F568),INDIRECT($F$1&amp;dbP!$D$2&amp;":"&amp;dbP!$D$2),"&gt;="&amp;AI$6,INDIRECT($F$1&amp;dbP!$D$2&amp;":"&amp;dbP!$D$2),"&lt;="&amp;AI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J568" s="1">
        <f ca="1">SUMIFS(INDIRECT($F$1&amp;$F568&amp;":"&amp;$F568),INDIRECT($F$1&amp;dbP!$D$2&amp;":"&amp;dbP!$D$2),"&gt;="&amp;AJ$6,INDIRECT($F$1&amp;dbP!$D$2&amp;":"&amp;dbP!$D$2),"&lt;="&amp;AJ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K568" s="1">
        <f ca="1">SUMIFS(INDIRECT($F$1&amp;$F568&amp;":"&amp;$F568),INDIRECT($F$1&amp;dbP!$D$2&amp;":"&amp;dbP!$D$2),"&gt;="&amp;AK$6,INDIRECT($F$1&amp;dbP!$D$2&amp;":"&amp;dbP!$D$2),"&lt;="&amp;AK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L568" s="1">
        <f ca="1">SUMIFS(INDIRECT($F$1&amp;$F568&amp;":"&amp;$F568),INDIRECT($F$1&amp;dbP!$D$2&amp;":"&amp;dbP!$D$2),"&gt;="&amp;AL$6,INDIRECT($F$1&amp;dbP!$D$2&amp;":"&amp;dbP!$D$2),"&lt;="&amp;AL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M568" s="1">
        <f ca="1">SUMIFS(INDIRECT($F$1&amp;$F568&amp;":"&amp;$F568),INDIRECT($F$1&amp;dbP!$D$2&amp;":"&amp;dbP!$D$2),"&gt;="&amp;AM$6,INDIRECT($F$1&amp;dbP!$D$2&amp;":"&amp;dbP!$D$2),"&lt;="&amp;AM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N568" s="1">
        <f ca="1">SUMIFS(INDIRECT($F$1&amp;$F568&amp;":"&amp;$F568),INDIRECT($F$1&amp;dbP!$D$2&amp;":"&amp;dbP!$D$2),"&gt;="&amp;AN$6,INDIRECT($F$1&amp;dbP!$D$2&amp;":"&amp;dbP!$D$2),"&lt;="&amp;AN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405232.89251974167</v>
      </c>
      <c r="AO568" s="1">
        <f ca="1">SUMIFS(INDIRECT($F$1&amp;$F568&amp;":"&amp;$F568),INDIRECT($F$1&amp;dbP!$D$2&amp;":"&amp;dbP!$D$2),"&gt;="&amp;AO$6,INDIRECT($F$1&amp;dbP!$D$2&amp;":"&amp;dbP!$D$2),"&lt;="&amp;AO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P568" s="1">
        <f ca="1">SUMIFS(INDIRECT($F$1&amp;$F568&amp;":"&amp;$F568),INDIRECT($F$1&amp;dbP!$D$2&amp;":"&amp;dbP!$D$2),"&gt;="&amp;AP$6,INDIRECT($F$1&amp;dbP!$D$2&amp;":"&amp;dbP!$D$2),"&lt;="&amp;AP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Q568" s="1">
        <f ca="1">SUMIFS(INDIRECT($F$1&amp;$F568&amp;":"&amp;$F568),INDIRECT($F$1&amp;dbP!$D$2&amp;":"&amp;dbP!$D$2),"&gt;="&amp;AQ$6,INDIRECT($F$1&amp;dbP!$D$2&amp;":"&amp;dbP!$D$2),"&lt;="&amp;AQ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R568" s="1">
        <f ca="1">SUMIFS(INDIRECT($F$1&amp;$F568&amp;":"&amp;$F568),INDIRECT($F$1&amp;dbP!$D$2&amp;":"&amp;dbP!$D$2),"&gt;="&amp;AR$6,INDIRECT($F$1&amp;dbP!$D$2&amp;":"&amp;dbP!$D$2),"&lt;="&amp;AR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S568" s="1">
        <f ca="1">SUMIFS(INDIRECT($F$1&amp;$F568&amp;":"&amp;$F568),INDIRECT($F$1&amp;dbP!$D$2&amp;":"&amp;dbP!$D$2),"&gt;="&amp;AS$6,INDIRECT($F$1&amp;dbP!$D$2&amp;":"&amp;dbP!$D$2),"&lt;="&amp;AS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T568" s="1">
        <f ca="1">SUMIFS(INDIRECT($F$1&amp;$F568&amp;":"&amp;$F568),INDIRECT($F$1&amp;dbP!$D$2&amp;":"&amp;dbP!$D$2),"&gt;="&amp;AT$6,INDIRECT($F$1&amp;dbP!$D$2&amp;":"&amp;dbP!$D$2),"&lt;="&amp;AT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U568" s="1">
        <f ca="1">SUMIFS(INDIRECT($F$1&amp;$F568&amp;":"&amp;$F568),INDIRECT($F$1&amp;dbP!$D$2&amp;":"&amp;dbP!$D$2),"&gt;="&amp;AU$6,INDIRECT($F$1&amp;dbP!$D$2&amp;":"&amp;dbP!$D$2),"&lt;="&amp;AU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V568" s="1">
        <f ca="1">SUMIFS(INDIRECT($F$1&amp;$F568&amp;":"&amp;$F568),INDIRECT($F$1&amp;dbP!$D$2&amp;":"&amp;dbP!$D$2),"&gt;="&amp;AV$6,INDIRECT($F$1&amp;dbP!$D$2&amp;":"&amp;dbP!$D$2),"&lt;="&amp;A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W568" s="1">
        <f ca="1">SUMIFS(INDIRECT($F$1&amp;$F568&amp;":"&amp;$F568),INDIRECT($F$1&amp;dbP!$D$2&amp;":"&amp;dbP!$D$2),"&gt;="&amp;AW$6,INDIRECT($F$1&amp;dbP!$D$2&amp;":"&amp;dbP!$D$2),"&lt;="&amp;A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X568" s="1">
        <f ca="1">SUMIFS(INDIRECT($F$1&amp;$F568&amp;":"&amp;$F568),INDIRECT($F$1&amp;dbP!$D$2&amp;":"&amp;dbP!$D$2),"&gt;="&amp;AX$6,INDIRECT($F$1&amp;dbP!$D$2&amp;":"&amp;dbP!$D$2),"&lt;="&amp;A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Y568" s="1">
        <f ca="1">SUMIFS(INDIRECT($F$1&amp;$F568&amp;":"&amp;$F568),INDIRECT($F$1&amp;dbP!$D$2&amp;":"&amp;dbP!$D$2),"&gt;="&amp;AY$6,INDIRECT($F$1&amp;dbP!$D$2&amp;":"&amp;dbP!$D$2),"&lt;="&amp;A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AZ568" s="1">
        <f ca="1">SUMIFS(INDIRECT($F$1&amp;$F568&amp;":"&amp;$F568),INDIRECT($F$1&amp;dbP!$D$2&amp;":"&amp;dbP!$D$2),"&gt;="&amp;AZ$6,INDIRECT($F$1&amp;dbP!$D$2&amp;":"&amp;dbP!$D$2),"&lt;="&amp;A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BA568" s="1">
        <f ca="1">SUMIFS(INDIRECT($F$1&amp;$F568&amp;":"&amp;$F568),INDIRECT($F$1&amp;dbP!$D$2&amp;":"&amp;dbP!$D$2),"&gt;="&amp;BA$6,INDIRECT($F$1&amp;dbP!$D$2&amp;":"&amp;dbP!$D$2),"&lt;="&amp;B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BB568" s="1">
        <f ca="1">SUMIFS(INDIRECT($F$1&amp;$F568&amp;":"&amp;$F568),INDIRECT($F$1&amp;dbP!$D$2&amp;":"&amp;dbP!$D$2),"&gt;="&amp;BB$6,INDIRECT($F$1&amp;dbP!$D$2&amp;":"&amp;dbP!$D$2),"&lt;="&amp;B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BC568" s="1">
        <f ca="1">SUMIFS(INDIRECT($F$1&amp;$F568&amp;":"&amp;$F568),INDIRECT($F$1&amp;dbP!$D$2&amp;":"&amp;dbP!$D$2),"&gt;="&amp;BC$6,INDIRECT($F$1&amp;dbP!$D$2&amp;":"&amp;dbP!$D$2),"&lt;="&amp;B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BD568" s="1">
        <f ca="1">SUMIFS(INDIRECT($F$1&amp;$F568&amp;":"&amp;$F568),INDIRECT($F$1&amp;dbP!$D$2&amp;":"&amp;dbP!$D$2),"&gt;="&amp;BD$6,INDIRECT($F$1&amp;dbP!$D$2&amp;":"&amp;dbP!$D$2),"&lt;="&amp;B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  <c r="BE568" s="1">
        <f ca="1">SUMIFS(INDIRECT($F$1&amp;$F568&amp;":"&amp;$F568),INDIRECT($F$1&amp;dbP!$D$2&amp;":"&amp;dbP!$D$2),"&gt;="&amp;BE$6,INDIRECT($F$1&amp;dbP!$D$2&amp;":"&amp;dbP!$D$2),"&lt;="&amp;B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</f>
        <v>202616.44625987083</v>
      </c>
    </row>
    <row r="569" spans="1:57" x14ac:dyDescent="0.3">
      <c r="B569" s="1">
        <f>MAX(B$423:B568)+1</f>
        <v>150</v>
      </c>
      <c r="D569" s="1" t="str">
        <f ca="1">INDIRECT($B$1&amp;Items!AB$2&amp;$B569)</f>
        <v>PL(-)</v>
      </c>
      <c r="F569" s="1" t="str">
        <f ca="1">INDIRECT($B$1&amp;Items!X$2&amp;$B569)</f>
        <v>AA</v>
      </c>
      <c r="H569" s="13" t="str">
        <f ca="1">INDIRECT($B$1&amp;Items!U$2&amp;$B569)</f>
        <v>Амортизация</v>
      </c>
      <c r="I569" s="13" t="str">
        <f ca="1">IF(INDIRECT($B$1&amp;Items!V$2&amp;$B569)="",H569,INDIRECT($B$1&amp;Items!V$2&amp;$B569))</f>
        <v>Основные средства - тип - 3</v>
      </c>
      <c r="J569" s="1" t="str">
        <f ca="1">IF(INDIRECT($B$1&amp;Items!W$2&amp;$B569)="",IF(H569&lt;&gt;I569,"  "&amp;I569,I569),"    "&amp;INDIRECT($B$1&amp;Items!W$2&amp;$B569))</f>
        <v xml:space="preserve">    Основные средства - тип - 3</v>
      </c>
      <c r="S569" s="1">
        <f ca="1">SUM($U569:INDIRECT(ADDRESS(ROW(),SUMIFS($1:$1,$5:$5,MAX($5:$5)))))</f>
        <v>13080505.256603157</v>
      </c>
      <c r="V569" s="1">
        <f ca="1">SUMIFS(INDIRECT($F$1&amp;$F569&amp;":"&amp;$F569),INDIRECT($F$1&amp;dbP!$D$2&amp;":"&amp;dbP!$D$2),"&gt;="&amp;V$6,INDIRECT($F$1&amp;dbP!$D$2&amp;":"&amp;dbP!$D$2),"&lt;="&amp;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W569" s="1">
        <f ca="1">SUMIFS(INDIRECT($F$1&amp;$F569&amp;":"&amp;$F569),INDIRECT($F$1&amp;dbP!$D$2&amp;":"&amp;dbP!$D$2),"&gt;="&amp;W$6,INDIRECT($F$1&amp;dbP!$D$2&amp;":"&amp;dbP!$D$2),"&lt;="&amp;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X569" s="1">
        <f ca="1">SUMIFS(INDIRECT($F$1&amp;$F569&amp;":"&amp;$F569),INDIRECT($F$1&amp;dbP!$D$2&amp;":"&amp;dbP!$D$2),"&gt;="&amp;X$6,INDIRECT($F$1&amp;dbP!$D$2&amp;":"&amp;dbP!$D$2),"&lt;="&amp;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Y569" s="1">
        <f ca="1">SUMIFS(INDIRECT($F$1&amp;$F569&amp;":"&amp;$F569),INDIRECT($F$1&amp;dbP!$D$2&amp;":"&amp;dbP!$D$2),"&gt;="&amp;Y$6,INDIRECT($F$1&amp;dbP!$D$2&amp;":"&amp;dbP!$D$2),"&lt;="&amp;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Z569" s="1">
        <f ca="1">SUMIFS(INDIRECT($F$1&amp;$F569&amp;":"&amp;$F569),INDIRECT($F$1&amp;dbP!$D$2&amp;":"&amp;dbP!$D$2),"&gt;="&amp;Z$6,INDIRECT($F$1&amp;dbP!$D$2&amp;":"&amp;dbP!$D$2),"&lt;="&amp;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A569" s="1">
        <f ca="1">SUMIFS(INDIRECT($F$1&amp;$F569&amp;":"&amp;$F569),INDIRECT($F$1&amp;dbP!$D$2&amp;":"&amp;dbP!$D$2),"&gt;="&amp;AA$6,INDIRECT($F$1&amp;dbP!$D$2&amp;":"&amp;dbP!$D$2),"&lt;="&amp;A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B569" s="1">
        <f ca="1">SUMIFS(INDIRECT($F$1&amp;$F569&amp;":"&amp;$F569),INDIRECT($F$1&amp;dbP!$D$2&amp;":"&amp;dbP!$D$2),"&gt;="&amp;AB$6,INDIRECT($F$1&amp;dbP!$D$2&amp;":"&amp;dbP!$D$2),"&lt;="&amp;A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C569" s="1">
        <f ca="1">SUMIFS(INDIRECT($F$1&amp;$F569&amp;":"&amp;$F569),INDIRECT($F$1&amp;dbP!$D$2&amp;":"&amp;dbP!$D$2),"&gt;="&amp;AC$6,INDIRECT($F$1&amp;dbP!$D$2&amp;":"&amp;dbP!$D$2),"&lt;="&amp;A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D569" s="1">
        <f ca="1">SUMIFS(INDIRECT($F$1&amp;$F569&amp;":"&amp;$F569),INDIRECT($F$1&amp;dbP!$D$2&amp;":"&amp;dbP!$D$2),"&gt;="&amp;AD$6,INDIRECT($F$1&amp;dbP!$D$2&amp;":"&amp;dbP!$D$2),"&lt;="&amp;A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E569" s="1">
        <f ca="1">SUMIFS(INDIRECT($F$1&amp;$F569&amp;":"&amp;$F569),INDIRECT($F$1&amp;dbP!$D$2&amp;":"&amp;dbP!$D$2),"&gt;="&amp;AE$6,INDIRECT($F$1&amp;dbP!$D$2&amp;":"&amp;dbP!$D$2),"&lt;="&amp;A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F569" s="1">
        <f ca="1">SUMIFS(INDIRECT($F$1&amp;$F569&amp;":"&amp;$F569),INDIRECT($F$1&amp;dbP!$D$2&amp;":"&amp;dbP!$D$2),"&gt;="&amp;AF$6,INDIRECT($F$1&amp;dbP!$D$2&amp;":"&amp;dbP!$D$2),"&lt;="&amp;AF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G569" s="1">
        <f ca="1">SUMIFS(INDIRECT($F$1&amp;$F569&amp;":"&amp;$F569),INDIRECT($F$1&amp;dbP!$D$2&amp;":"&amp;dbP!$D$2),"&gt;="&amp;AG$6,INDIRECT($F$1&amp;dbP!$D$2&amp;":"&amp;dbP!$D$2),"&lt;="&amp;AG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H569" s="1">
        <f ca="1">SUMIFS(INDIRECT($F$1&amp;$F569&amp;":"&amp;$F569),INDIRECT($F$1&amp;dbP!$D$2&amp;":"&amp;dbP!$D$2),"&gt;="&amp;AH$6,INDIRECT($F$1&amp;dbP!$D$2&amp;":"&amp;dbP!$D$2),"&lt;="&amp;AH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I569" s="1">
        <f ca="1">SUMIFS(INDIRECT($F$1&amp;$F569&amp;":"&amp;$F569),INDIRECT($F$1&amp;dbP!$D$2&amp;":"&amp;dbP!$D$2),"&gt;="&amp;AI$6,INDIRECT($F$1&amp;dbP!$D$2&amp;":"&amp;dbP!$D$2),"&lt;="&amp;AI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J569" s="1">
        <f ca="1">SUMIFS(INDIRECT($F$1&amp;$F569&amp;":"&amp;$F569),INDIRECT($F$1&amp;dbP!$D$2&amp;":"&amp;dbP!$D$2),"&gt;="&amp;AJ$6,INDIRECT($F$1&amp;dbP!$D$2&amp;":"&amp;dbP!$D$2),"&lt;="&amp;AJ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K569" s="1">
        <f ca="1">SUMIFS(INDIRECT($F$1&amp;$F569&amp;":"&amp;$F569),INDIRECT($F$1&amp;dbP!$D$2&amp;":"&amp;dbP!$D$2),"&gt;="&amp;AK$6,INDIRECT($F$1&amp;dbP!$D$2&amp;":"&amp;dbP!$D$2),"&lt;="&amp;AK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L569" s="1">
        <f ca="1">SUMIFS(INDIRECT($F$1&amp;$F569&amp;":"&amp;$F569),INDIRECT($F$1&amp;dbP!$D$2&amp;":"&amp;dbP!$D$2),"&gt;="&amp;AL$6,INDIRECT($F$1&amp;dbP!$D$2&amp;":"&amp;dbP!$D$2),"&lt;="&amp;AL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M569" s="1">
        <f ca="1">SUMIFS(INDIRECT($F$1&amp;$F569&amp;":"&amp;$F569),INDIRECT($F$1&amp;dbP!$D$2&amp;":"&amp;dbP!$D$2),"&gt;="&amp;AM$6,INDIRECT($F$1&amp;dbP!$D$2&amp;":"&amp;dbP!$D$2),"&lt;="&amp;AM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N569" s="1">
        <f ca="1">SUMIFS(INDIRECT($F$1&amp;$F569&amp;":"&amp;$F569),INDIRECT($F$1&amp;dbP!$D$2&amp;":"&amp;dbP!$D$2),"&gt;="&amp;AN$6,INDIRECT($F$1&amp;dbP!$D$2&amp;":"&amp;dbP!$D$2),"&lt;="&amp;AN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747457.44323446648</v>
      </c>
      <c r="AO569" s="1">
        <f ca="1">SUMIFS(INDIRECT($F$1&amp;$F569&amp;":"&amp;$F569),INDIRECT($F$1&amp;dbP!$D$2&amp;":"&amp;dbP!$D$2),"&gt;="&amp;AO$6,INDIRECT($F$1&amp;dbP!$D$2&amp;":"&amp;dbP!$D$2),"&lt;="&amp;AO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P569" s="1">
        <f ca="1">SUMIFS(INDIRECT($F$1&amp;$F569&amp;":"&amp;$F569),INDIRECT($F$1&amp;dbP!$D$2&amp;":"&amp;dbP!$D$2),"&gt;="&amp;AP$6,INDIRECT($F$1&amp;dbP!$D$2&amp;":"&amp;dbP!$D$2),"&lt;="&amp;AP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Q569" s="1">
        <f ca="1">SUMIFS(INDIRECT($F$1&amp;$F569&amp;":"&amp;$F569),INDIRECT($F$1&amp;dbP!$D$2&amp;":"&amp;dbP!$D$2),"&gt;="&amp;AQ$6,INDIRECT($F$1&amp;dbP!$D$2&amp;":"&amp;dbP!$D$2),"&lt;="&amp;AQ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R569" s="1">
        <f ca="1">SUMIFS(INDIRECT($F$1&amp;$F569&amp;":"&amp;$F569),INDIRECT($F$1&amp;dbP!$D$2&amp;":"&amp;dbP!$D$2),"&gt;="&amp;AR$6,INDIRECT($F$1&amp;dbP!$D$2&amp;":"&amp;dbP!$D$2),"&lt;="&amp;AR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S569" s="1">
        <f ca="1">SUMIFS(INDIRECT($F$1&amp;$F569&amp;":"&amp;$F569),INDIRECT($F$1&amp;dbP!$D$2&amp;":"&amp;dbP!$D$2),"&gt;="&amp;AS$6,INDIRECT($F$1&amp;dbP!$D$2&amp;":"&amp;dbP!$D$2),"&lt;="&amp;AS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T569" s="1">
        <f ca="1">SUMIFS(INDIRECT($F$1&amp;$F569&amp;":"&amp;$F569),INDIRECT($F$1&amp;dbP!$D$2&amp;":"&amp;dbP!$D$2),"&gt;="&amp;AT$6,INDIRECT($F$1&amp;dbP!$D$2&amp;":"&amp;dbP!$D$2),"&lt;="&amp;AT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U569" s="1">
        <f ca="1">SUMIFS(INDIRECT($F$1&amp;$F569&amp;":"&amp;$F569),INDIRECT($F$1&amp;dbP!$D$2&amp;":"&amp;dbP!$D$2),"&gt;="&amp;AU$6,INDIRECT($F$1&amp;dbP!$D$2&amp;":"&amp;dbP!$D$2),"&lt;="&amp;AU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V569" s="1">
        <f ca="1">SUMIFS(INDIRECT($F$1&amp;$F569&amp;":"&amp;$F569),INDIRECT($F$1&amp;dbP!$D$2&amp;":"&amp;dbP!$D$2),"&gt;="&amp;AV$6,INDIRECT($F$1&amp;dbP!$D$2&amp;":"&amp;dbP!$D$2),"&lt;="&amp;A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W569" s="1">
        <f ca="1">SUMIFS(INDIRECT($F$1&amp;$F569&amp;":"&amp;$F569),INDIRECT($F$1&amp;dbP!$D$2&amp;":"&amp;dbP!$D$2),"&gt;="&amp;AW$6,INDIRECT($F$1&amp;dbP!$D$2&amp;":"&amp;dbP!$D$2),"&lt;="&amp;A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X569" s="1">
        <f ca="1">SUMIFS(INDIRECT($F$1&amp;$F569&amp;":"&amp;$F569),INDIRECT($F$1&amp;dbP!$D$2&amp;":"&amp;dbP!$D$2),"&gt;="&amp;AX$6,INDIRECT($F$1&amp;dbP!$D$2&amp;":"&amp;dbP!$D$2),"&lt;="&amp;A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Y569" s="1">
        <f ca="1">SUMIFS(INDIRECT($F$1&amp;$F569&amp;":"&amp;$F569),INDIRECT($F$1&amp;dbP!$D$2&amp;":"&amp;dbP!$D$2),"&gt;="&amp;AY$6,INDIRECT($F$1&amp;dbP!$D$2&amp;":"&amp;dbP!$D$2),"&lt;="&amp;A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AZ569" s="1">
        <f ca="1">SUMIFS(INDIRECT($F$1&amp;$F569&amp;":"&amp;$F569),INDIRECT($F$1&amp;dbP!$D$2&amp;":"&amp;dbP!$D$2),"&gt;="&amp;AZ$6,INDIRECT($F$1&amp;dbP!$D$2&amp;":"&amp;dbP!$D$2),"&lt;="&amp;A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BA569" s="1">
        <f ca="1">SUMIFS(INDIRECT($F$1&amp;$F569&amp;":"&amp;$F569),INDIRECT($F$1&amp;dbP!$D$2&amp;":"&amp;dbP!$D$2),"&gt;="&amp;BA$6,INDIRECT($F$1&amp;dbP!$D$2&amp;":"&amp;dbP!$D$2),"&lt;="&amp;B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BB569" s="1">
        <f ca="1">SUMIFS(INDIRECT($F$1&amp;$F569&amp;":"&amp;$F569),INDIRECT($F$1&amp;dbP!$D$2&amp;":"&amp;dbP!$D$2),"&gt;="&amp;BB$6,INDIRECT($F$1&amp;dbP!$D$2&amp;":"&amp;dbP!$D$2),"&lt;="&amp;B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BC569" s="1">
        <f ca="1">SUMIFS(INDIRECT($F$1&amp;$F569&amp;":"&amp;$F569),INDIRECT($F$1&amp;dbP!$D$2&amp;":"&amp;dbP!$D$2),"&gt;="&amp;BC$6,INDIRECT($F$1&amp;dbP!$D$2&amp;":"&amp;dbP!$D$2),"&lt;="&amp;B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BD569" s="1">
        <f ca="1">SUMIFS(INDIRECT($F$1&amp;$F569&amp;":"&amp;$F569),INDIRECT($F$1&amp;dbP!$D$2&amp;":"&amp;dbP!$D$2),"&gt;="&amp;BD$6,INDIRECT($F$1&amp;dbP!$D$2&amp;":"&amp;dbP!$D$2),"&lt;="&amp;B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  <c r="BE569" s="1">
        <f ca="1">SUMIFS(INDIRECT($F$1&amp;$F569&amp;":"&amp;$F569),INDIRECT($F$1&amp;dbP!$D$2&amp;":"&amp;dbP!$D$2),"&gt;="&amp;BE$6,INDIRECT($F$1&amp;dbP!$D$2&amp;":"&amp;dbP!$D$2),"&lt;="&amp;B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373728.72161723324</v>
      </c>
    </row>
    <row r="570" spans="1:57" ht="4.9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3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</row>
    <row r="571" spans="1:57" x14ac:dyDescent="0.3">
      <c r="B571" s="1">
        <f>MAX(B$423:B570)+1</f>
        <v>151</v>
      </c>
      <c r="D571" s="1" t="str">
        <f ca="1">INDIRECT($B$1&amp;Items!AB$2&amp;$B571)</f>
        <v>PL</v>
      </c>
      <c r="F571" s="1">
        <f ca="1">INDIRECT($B$1&amp;Items!X$2&amp;$B571)</f>
        <v>0</v>
      </c>
      <c r="H571" s="13" t="str">
        <f ca="1">INDIRECT($B$1&amp;Items!U$2&amp;$B571)</f>
        <v>Прибыль по основной деятельности (EBIT)</v>
      </c>
      <c r="I571" s="13" t="str">
        <f ca="1">IF(INDIRECT($B$1&amp;Items!V$2&amp;$B571)="",H571,INDIRECT($B$1&amp;Items!V$2&amp;$B571))</f>
        <v>Прибыль по основной деятельности (EBIT)</v>
      </c>
      <c r="J571" s="1" t="str">
        <f ca="1">IF(INDIRECT($B$1&amp;Items!W$2&amp;$B571)="",IF(H571&lt;&gt;I571,"  "&amp;I571,I571),"    "&amp;INDIRECT($B$1&amp;Items!W$2&amp;$B571))</f>
        <v>Прибыль по основной деятельности (EBIT)</v>
      </c>
      <c r="S571" s="1">
        <f ca="1">SUM($U571:INDIRECT(ADDRESS(ROW(),SUMIFS($1:$1,$5:$5,MAX($5:$5)))))</f>
        <v>902350.08693729341</v>
      </c>
      <c r="V571" s="1">
        <f ca="1">SUMIFS(V$422:V570,$D$422:$D570,Items!$AB$11)-SUMIFS(V$422:V570,$D$422:$D570,Items!$AB$19)</f>
        <v>-897559.73396002001</v>
      </c>
      <c r="W571" s="1">
        <f ca="1">SUMIFS(W$422:W570,$D$422:$D570,Items!$AB$11)-SUMIFS(W$422:W570,$D$422:$D570,Items!$AB$19)</f>
        <v>-1593672.1170041445</v>
      </c>
      <c r="X571" s="1">
        <f ca="1">SUMIFS(X$422:X570,$D$422:$D570,Items!$AB$11)-SUMIFS(X$422:X570,$D$422:$D570,Items!$AB$19)</f>
        <v>-2622037.0779593708</v>
      </c>
      <c r="Y571" s="1">
        <f ca="1">SUMIFS(Y$422:Y570,$D$422:$D570,Items!$AB$11)-SUMIFS(Y$422:Y570,$D$422:$D570,Items!$AB$19)</f>
        <v>-2438155.5413782611</v>
      </c>
      <c r="Z571" s="1">
        <f ca="1">SUMIFS(Z$422:Z570,$D$422:$D570,Items!$AB$11)-SUMIFS(Z$422:Z570,$D$422:$D570,Items!$AB$19)</f>
        <v>9833386.1075676046</v>
      </c>
      <c r="AA571" s="1">
        <f ca="1">SUMIFS(AA$422:AA570,$D$422:$D570,Items!$AB$11)-SUMIFS(AA$422:AA570,$D$422:$D570,Items!$AB$19)</f>
        <v>26862956.49461937</v>
      </c>
      <c r="AB571" s="1">
        <f ca="1">SUMIFS(AB$422:AB570,$D$422:$D570,Items!$AB$11)-SUMIFS(AB$422:AB570,$D$422:$D570,Items!$AB$19)</f>
        <v>-1131584.8773847709</v>
      </c>
      <c r="AC571" s="1">
        <f ca="1">SUMIFS(AC$422:AC570,$D$422:$D570,Items!$AB$11)-SUMIFS(AC$422:AC570,$D$422:$D570,Items!$AB$19)</f>
        <v>-903699.43891877076</v>
      </c>
      <c r="AD571" s="1">
        <f ca="1">SUMIFS(AD$422:AD570,$D$422:$D570,Items!$AB$11)-SUMIFS(AD$422:AD570,$D$422:$D570,Items!$AB$19)</f>
        <v>-903699.43891877076</v>
      </c>
      <c r="AE571" s="1">
        <f ca="1">SUMIFS(AE$422:AE570,$D$422:$D570,Items!$AB$11)-SUMIFS(AE$422:AE570,$D$422:$D570,Items!$AB$19)</f>
        <v>-903699.43891877076</v>
      </c>
      <c r="AF571" s="1">
        <f ca="1">SUMIFS(AF$422:AF570,$D$422:$D570,Items!$AB$11)-SUMIFS(AF$422:AF570,$D$422:$D570,Items!$AB$19)</f>
        <v>-903699.43891877076</v>
      </c>
      <c r="AG571" s="1">
        <f ca="1">SUMIFS(AG$422:AG570,$D$422:$D570,Items!$AB$11)-SUMIFS(AG$422:AG570,$D$422:$D570,Items!$AB$19)</f>
        <v>-903699.43891877076</v>
      </c>
      <c r="AH571" s="1">
        <f ca="1">SUMIFS(AH$422:AH570,$D$422:$D570,Items!$AB$11)-SUMIFS(AH$422:AH570,$D$422:$D570,Items!$AB$19)</f>
        <v>-903699.43891877076</v>
      </c>
      <c r="AI571" s="1">
        <f ca="1">SUMIFS(AI$422:AI570,$D$422:$D570,Items!$AB$11)-SUMIFS(AI$422:AI570,$D$422:$D570,Items!$AB$19)</f>
        <v>-903699.43891877076</v>
      </c>
      <c r="AJ571" s="1">
        <f ca="1">SUMIFS(AJ$422:AJ570,$D$422:$D570,Items!$AB$11)-SUMIFS(AJ$422:AJ570,$D$422:$D570,Items!$AB$19)</f>
        <v>-903699.43891877076</v>
      </c>
      <c r="AK571" s="1">
        <f ca="1">SUMIFS(AK$422:AK570,$D$422:$D570,Items!$AB$11)-SUMIFS(AK$422:AK570,$D$422:$D570,Items!$AB$19)</f>
        <v>-903699.43891877076</v>
      </c>
      <c r="AL571" s="1">
        <f ca="1">SUMIFS(AL$422:AL570,$D$422:$D570,Items!$AB$11)-SUMIFS(AL$422:AL570,$D$422:$D570,Items!$AB$19)</f>
        <v>-903699.43891877076</v>
      </c>
      <c r="AM571" s="1">
        <f ca="1">SUMIFS(AM$422:AM570,$D$422:$D570,Items!$AB$11)-SUMIFS(AM$422:AM570,$D$422:$D570,Items!$AB$19)</f>
        <v>-903699.43891877076</v>
      </c>
      <c r="AN571" s="1">
        <f ca="1">SUMIFS(AN$422:AN570,$D$422:$D570,Items!$AB$11)-SUMIFS(AN$422:AN570,$D$422:$D570,Items!$AB$19)</f>
        <v>-1807398.8778375415</v>
      </c>
      <c r="AO571" s="1">
        <f ca="1">SUMIFS(AO$422:AO570,$D$422:$D570,Items!$AB$11)-SUMIFS(AO$422:AO570,$D$422:$D570,Items!$AB$19)</f>
        <v>-903699.43891877076</v>
      </c>
      <c r="AP571" s="1">
        <f ca="1">SUMIFS(AP$422:AP570,$D$422:$D570,Items!$AB$11)-SUMIFS(AP$422:AP570,$D$422:$D570,Items!$AB$19)</f>
        <v>-903699.43891877076</v>
      </c>
      <c r="AQ571" s="1">
        <f ca="1">SUMIFS(AQ$422:AQ570,$D$422:$D570,Items!$AB$11)-SUMIFS(AQ$422:AQ570,$D$422:$D570,Items!$AB$19)</f>
        <v>-903699.43891877076</v>
      </c>
      <c r="AR571" s="1">
        <f ca="1">SUMIFS(AR$422:AR570,$D$422:$D570,Items!$AB$11)-SUMIFS(AR$422:AR570,$D$422:$D570,Items!$AB$19)</f>
        <v>-903699.43891877076</v>
      </c>
      <c r="AS571" s="1">
        <f ca="1">SUMIFS(AS$422:AS570,$D$422:$D570,Items!$AB$11)-SUMIFS(AS$422:AS570,$D$422:$D570,Items!$AB$19)</f>
        <v>-903699.43891877076</v>
      </c>
      <c r="AT571" s="1">
        <f ca="1">SUMIFS(AT$422:AT570,$D$422:$D570,Items!$AB$11)-SUMIFS(AT$422:AT570,$D$422:$D570,Items!$AB$19)</f>
        <v>-903699.43891877076</v>
      </c>
      <c r="AU571" s="1">
        <f ca="1">SUMIFS(AU$422:AU570,$D$422:$D570,Items!$AB$11)-SUMIFS(AU$422:AU570,$D$422:$D570,Items!$AB$19)</f>
        <v>-903699.43891877076</v>
      </c>
      <c r="AV571" s="1">
        <f ca="1">SUMIFS(AV$422:AV570,$D$422:$D570,Items!$AB$11)-SUMIFS(AV$422:AV570,$D$422:$D570,Items!$AB$19)</f>
        <v>-903699.43891877076</v>
      </c>
      <c r="AW571" s="1">
        <f ca="1">SUMIFS(AW$422:AW570,$D$422:$D570,Items!$AB$11)-SUMIFS(AW$422:AW570,$D$422:$D570,Items!$AB$19)</f>
        <v>-903699.43891877076</v>
      </c>
      <c r="AX571" s="1">
        <f ca="1">SUMIFS(AX$422:AX570,$D$422:$D570,Items!$AB$11)-SUMIFS(AX$422:AX570,$D$422:$D570,Items!$AB$19)</f>
        <v>-903699.43891877076</v>
      </c>
      <c r="AY571" s="1">
        <f ca="1">SUMIFS(AY$422:AY570,$D$422:$D570,Items!$AB$11)-SUMIFS(AY$422:AY570,$D$422:$D570,Items!$AB$19)</f>
        <v>-903699.43891877076</v>
      </c>
      <c r="AZ571" s="1">
        <f ca="1">SUMIFS(AZ$422:AZ570,$D$422:$D570,Items!$AB$11)-SUMIFS(AZ$422:AZ570,$D$422:$D570,Items!$AB$19)</f>
        <v>-903699.43891877076</v>
      </c>
      <c r="BA571" s="1">
        <f ca="1">SUMIFS(BA$422:BA570,$D$422:$D570,Items!$AB$11)-SUMIFS(BA$422:BA570,$D$422:$D570,Items!$AB$19)</f>
        <v>-903699.43891877076</v>
      </c>
      <c r="BB571" s="1">
        <f ca="1">SUMIFS(BB$422:BB570,$D$422:$D570,Items!$AB$11)-SUMIFS(BB$422:BB570,$D$422:$D570,Items!$AB$19)</f>
        <v>-903699.43891877076</v>
      </c>
      <c r="BC571" s="1">
        <f ca="1">SUMIFS(BC$422:BC570,$D$422:$D570,Items!$AB$11)-SUMIFS(BC$422:BC570,$D$422:$D570,Items!$AB$19)</f>
        <v>-903699.43891877076</v>
      </c>
      <c r="BD571" s="1">
        <f ca="1">SUMIFS(BD$422:BD570,$D$422:$D570,Items!$AB$11)-SUMIFS(BD$422:BD570,$D$422:$D570,Items!$AB$19)</f>
        <v>-903699.43891877076</v>
      </c>
      <c r="BE571" s="1">
        <f ca="1">SUMIFS(BE$422:BE570,$D$422:$D570,Items!$AB$11)-SUMIFS(BE$422:BE570,$D$422:$D570,Items!$AB$19)</f>
        <v>-903699.43891877076</v>
      </c>
    </row>
    <row r="572" spans="1:57" ht="4.95" customHeight="1" x14ac:dyDescent="0.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35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</row>
    <row r="573" spans="1:57" ht="4.95" customHeight="1" x14ac:dyDescent="0.3"/>
    <row r="574" spans="1:57" x14ac:dyDescent="0.3">
      <c r="H574" s="3" t="s">
        <v>182</v>
      </c>
      <c r="I574" s="3"/>
      <c r="J574" s="3"/>
      <c r="Q574" s="26">
        <f ca="1">IFERROR(IF(SUM($R574:INDIRECT(ADDRESS(ROW(),SUMIFS($1:$1,$5:$5,MAX($5:$5)))))=0,0,1),1)</f>
        <v>0</v>
      </c>
      <c r="S574" s="1">
        <f ca="1">IF(ABS(S576-S610)&lt;0.001,0,ABS(S576-S610))</f>
        <v>0</v>
      </c>
      <c r="V574" s="1">
        <f t="shared" ref="V574:BE574" ca="1" si="130">IF(ABS(V576-V610)&lt;0.001,0,ABS(V576-V610))</f>
        <v>0</v>
      </c>
      <c r="W574" s="1">
        <f t="shared" ca="1" si="130"/>
        <v>0</v>
      </c>
      <c r="X574" s="1">
        <f t="shared" ca="1" si="130"/>
        <v>0</v>
      </c>
      <c r="Y574" s="1">
        <f t="shared" ca="1" si="130"/>
        <v>0</v>
      </c>
      <c r="Z574" s="1">
        <f t="shared" ca="1" si="130"/>
        <v>0</v>
      </c>
      <c r="AA574" s="1">
        <f t="shared" ca="1" si="130"/>
        <v>0</v>
      </c>
      <c r="AB574" s="1">
        <f t="shared" ca="1" si="130"/>
        <v>0</v>
      </c>
      <c r="AC574" s="1">
        <f t="shared" ca="1" si="130"/>
        <v>0</v>
      </c>
      <c r="AD574" s="1">
        <f t="shared" ca="1" si="130"/>
        <v>0</v>
      </c>
      <c r="AE574" s="1">
        <f t="shared" ca="1" si="130"/>
        <v>0</v>
      </c>
      <c r="AF574" s="1">
        <f t="shared" ca="1" si="130"/>
        <v>0</v>
      </c>
      <c r="AG574" s="1">
        <f t="shared" ca="1" si="130"/>
        <v>0</v>
      </c>
      <c r="AH574" s="1">
        <f t="shared" ca="1" si="130"/>
        <v>0</v>
      </c>
      <c r="AI574" s="1">
        <f t="shared" ca="1" si="130"/>
        <v>0</v>
      </c>
      <c r="AJ574" s="1">
        <f t="shared" ca="1" si="130"/>
        <v>0</v>
      </c>
      <c r="AK574" s="1">
        <f t="shared" ca="1" si="130"/>
        <v>0</v>
      </c>
      <c r="AL574" s="1">
        <f t="shared" ca="1" si="130"/>
        <v>0</v>
      </c>
      <c r="AM574" s="1">
        <f t="shared" ca="1" si="130"/>
        <v>0</v>
      </c>
      <c r="AN574" s="1">
        <f t="shared" ca="1" si="130"/>
        <v>0</v>
      </c>
      <c r="AO574" s="1">
        <f t="shared" ca="1" si="130"/>
        <v>0</v>
      </c>
      <c r="AP574" s="1">
        <f t="shared" ca="1" si="130"/>
        <v>0</v>
      </c>
      <c r="AQ574" s="1">
        <f t="shared" ca="1" si="130"/>
        <v>0</v>
      </c>
      <c r="AR574" s="1">
        <f t="shared" ca="1" si="130"/>
        <v>0</v>
      </c>
      <c r="AS574" s="1">
        <f t="shared" ca="1" si="130"/>
        <v>0</v>
      </c>
      <c r="AT574" s="1">
        <f t="shared" ca="1" si="130"/>
        <v>0</v>
      </c>
      <c r="AU574" s="1">
        <f t="shared" ca="1" si="130"/>
        <v>0</v>
      </c>
      <c r="AV574" s="1">
        <f t="shared" ca="1" si="130"/>
        <v>0</v>
      </c>
      <c r="AW574" s="1">
        <f t="shared" ca="1" si="130"/>
        <v>0</v>
      </c>
      <c r="AX574" s="1">
        <f t="shared" ca="1" si="130"/>
        <v>0</v>
      </c>
      <c r="AY574" s="1">
        <f t="shared" ca="1" si="130"/>
        <v>0</v>
      </c>
      <c r="AZ574" s="1">
        <f t="shared" ca="1" si="130"/>
        <v>0</v>
      </c>
      <c r="BA574" s="1">
        <f t="shared" ca="1" si="130"/>
        <v>0</v>
      </c>
      <c r="BB574" s="1">
        <f t="shared" ca="1" si="130"/>
        <v>0</v>
      </c>
      <c r="BC574" s="1">
        <f t="shared" ca="1" si="130"/>
        <v>0</v>
      </c>
      <c r="BD574" s="1">
        <f t="shared" ca="1" si="130"/>
        <v>0</v>
      </c>
      <c r="BE574" s="1">
        <f t="shared" ca="1" si="130"/>
        <v>0</v>
      </c>
    </row>
    <row r="576" spans="1:57" x14ac:dyDescent="0.3">
      <c r="H576" s="6" t="str">
        <f>RepP!$H$13</f>
        <v>АКТИВЫ</v>
      </c>
      <c r="I576" s="6"/>
      <c r="J576" s="6"/>
      <c r="S576" s="1">
        <f ca="1">S578+S580+S582+S592+S599+S604</f>
        <v>40902350.086937286</v>
      </c>
      <c r="V576" s="1">
        <f t="shared" ref="V576:BE576" ca="1" si="131">V578+V580+V582+V592+V599+V604</f>
        <v>87183443.673056781</v>
      </c>
      <c r="W576" s="1">
        <f t="shared" ca="1" si="131"/>
        <v>58003721.406194136</v>
      </c>
      <c r="X576" s="1">
        <f t="shared" ca="1" si="131"/>
        <v>43239000.235750183</v>
      </c>
      <c r="Y576" s="1">
        <f t="shared" ca="1" si="131"/>
        <v>39073421.908001691</v>
      </c>
      <c r="Z576" s="1">
        <f t="shared" ca="1" si="131"/>
        <v>47583986.740528636</v>
      </c>
      <c r="AA576" s="1">
        <f t="shared" ca="1" si="131"/>
        <v>74742096.630185992</v>
      </c>
      <c r="AB576" s="1">
        <f t="shared" ca="1" si="131"/>
        <v>68883872.18740043</v>
      </c>
      <c r="AC576" s="1">
        <f t="shared" ca="1" si="131"/>
        <v>67109633.81558165</v>
      </c>
      <c r="AD576" s="1">
        <f t="shared" ca="1" si="131"/>
        <v>66205934.37666288</v>
      </c>
      <c r="AE576" s="1">
        <f t="shared" ca="1" si="131"/>
        <v>65302234.937744111</v>
      </c>
      <c r="AF576" s="1">
        <f t="shared" ca="1" si="131"/>
        <v>64398535.498825341</v>
      </c>
      <c r="AG576" s="1">
        <f t="shared" ca="1" si="131"/>
        <v>63494836.059906572</v>
      </c>
      <c r="AH576" s="1">
        <f t="shared" ca="1" si="131"/>
        <v>62591136.620987788</v>
      </c>
      <c r="AI576" s="1">
        <f t="shared" ca="1" si="131"/>
        <v>61687437.182069018</v>
      </c>
      <c r="AJ576" s="1">
        <f t="shared" ca="1" si="131"/>
        <v>60783737.743150249</v>
      </c>
      <c r="AK576" s="1">
        <f t="shared" ca="1" si="131"/>
        <v>59880038.30423148</v>
      </c>
      <c r="AL576" s="1">
        <f t="shared" ca="1" si="131"/>
        <v>58976338.86531271</v>
      </c>
      <c r="AM576" s="1">
        <f t="shared" ca="1" si="131"/>
        <v>58072639.426393941</v>
      </c>
      <c r="AN576" s="1">
        <f t="shared" ca="1" si="131"/>
        <v>56265240.548556402</v>
      </c>
      <c r="AO576" s="1">
        <f t="shared" ca="1" si="131"/>
        <v>55361541.109637618</v>
      </c>
      <c r="AP576" s="1">
        <f t="shared" ca="1" si="131"/>
        <v>54457841.670718849</v>
      </c>
      <c r="AQ576" s="1">
        <f t="shared" ca="1" si="131"/>
        <v>53554142.231800079</v>
      </c>
      <c r="AR576" s="1">
        <f t="shared" ca="1" si="131"/>
        <v>52650442.79288131</v>
      </c>
      <c r="AS576" s="1">
        <f t="shared" ca="1" si="131"/>
        <v>51746743.353962541</v>
      </c>
      <c r="AT576" s="1">
        <f t="shared" ca="1" si="131"/>
        <v>50843043.915043771</v>
      </c>
      <c r="AU576" s="1">
        <f t="shared" ca="1" si="131"/>
        <v>49939344.476125002</v>
      </c>
      <c r="AV576" s="1">
        <f t="shared" ca="1" si="131"/>
        <v>49035645.037206233</v>
      </c>
      <c r="AW576" s="1">
        <f t="shared" ca="1" si="131"/>
        <v>48131945.598287456</v>
      </c>
      <c r="AX576" s="1">
        <f t="shared" ca="1" si="131"/>
        <v>47228246.159368679</v>
      </c>
      <c r="AY576" s="1">
        <f t="shared" ca="1" si="131"/>
        <v>46324546.72044991</v>
      </c>
      <c r="AZ576" s="1">
        <f t="shared" ca="1" si="131"/>
        <v>45420847.28153114</v>
      </c>
      <c r="BA576" s="1">
        <f t="shared" ca="1" si="131"/>
        <v>44517147.842612371</v>
      </c>
      <c r="BB576" s="1">
        <f t="shared" ca="1" si="131"/>
        <v>43613448.403693601</v>
      </c>
      <c r="BC576" s="1">
        <f t="shared" ca="1" si="131"/>
        <v>42709748.964774832</v>
      </c>
      <c r="BD576" s="1">
        <f t="shared" ca="1" si="131"/>
        <v>41806049.525856063</v>
      </c>
      <c r="BE576" s="1">
        <f t="shared" ca="1" si="131"/>
        <v>40902350.086937286</v>
      </c>
    </row>
    <row r="578" spans="1:57" x14ac:dyDescent="0.3">
      <c r="B578" s="1">
        <f>ROW(Items!$A$106)</f>
        <v>106</v>
      </c>
      <c r="H578" s="13" t="str">
        <f ca="1">INDIRECT($B$1&amp;Items!E$2&amp;$B578)</f>
        <v>Денежные средства</v>
      </c>
      <c r="I578" s="13" t="str">
        <f ca="1">IF(INDIRECT($B$1&amp;Items!F$2&amp;$B578)="",H578,INDIRECT($B$1&amp;Items!F$2&amp;$B578))</f>
        <v>Денежные средства</v>
      </c>
      <c r="J578" s="1" t="str">
        <f ca="1">IF(INDIRECT($B$1&amp;Items!G$2&amp;$B578)="",IF(H578&lt;&gt;I578,"  "&amp;I578,I578),"    "&amp;INDIRECT($B$1&amp;Items!G$2&amp;$B578))</f>
        <v>Денежные средства</v>
      </c>
      <c r="S578" s="1">
        <f ca="1">INDIRECT(ADDRESS(ROW(),SUMIFS($1:$1,$5:$5,MAX($5:$5))))</f>
        <v>12429271.689820921</v>
      </c>
      <c r="V578" s="1">
        <f ca="1">V15+V418</f>
        <v>-9948983.944394201</v>
      </c>
      <c r="W578" s="1">
        <f t="shared" ref="W578:BE578" ca="1" si="132">W15+W418</f>
        <v>-18991893.808266111</v>
      </c>
      <c r="X578" s="1">
        <f t="shared" ca="1" si="132"/>
        <v>-40054293.004334904</v>
      </c>
      <c r="Y578" s="1">
        <f t="shared" ca="1" si="132"/>
        <v>-46217669.904815219</v>
      </c>
      <c r="Z578" s="1">
        <f t="shared" ca="1" si="132"/>
        <v>-23452499.481743559</v>
      </c>
      <c r="AA578" s="1">
        <f t="shared" ca="1" si="132"/>
        <v>-1010485.1549181826</v>
      </c>
      <c r="AB578" s="1">
        <f t="shared" ca="1" si="132"/>
        <v>13299810.622720921</v>
      </c>
      <c r="AC578" s="1">
        <f t="shared" ca="1" si="132"/>
        <v>12429271.689820921</v>
      </c>
      <c r="AD578" s="1">
        <f t="shared" ca="1" si="132"/>
        <v>12429271.689820921</v>
      </c>
      <c r="AE578" s="1">
        <f t="shared" ca="1" si="132"/>
        <v>12429271.689820921</v>
      </c>
      <c r="AF578" s="1">
        <f t="shared" ca="1" si="132"/>
        <v>12429271.689820921</v>
      </c>
      <c r="AG578" s="1">
        <f t="shared" ca="1" si="132"/>
        <v>12429271.689820921</v>
      </c>
      <c r="AH578" s="1">
        <f t="shared" ca="1" si="132"/>
        <v>12429271.689820921</v>
      </c>
      <c r="AI578" s="1">
        <f t="shared" ca="1" si="132"/>
        <v>12429271.689820921</v>
      </c>
      <c r="AJ578" s="1">
        <f t="shared" ca="1" si="132"/>
        <v>12429271.689820921</v>
      </c>
      <c r="AK578" s="1">
        <f t="shared" ca="1" si="132"/>
        <v>12429271.689820921</v>
      </c>
      <c r="AL578" s="1">
        <f t="shared" ca="1" si="132"/>
        <v>12429271.689820921</v>
      </c>
      <c r="AM578" s="1">
        <f t="shared" ca="1" si="132"/>
        <v>12429271.689820921</v>
      </c>
      <c r="AN578" s="1">
        <f t="shared" ca="1" si="132"/>
        <v>12429271.689820921</v>
      </c>
      <c r="AO578" s="1">
        <f t="shared" ca="1" si="132"/>
        <v>12429271.689820921</v>
      </c>
      <c r="AP578" s="1">
        <f t="shared" ca="1" si="132"/>
        <v>12429271.689820921</v>
      </c>
      <c r="AQ578" s="1">
        <f t="shared" ca="1" si="132"/>
        <v>12429271.689820921</v>
      </c>
      <c r="AR578" s="1">
        <f t="shared" ca="1" si="132"/>
        <v>12429271.689820921</v>
      </c>
      <c r="AS578" s="1">
        <f t="shared" ca="1" si="132"/>
        <v>12429271.689820921</v>
      </c>
      <c r="AT578" s="1">
        <f t="shared" ca="1" si="132"/>
        <v>12429271.689820921</v>
      </c>
      <c r="AU578" s="1">
        <f t="shared" ca="1" si="132"/>
        <v>12429271.689820921</v>
      </c>
      <c r="AV578" s="1">
        <f t="shared" ca="1" si="132"/>
        <v>12429271.689820921</v>
      </c>
      <c r="AW578" s="1">
        <f t="shared" ca="1" si="132"/>
        <v>12429271.689820921</v>
      </c>
      <c r="AX578" s="1">
        <f t="shared" ca="1" si="132"/>
        <v>12429271.689820921</v>
      </c>
      <c r="AY578" s="1">
        <f t="shared" ca="1" si="132"/>
        <v>12429271.689820921</v>
      </c>
      <c r="AZ578" s="1">
        <f t="shared" ca="1" si="132"/>
        <v>12429271.689820921</v>
      </c>
      <c r="BA578" s="1">
        <f t="shared" ca="1" si="132"/>
        <v>12429271.689820921</v>
      </c>
      <c r="BB578" s="1">
        <f t="shared" ca="1" si="132"/>
        <v>12429271.689820921</v>
      </c>
      <c r="BC578" s="1">
        <f t="shared" ca="1" si="132"/>
        <v>12429271.689820921</v>
      </c>
      <c r="BD578" s="1">
        <f t="shared" ca="1" si="132"/>
        <v>12429271.689820921</v>
      </c>
      <c r="BE578" s="1">
        <f t="shared" ca="1" si="132"/>
        <v>12429271.689820921</v>
      </c>
    </row>
    <row r="580" spans="1:57" x14ac:dyDescent="0.3">
      <c r="B580" s="1">
        <f>ROW(Items!$A$107)</f>
        <v>107</v>
      </c>
      <c r="H580" s="13" t="str">
        <f ca="1">INDIRECT($B$1&amp;Items!E$2&amp;$B580)</f>
        <v>ДЗ Учредителей по оплате УК</v>
      </c>
      <c r="I580" s="13" t="str">
        <f ca="1">IF(INDIRECT($B$1&amp;Items!F$2&amp;$B580)="",H580,INDIRECT($B$1&amp;Items!F$2&amp;$B580))</f>
        <v>ДЗ Учредителей по оплате УК</v>
      </c>
      <c r="J580" s="1" t="str">
        <f ca="1">IF(INDIRECT($B$1&amp;Items!G$2&amp;$B580)="",IF(H580&lt;&gt;I580,"  "&amp;I580,I580),"    "&amp;INDIRECT($B$1&amp;Items!G$2&amp;$B580))</f>
        <v>ДЗ Учредителей по оплате УК</v>
      </c>
      <c r="S580" s="1">
        <f ca="1">INDIRECT(ADDRESS(ROW(),SUMIFS($1:$1,$5:$5,MAX($5:$5))))</f>
        <v>0</v>
      </c>
      <c r="V580" s="1">
        <f ca="1">V17+V70-V416</f>
        <v>40000000</v>
      </c>
      <c r="W580" s="1">
        <f t="shared" ref="W580:BE580" ca="1" si="133">W17+W70-W416</f>
        <v>0</v>
      </c>
      <c r="X580" s="1">
        <f t="shared" ca="1" si="133"/>
        <v>0</v>
      </c>
      <c r="Y580" s="1">
        <f t="shared" ca="1" si="133"/>
        <v>0</v>
      </c>
      <c r="Z580" s="1">
        <f t="shared" ca="1" si="133"/>
        <v>0</v>
      </c>
      <c r="AA580" s="1">
        <f t="shared" ca="1" si="133"/>
        <v>0</v>
      </c>
      <c r="AB580" s="1">
        <f t="shared" ca="1" si="133"/>
        <v>0</v>
      </c>
      <c r="AC580" s="1">
        <f t="shared" ca="1" si="133"/>
        <v>0</v>
      </c>
      <c r="AD580" s="1">
        <f t="shared" ca="1" si="133"/>
        <v>0</v>
      </c>
      <c r="AE580" s="1">
        <f t="shared" ca="1" si="133"/>
        <v>0</v>
      </c>
      <c r="AF580" s="1">
        <f t="shared" ca="1" si="133"/>
        <v>0</v>
      </c>
      <c r="AG580" s="1">
        <f t="shared" ca="1" si="133"/>
        <v>0</v>
      </c>
      <c r="AH580" s="1">
        <f t="shared" ca="1" si="133"/>
        <v>0</v>
      </c>
      <c r="AI580" s="1">
        <f t="shared" ca="1" si="133"/>
        <v>0</v>
      </c>
      <c r="AJ580" s="1">
        <f t="shared" ca="1" si="133"/>
        <v>0</v>
      </c>
      <c r="AK580" s="1">
        <f t="shared" ca="1" si="133"/>
        <v>0</v>
      </c>
      <c r="AL580" s="1">
        <f t="shared" ca="1" si="133"/>
        <v>0</v>
      </c>
      <c r="AM580" s="1">
        <f t="shared" ca="1" si="133"/>
        <v>0</v>
      </c>
      <c r="AN580" s="1">
        <f t="shared" ca="1" si="133"/>
        <v>0</v>
      </c>
      <c r="AO580" s="1">
        <f t="shared" ca="1" si="133"/>
        <v>0</v>
      </c>
      <c r="AP580" s="1">
        <f t="shared" ca="1" si="133"/>
        <v>0</v>
      </c>
      <c r="AQ580" s="1">
        <f t="shared" ca="1" si="133"/>
        <v>0</v>
      </c>
      <c r="AR580" s="1">
        <f t="shared" ca="1" si="133"/>
        <v>0</v>
      </c>
      <c r="AS580" s="1">
        <f t="shared" ca="1" si="133"/>
        <v>0</v>
      </c>
      <c r="AT580" s="1">
        <f t="shared" ca="1" si="133"/>
        <v>0</v>
      </c>
      <c r="AU580" s="1">
        <f t="shared" ca="1" si="133"/>
        <v>0</v>
      </c>
      <c r="AV580" s="1">
        <f t="shared" ca="1" si="133"/>
        <v>0</v>
      </c>
      <c r="AW580" s="1">
        <f t="shared" ca="1" si="133"/>
        <v>0</v>
      </c>
      <c r="AX580" s="1">
        <f t="shared" ca="1" si="133"/>
        <v>0</v>
      </c>
      <c r="AY580" s="1">
        <f t="shared" ca="1" si="133"/>
        <v>0</v>
      </c>
      <c r="AZ580" s="1">
        <f t="shared" ca="1" si="133"/>
        <v>0</v>
      </c>
      <c r="BA580" s="1">
        <f t="shared" ca="1" si="133"/>
        <v>0</v>
      </c>
      <c r="BB580" s="1">
        <f t="shared" ca="1" si="133"/>
        <v>0</v>
      </c>
      <c r="BC580" s="1">
        <f t="shared" ca="1" si="133"/>
        <v>0</v>
      </c>
      <c r="BD580" s="1">
        <f t="shared" ca="1" si="133"/>
        <v>0</v>
      </c>
      <c r="BE580" s="1">
        <f t="shared" ca="1" si="133"/>
        <v>0</v>
      </c>
    </row>
    <row r="582" spans="1:57" x14ac:dyDescent="0.3">
      <c r="B582" s="1">
        <f>ROW(Items!$A$9)</f>
        <v>9</v>
      </c>
      <c r="H582" s="13" t="str">
        <f ca="1">INDIRECT($B$1&amp;Items!E$2&amp;$B582)</f>
        <v>Дебиторская задолженность</v>
      </c>
      <c r="I582" s="13" t="str">
        <f ca="1">IF(INDIRECT($B$1&amp;Items!F$2&amp;$B582)="",H582,INDIRECT($B$1&amp;Items!F$2&amp;$B582))</f>
        <v>Дебиторская задолженность</v>
      </c>
      <c r="J582" s="1" t="str">
        <f ca="1">IF(INDIRECT($B$1&amp;Items!G$2&amp;$B582)="",IF(H582&lt;&gt;I582,"  "&amp;I582,I582),"    "&amp;INDIRECT($B$1&amp;Items!G$2&amp;$B582))</f>
        <v>Дебиторская задолженность</v>
      </c>
      <c r="S582" s="1">
        <f t="shared" ref="S582:S589" ca="1" si="134">INDIRECT(ADDRESS(ROW(),SUMIFS($1:$1,$5:$5,MAX($5:$5))))</f>
        <v>0</v>
      </c>
      <c r="V582" s="1">
        <f t="shared" ref="V582:BE582" ca="1" si="135">V19+V424-V229</f>
        <v>0</v>
      </c>
      <c r="W582" s="1">
        <f t="shared" ca="1" si="135"/>
        <v>0</v>
      </c>
      <c r="X582" s="1">
        <f t="shared" ca="1" si="135"/>
        <v>-5892353.6089953966</v>
      </c>
      <c r="Y582" s="1">
        <f t="shared" ca="1" si="135"/>
        <v>-11784707.217990793</v>
      </c>
      <c r="Z582" s="1">
        <f t="shared" ca="1" si="135"/>
        <v>-16847897.295181446</v>
      </c>
      <c r="AA582" s="1">
        <f t="shared" ca="1" si="135"/>
        <v>19264820.781505909</v>
      </c>
      <c r="AB582" s="1">
        <f t="shared" ca="1" si="135"/>
        <v>0</v>
      </c>
      <c r="AC582" s="1">
        <f t="shared" ca="1" si="135"/>
        <v>0</v>
      </c>
      <c r="AD582" s="1">
        <f t="shared" ca="1" si="135"/>
        <v>0</v>
      </c>
      <c r="AE582" s="1">
        <f t="shared" ca="1" si="135"/>
        <v>0</v>
      </c>
      <c r="AF582" s="1">
        <f t="shared" ca="1" si="135"/>
        <v>0</v>
      </c>
      <c r="AG582" s="1">
        <f t="shared" ca="1" si="135"/>
        <v>0</v>
      </c>
      <c r="AH582" s="1">
        <f t="shared" ca="1" si="135"/>
        <v>0</v>
      </c>
      <c r="AI582" s="1">
        <f t="shared" ca="1" si="135"/>
        <v>0</v>
      </c>
      <c r="AJ582" s="1">
        <f t="shared" ca="1" si="135"/>
        <v>0</v>
      </c>
      <c r="AK582" s="1">
        <f t="shared" ca="1" si="135"/>
        <v>0</v>
      </c>
      <c r="AL582" s="1">
        <f t="shared" ca="1" si="135"/>
        <v>0</v>
      </c>
      <c r="AM582" s="1">
        <f t="shared" ca="1" si="135"/>
        <v>0</v>
      </c>
      <c r="AN582" s="1">
        <f t="shared" ca="1" si="135"/>
        <v>0</v>
      </c>
      <c r="AO582" s="1">
        <f t="shared" ca="1" si="135"/>
        <v>0</v>
      </c>
      <c r="AP582" s="1">
        <f t="shared" ca="1" si="135"/>
        <v>0</v>
      </c>
      <c r="AQ582" s="1">
        <f t="shared" ca="1" si="135"/>
        <v>0</v>
      </c>
      <c r="AR582" s="1">
        <f t="shared" ca="1" si="135"/>
        <v>0</v>
      </c>
      <c r="AS582" s="1">
        <f t="shared" ca="1" si="135"/>
        <v>0</v>
      </c>
      <c r="AT582" s="1">
        <f t="shared" ca="1" si="135"/>
        <v>0</v>
      </c>
      <c r="AU582" s="1">
        <f t="shared" ca="1" si="135"/>
        <v>0</v>
      </c>
      <c r="AV582" s="1">
        <f t="shared" ca="1" si="135"/>
        <v>0</v>
      </c>
      <c r="AW582" s="1">
        <f t="shared" ca="1" si="135"/>
        <v>0</v>
      </c>
      <c r="AX582" s="1">
        <f t="shared" ca="1" si="135"/>
        <v>0</v>
      </c>
      <c r="AY582" s="1">
        <f t="shared" ca="1" si="135"/>
        <v>0</v>
      </c>
      <c r="AZ582" s="1">
        <f t="shared" ca="1" si="135"/>
        <v>0</v>
      </c>
      <c r="BA582" s="1">
        <f t="shared" ca="1" si="135"/>
        <v>0</v>
      </c>
      <c r="BB582" s="1">
        <f t="shared" ca="1" si="135"/>
        <v>0</v>
      </c>
      <c r="BC582" s="1">
        <f t="shared" ca="1" si="135"/>
        <v>0</v>
      </c>
      <c r="BD582" s="1">
        <f t="shared" ca="1" si="135"/>
        <v>0</v>
      </c>
      <c r="BE582" s="1">
        <f t="shared" ca="1" si="135"/>
        <v>0</v>
      </c>
    </row>
    <row r="583" spans="1:57" x14ac:dyDescent="0.3">
      <c r="B583" s="1">
        <f>MAX(B$582:B582)+1</f>
        <v>10</v>
      </c>
      <c r="H583" s="13" t="str">
        <f ca="1">INDIRECT($B$1&amp;Items!E$2&amp;$B583)</f>
        <v>Дебиторская задолженность</v>
      </c>
      <c r="I583" s="13" t="str">
        <f ca="1">IF(INDIRECT($B$1&amp;Items!F$2&amp;$B583)="",H583,INDIRECT($B$1&amp;Items!F$2&amp;$B583))</f>
        <v>ДЗ при реализации</v>
      </c>
      <c r="J583" s="1" t="str">
        <f ca="1">IF(INDIRECT($B$1&amp;Items!G$2&amp;$B583)="",IF(H583&lt;&gt;I583,"  "&amp;I583,I583),"    "&amp;INDIRECT($B$1&amp;Items!G$2&amp;$B583))</f>
        <v xml:space="preserve">  ДЗ при реализации</v>
      </c>
      <c r="S583" s="1">
        <f t="shared" ca="1" si="134"/>
        <v>0</v>
      </c>
      <c r="V583" s="1">
        <f t="shared" ref="V583:BE583" ca="1" si="136">V20+V425-V230</f>
        <v>0</v>
      </c>
      <c r="W583" s="1">
        <f t="shared" ca="1" si="136"/>
        <v>0</v>
      </c>
      <c r="X583" s="1">
        <f t="shared" ca="1" si="136"/>
        <v>-5892353.6089953966</v>
      </c>
      <c r="Y583" s="1">
        <f t="shared" ca="1" si="136"/>
        <v>-11784707.217990793</v>
      </c>
      <c r="Z583" s="1">
        <f t="shared" ca="1" si="136"/>
        <v>-16847897.295181446</v>
      </c>
      <c r="AA583" s="1">
        <f t="shared" ca="1" si="136"/>
        <v>19264820.781505909</v>
      </c>
      <c r="AB583" s="1">
        <f t="shared" ca="1" si="136"/>
        <v>0</v>
      </c>
      <c r="AC583" s="1">
        <f t="shared" ca="1" si="136"/>
        <v>0</v>
      </c>
      <c r="AD583" s="1">
        <f t="shared" ca="1" si="136"/>
        <v>0</v>
      </c>
      <c r="AE583" s="1">
        <f t="shared" ca="1" si="136"/>
        <v>0</v>
      </c>
      <c r="AF583" s="1">
        <f t="shared" ca="1" si="136"/>
        <v>0</v>
      </c>
      <c r="AG583" s="1">
        <f t="shared" ca="1" si="136"/>
        <v>0</v>
      </c>
      <c r="AH583" s="1">
        <f t="shared" ca="1" si="136"/>
        <v>0</v>
      </c>
      <c r="AI583" s="1">
        <f t="shared" ca="1" si="136"/>
        <v>0</v>
      </c>
      <c r="AJ583" s="1">
        <f t="shared" ca="1" si="136"/>
        <v>0</v>
      </c>
      <c r="AK583" s="1">
        <f t="shared" ca="1" si="136"/>
        <v>0</v>
      </c>
      <c r="AL583" s="1">
        <f t="shared" ca="1" si="136"/>
        <v>0</v>
      </c>
      <c r="AM583" s="1">
        <f t="shared" ca="1" si="136"/>
        <v>0</v>
      </c>
      <c r="AN583" s="1">
        <f t="shared" ca="1" si="136"/>
        <v>0</v>
      </c>
      <c r="AO583" s="1">
        <f t="shared" ca="1" si="136"/>
        <v>0</v>
      </c>
      <c r="AP583" s="1">
        <f t="shared" ca="1" si="136"/>
        <v>0</v>
      </c>
      <c r="AQ583" s="1">
        <f t="shared" ca="1" si="136"/>
        <v>0</v>
      </c>
      <c r="AR583" s="1">
        <f t="shared" ca="1" si="136"/>
        <v>0</v>
      </c>
      <c r="AS583" s="1">
        <f t="shared" ca="1" si="136"/>
        <v>0</v>
      </c>
      <c r="AT583" s="1">
        <f t="shared" ca="1" si="136"/>
        <v>0</v>
      </c>
      <c r="AU583" s="1">
        <f t="shared" ca="1" si="136"/>
        <v>0</v>
      </c>
      <c r="AV583" s="1">
        <f t="shared" ca="1" si="136"/>
        <v>0</v>
      </c>
      <c r="AW583" s="1">
        <f t="shared" ca="1" si="136"/>
        <v>0</v>
      </c>
      <c r="AX583" s="1">
        <f t="shared" ca="1" si="136"/>
        <v>0</v>
      </c>
      <c r="AY583" s="1">
        <f t="shared" ca="1" si="136"/>
        <v>0</v>
      </c>
      <c r="AZ583" s="1">
        <f t="shared" ca="1" si="136"/>
        <v>0</v>
      </c>
      <c r="BA583" s="1">
        <f t="shared" ca="1" si="136"/>
        <v>0</v>
      </c>
      <c r="BB583" s="1">
        <f t="shared" ca="1" si="136"/>
        <v>0</v>
      </c>
      <c r="BC583" s="1">
        <f t="shared" ca="1" si="136"/>
        <v>0</v>
      </c>
      <c r="BD583" s="1">
        <f t="shared" ca="1" si="136"/>
        <v>0</v>
      </c>
      <c r="BE583" s="1">
        <f t="shared" ca="1" si="136"/>
        <v>0</v>
      </c>
    </row>
    <row r="584" spans="1:57" x14ac:dyDescent="0.3">
      <c r="B584" s="1">
        <f>MAX(B$582:B583)+1</f>
        <v>11</v>
      </c>
      <c r="H584" s="13" t="str">
        <f ca="1">INDIRECT($B$1&amp;Items!E$2&amp;$B584)</f>
        <v>Дебиторская задолженность</v>
      </c>
      <c r="I584" s="13" t="str">
        <f ca="1">IF(INDIRECT($B$1&amp;Items!F$2&amp;$B584)="",H584,INDIRECT($B$1&amp;Items!F$2&amp;$B584))</f>
        <v>ДЗ при реализации</v>
      </c>
      <c r="J584" s="1" t="str">
        <f ca="1">IF(INDIRECT($B$1&amp;Items!G$2&amp;$B584)="",IF(H584&lt;&gt;I584,"  "&amp;I584,I584),"    "&amp;INDIRECT($B$1&amp;Items!G$2&amp;$B584))</f>
        <v xml:space="preserve">    Направление-1</v>
      </c>
      <c r="S584" s="1">
        <f t="shared" ca="1" si="134"/>
        <v>0</v>
      </c>
      <c r="V584" s="1">
        <f t="shared" ref="V584:BE584" ca="1" si="137">V21+V426-V231</f>
        <v>0</v>
      </c>
      <c r="W584" s="1">
        <f t="shared" ca="1" si="137"/>
        <v>0</v>
      </c>
      <c r="X584" s="1">
        <f t="shared" ca="1" si="137"/>
        <v>-5892353.6089953966</v>
      </c>
      <c r="Y584" s="1">
        <f t="shared" ca="1" si="137"/>
        <v>-11784707.217990793</v>
      </c>
      <c r="Z584" s="1">
        <f t="shared" ca="1" si="137"/>
        <v>8838530.4134930931</v>
      </c>
      <c r="AA584" s="1">
        <f t="shared" ca="1" si="137"/>
        <v>0</v>
      </c>
      <c r="AB584" s="1">
        <f t="shared" ca="1" si="137"/>
        <v>0</v>
      </c>
      <c r="AC584" s="1">
        <f t="shared" ca="1" si="137"/>
        <v>0</v>
      </c>
      <c r="AD584" s="1">
        <f t="shared" ca="1" si="137"/>
        <v>0</v>
      </c>
      <c r="AE584" s="1">
        <f t="shared" ca="1" si="137"/>
        <v>0</v>
      </c>
      <c r="AF584" s="1">
        <f t="shared" ca="1" si="137"/>
        <v>0</v>
      </c>
      <c r="AG584" s="1">
        <f t="shared" ca="1" si="137"/>
        <v>0</v>
      </c>
      <c r="AH584" s="1">
        <f t="shared" ca="1" si="137"/>
        <v>0</v>
      </c>
      <c r="AI584" s="1">
        <f t="shared" ca="1" si="137"/>
        <v>0</v>
      </c>
      <c r="AJ584" s="1">
        <f t="shared" ca="1" si="137"/>
        <v>0</v>
      </c>
      <c r="AK584" s="1">
        <f t="shared" ca="1" si="137"/>
        <v>0</v>
      </c>
      <c r="AL584" s="1">
        <f t="shared" ca="1" si="137"/>
        <v>0</v>
      </c>
      <c r="AM584" s="1">
        <f t="shared" ca="1" si="137"/>
        <v>0</v>
      </c>
      <c r="AN584" s="1">
        <f t="shared" ca="1" si="137"/>
        <v>0</v>
      </c>
      <c r="AO584" s="1">
        <f t="shared" ca="1" si="137"/>
        <v>0</v>
      </c>
      <c r="AP584" s="1">
        <f t="shared" ca="1" si="137"/>
        <v>0</v>
      </c>
      <c r="AQ584" s="1">
        <f t="shared" ca="1" si="137"/>
        <v>0</v>
      </c>
      <c r="AR584" s="1">
        <f t="shared" ca="1" si="137"/>
        <v>0</v>
      </c>
      <c r="AS584" s="1">
        <f t="shared" ca="1" si="137"/>
        <v>0</v>
      </c>
      <c r="AT584" s="1">
        <f t="shared" ca="1" si="137"/>
        <v>0</v>
      </c>
      <c r="AU584" s="1">
        <f t="shared" ca="1" si="137"/>
        <v>0</v>
      </c>
      <c r="AV584" s="1">
        <f t="shared" ca="1" si="137"/>
        <v>0</v>
      </c>
      <c r="AW584" s="1">
        <f t="shared" ca="1" si="137"/>
        <v>0</v>
      </c>
      <c r="AX584" s="1">
        <f t="shared" ca="1" si="137"/>
        <v>0</v>
      </c>
      <c r="AY584" s="1">
        <f t="shared" ca="1" si="137"/>
        <v>0</v>
      </c>
      <c r="AZ584" s="1">
        <f t="shared" ca="1" si="137"/>
        <v>0</v>
      </c>
      <c r="BA584" s="1">
        <f t="shared" ca="1" si="137"/>
        <v>0</v>
      </c>
      <c r="BB584" s="1">
        <f t="shared" ca="1" si="137"/>
        <v>0</v>
      </c>
      <c r="BC584" s="1">
        <f t="shared" ca="1" si="137"/>
        <v>0</v>
      </c>
      <c r="BD584" s="1">
        <f t="shared" ca="1" si="137"/>
        <v>0</v>
      </c>
      <c r="BE584" s="1">
        <f t="shared" ca="1" si="137"/>
        <v>0</v>
      </c>
    </row>
    <row r="585" spans="1:57" x14ac:dyDescent="0.3">
      <c r="B585" s="1">
        <f>MAX(B$582:B584)+1</f>
        <v>12</v>
      </c>
      <c r="H585" s="13" t="str">
        <f ca="1">INDIRECT($B$1&amp;Items!E$2&amp;$B585)</f>
        <v>Дебиторская задолженность</v>
      </c>
      <c r="I585" s="13" t="str">
        <f ca="1">IF(INDIRECT($B$1&amp;Items!F$2&amp;$B585)="",H585,INDIRECT($B$1&amp;Items!F$2&amp;$B585))</f>
        <v>ДЗ при реализации</v>
      </c>
      <c r="J585" s="1" t="str">
        <f ca="1">IF(INDIRECT($B$1&amp;Items!G$2&amp;$B585)="",IF(H585&lt;&gt;I585,"  "&amp;I585,I585),"    "&amp;INDIRECT($B$1&amp;Items!G$2&amp;$B585))</f>
        <v xml:space="preserve">    Направление-2</v>
      </c>
      <c r="S585" s="1">
        <f t="shared" ca="1" si="134"/>
        <v>0</v>
      </c>
      <c r="V585" s="1">
        <f t="shared" ref="V585:BE585" ca="1" si="138">V22+V427-V232</f>
        <v>0</v>
      </c>
      <c r="W585" s="1">
        <f t="shared" ca="1" si="138"/>
        <v>0</v>
      </c>
      <c r="X585" s="1">
        <f t="shared" ca="1" si="138"/>
        <v>0</v>
      </c>
      <c r="Y585" s="1">
        <f t="shared" ca="1" si="138"/>
        <v>0</v>
      </c>
      <c r="Z585" s="1">
        <f t="shared" ca="1" si="138"/>
        <v>-25686427.708674543</v>
      </c>
      <c r="AA585" s="1">
        <f t="shared" ca="1" si="138"/>
        <v>19264820.781505905</v>
      </c>
      <c r="AB585" s="1">
        <f t="shared" ca="1" si="138"/>
        <v>0</v>
      </c>
      <c r="AC585" s="1">
        <f t="shared" ca="1" si="138"/>
        <v>0</v>
      </c>
      <c r="AD585" s="1">
        <f t="shared" ca="1" si="138"/>
        <v>0</v>
      </c>
      <c r="AE585" s="1">
        <f t="shared" ca="1" si="138"/>
        <v>0</v>
      </c>
      <c r="AF585" s="1">
        <f t="shared" ca="1" si="138"/>
        <v>0</v>
      </c>
      <c r="AG585" s="1">
        <f t="shared" ca="1" si="138"/>
        <v>0</v>
      </c>
      <c r="AH585" s="1">
        <f t="shared" ca="1" si="138"/>
        <v>0</v>
      </c>
      <c r="AI585" s="1">
        <f t="shared" ca="1" si="138"/>
        <v>0</v>
      </c>
      <c r="AJ585" s="1">
        <f t="shared" ca="1" si="138"/>
        <v>0</v>
      </c>
      <c r="AK585" s="1">
        <f t="shared" ca="1" si="138"/>
        <v>0</v>
      </c>
      <c r="AL585" s="1">
        <f t="shared" ca="1" si="138"/>
        <v>0</v>
      </c>
      <c r="AM585" s="1">
        <f t="shared" ca="1" si="138"/>
        <v>0</v>
      </c>
      <c r="AN585" s="1">
        <f t="shared" ca="1" si="138"/>
        <v>0</v>
      </c>
      <c r="AO585" s="1">
        <f t="shared" ca="1" si="138"/>
        <v>0</v>
      </c>
      <c r="AP585" s="1">
        <f t="shared" ca="1" si="138"/>
        <v>0</v>
      </c>
      <c r="AQ585" s="1">
        <f t="shared" ca="1" si="138"/>
        <v>0</v>
      </c>
      <c r="AR585" s="1">
        <f t="shared" ca="1" si="138"/>
        <v>0</v>
      </c>
      <c r="AS585" s="1">
        <f t="shared" ca="1" si="138"/>
        <v>0</v>
      </c>
      <c r="AT585" s="1">
        <f t="shared" ca="1" si="138"/>
        <v>0</v>
      </c>
      <c r="AU585" s="1">
        <f t="shared" ca="1" si="138"/>
        <v>0</v>
      </c>
      <c r="AV585" s="1">
        <f t="shared" ca="1" si="138"/>
        <v>0</v>
      </c>
      <c r="AW585" s="1">
        <f t="shared" ca="1" si="138"/>
        <v>0</v>
      </c>
      <c r="AX585" s="1">
        <f t="shared" ca="1" si="138"/>
        <v>0</v>
      </c>
      <c r="AY585" s="1">
        <f t="shared" ca="1" si="138"/>
        <v>0</v>
      </c>
      <c r="AZ585" s="1">
        <f t="shared" ca="1" si="138"/>
        <v>0</v>
      </c>
      <c r="BA585" s="1">
        <f t="shared" ca="1" si="138"/>
        <v>0</v>
      </c>
      <c r="BB585" s="1">
        <f t="shared" ca="1" si="138"/>
        <v>0</v>
      </c>
      <c r="BC585" s="1">
        <f t="shared" ca="1" si="138"/>
        <v>0</v>
      </c>
      <c r="BD585" s="1">
        <f t="shared" ca="1" si="138"/>
        <v>0</v>
      </c>
      <c r="BE585" s="1">
        <f t="shared" ca="1" si="138"/>
        <v>0</v>
      </c>
    </row>
    <row r="586" spans="1:57" x14ac:dyDescent="0.3">
      <c r="B586" s="1">
        <f>MAX(B$582:B585)+1</f>
        <v>13</v>
      </c>
      <c r="H586" s="13" t="str">
        <f ca="1">INDIRECT($B$1&amp;Items!E$2&amp;$B586)</f>
        <v>Дебиторская задолженность</v>
      </c>
      <c r="I586" s="13" t="str">
        <f ca="1">IF(INDIRECT($B$1&amp;Items!F$2&amp;$B586)="",H586,INDIRECT($B$1&amp;Items!F$2&amp;$B586))</f>
        <v>ДЗ при реализации</v>
      </c>
      <c r="J586" s="1" t="str">
        <f ca="1">IF(INDIRECT($B$1&amp;Items!G$2&amp;$B586)="",IF(H586&lt;&gt;I586,"  "&amp;I586,I586),"    "&amp;INDIRECT($B$1&amp;Items!G$2&amp;$B586))</f>
        <v xml:space="preserve">    Направление-3</v>
      </c>
      <c r="S586" s="1">
        <f t="shared" ca="1" si="134"/>
        <v>0</v>
      </c>
      <c r="V586" s="1">
        <f t="shared" ref="V586:BE586" ca="1" si="139">V23+V428-V233</f>
        <v>0</v>
      </c>
      <c r="W586" s="1">
        <f t="shared" ca="1" si="139"/>
        <v>0</v>
      </c>
      <c r="X586" s="1">
        <f t="shared" ca="1" si="139"/>
        <v>0</v>
      </c>
      <c r="Y586" s="1">
        <f t="shared" ca="1" si="139"/>
        <v>0</v>
      </c>
      <c r="Z586" s="1">
        <f t="shared" ca="1" si="139"/>
        <v>0</v>
      </c>
      <c r="AA586" s="1">
        <f t="shared" ca="1" si="139"/>
        <v>0</v>
      </c>
      <c r="AB586" s="1">
        <f t="shared" ca="1" si="139"/>
        <v>0</v>
      </c>
      <c r="AC586" s="1">
        <f t="shared" ca="1" si="139"/>
        <v>0</v>
      </c>
      <c r="AD586" s="1">
        <f t="shared" ca="1" si="139"/>
        <v>0</v>
      </c>
      <c r="AE586" s="1">
        <f t="shared" ca="1" si="139"/>
        <v>0</v>
      </c>
      <c r="AF586" s="1">
        <f t="shared" ca="1" si="139"/>
        <v>0</v>
      </c>
      <c r="AG586" s="1">
        <f t="shared" ca="1" si="139"/>
        <v>0</v>
      </c>
      <c r="AH586" s="1">
        <f t="shared" ca="1" si="139"/>
        <v>0</v>
      </c>
      <c r="AI586" s="1">
        <f t="shared" ca="1" si="139"/>
        <v>0</v>
      </c>
      <c r="AJ586" s="1">
        <f t="shared" ca="1" si="139"/>
        <v>0</v>
      </c>
      <c r="AK586" s="1">
        <f t="shared" ca="1" si="139"/>
        <v>0</v>
      </c>
      <c r="AL586" s="1">
        <f t="shared" ca="1" si="139"/>
        <v>0</v>
      </c>
      <c r="AM586" s="1">
        <f t="shared" ca="1" si="139"/>
        <v>0</v>
      </c>
      <c r="AN586" s="1">
        <f t="shared" ca="1" si="139"/>
        <v>0</v>
      </c>
      <c r="AO586" s="1">
        <f t="shared" ca="1" si="139"/>
        <v>0</v>
      </c>
      <c r="AP586" s="1">
        <f t="shared" ca="1" si="139"/>
        <v>0</v>
      </c>
      <c r="AQ586" s="1">
        <f t="shared" ca="1" si="139"/>
        <v>0</v>
      </c>
      <c r="AR586" s="1">
        <f t="shared" ca="1" si="139"/>
        <v>0</v>
      </c>
      <c r="AS586" s="1">
        <f t="shared" ca="1" si="139"/>
        <v>0</v>
      </c>
      <c r="AT586" s="1">
        <f t="shared" ca="1" si="139"/>
        <v>0</v>
      </c>
      <c r="AU586" s="1">
        <f t="shared" ca="1" si="139"/>
        <v>0</v>
      </c>
      <c r="AV586" s="1">
        <f t="shared" ca="1" si="139"/>
        <v>0</v>
      </c>
      <c r="AW586" s="1">
        <f t="shared" ca="1" si="139"/>
        <v>0</v>
      </c>
      <c r="AX586" s="1">
        <f t="shared" ca="1" si="139"/>
        <v>0</v>
      </c>
      <c r="AY586" s="1">
        <f t="shared" ca="1" si="139"/>
        <v>0</v>
      </c>
      <c r="AZ586" s="1">
        <f t="shared" ca="1" si="139"/>
        <v>0</v>
      </c>
      <c r="BA586" s="1">
        <f t="shared" ca="1" si="139"/>
        <v>0</v>
      </c>
      <c r="BB586" s="1">
        <f t="shared" ca="1" si="139"/>
        <v>0</v>
      </c>
      <c r="BC586" s="1">
        <f t="shared" ca="1" si="139"/>
        <v>0</v>
      </c>
      <c r="BD586" s="1">
        <f t="shared" ca="1" si="139"/>
        <v>0</v>
      </c>
      <c r="BE586" s="1">
        <f t="shared" ca="1" si="139"/>
        <v>0</v>
      </c>
    </row>
    <row r="587" spans="1:57" x14ac:dyDescent="0.3">
      <c r="B587" s="1">
        <f>MAX(B$582:B586)+1</f>
        <v>14</v>
      </c>
      <c r="H587" s="13" t="str">
        <f ca="1">INDIRECT($B$1&amp;Items!E$2&amp;$B587)</f>
        <v>Дебиторская задолженность</v>
      </c>
      <c r="I587" s="13" t="str">
        <f ca="1">IF(INDIRECT($B$1&amp;Items!F$2&amp;$B587)="",H587,INDIRECT($B$1&amp;Items!F$2&amp;$B587))</f>
        <v>Прочая ДЗ</v>
      </c>
      <c r="J587" s="1" t="str">
        <f ca="1">IF(INDIRECT($B$1&amp;Items!G$2&amp;$B587)="",IF(H587&lt;&gt;I587,"  "&amp;I587,I587),"    "&amp;INDIRECT($B$1&amp;Items!G$2&amp;$B587))</f>
        <v xml:space="preserve">  Прочая ДЗ</v>
      </c>
      <c r="S587" s="1">
        <f t="shared" ca="1" si="134"/>
        <v>0</v>
      </c>
      <c r="V587" s="1">
        <f t="shared" ref="V587:BE587" ca="1" si="140">V24+V429-V234</f>
        <v>0</v>
      </c>
      <c r="W587" s="1">
        <f t="shared" ca="1" si="140"/>
        <v>0</v>
      </c>
      <c r="X587" s="1">
        <f t="shared" ca="1" si="140"/>
        <v>0</v>
      </c>
      <c r="Y587" s="1">
        <f t="shared" ca="1" si="140"/>
        <v>0</v>
      </c>
      <c r="Z587" s="1">
        <f t="shared" ca="1" si="140"/>
        <v>0</v>
      </c>
      <c r="AA587" s="1">
        <f t="shared" ca="1" si="140"/>
        <v>0</v>
      </c>
      <c r="AB587" s="1">
        <f t="shared" ca="1" si="140"/>
        <v>0</v>
      </c>
      <c r="AC587" s="1">
        <f t="shared" ca="1" si="140"/>
        <v>0</v>
      </c>
      <c r="AD587" s="1">
        <f t="shared" ca="1" si="140"/>
        <v>0</v>
      </c>
      <c r="AE587" s="1">
        <f t="shared" ca="1" si="140"/>
        <v>0</v>
      </c>
      <c r="AF587" s="1">
        <f t="shared" ca="1" si="140"/>
        <v>0</v>
      </c>
      <c r="AG587" s="1">
        <f t="shared" ca="1" si="140"/>
        <v>0</v>
      </c>
      <c r="AH587" s="1">
        <f t="shared" ca="1" si="140"/>
        <v>0</v>
      </c>
      <c r="AI587" s="1">
        <f t="shared" ca="1" si="140"/>
        <v>0</v>
      </c>
      <c r="AJ587" s="1">
        <f t="shared" ca="1" si="140"/>
        <v>0</v>
      </c>
      <c r="AK587" s="1">
        <f t="shared" ca="1" si="140"/>
        <v>0</v>
      </c>
      <c r="AL587" s="1">
        <f t="shared" ca="1" si="140"/>
        <v>0</v>
      </c>
      <c r="AM587" s="1">
        <f t="shared" ca="1" si="140"/>
        <v>0</v>
      </c>
      <c r="AN587" s="1">
        <f t="shared" ca="1" si="140"/>
        <v>0</v>
      </c>
      <c r="AO587" s="1">
        <f t="shared" ca="1" si="140"/>
        <v>0</v>
      </c>
      <c r="AP587" s="1">
        <f t="shared" ca="1" si="140"/>
        <v>0</v>
      </c>
      <c r="AQ587" s="1">
        <f t="shared" ca="1" si="140"/>
        <v>0</v>
      </c>
      <c r="AR587" s="1">
        <f t="shared" ca="1" si="140"/>
        <v>0</v>
      </c>
      <c r="AS587" s="1">
        <f t="shared" ca="1" si="140"/>
        <v>0</v>
      </c>
      <c r="AT587" s="1">
        <f t="shared" ca="1" si="140"/>
        <v>0</v>
      </c>
      <c r="AU587" s="1">
        <f t="shared" ca="1" si="140"/>
        <v>0</v>
      </c>
      <c r="AV587" s="1">
        <f t="shared" ca="1" si="140"/>
        <v>0</v>
      </c>
      <c r="AW587" s="1">
        <f t="shared" ca="1" si="140"/>
        <v>0</v>
      </c>
      <c r="AX587" s="1">
        <f t="shared" ca="1" si="140"/>
        <v>0</v>
      </c>
      <c r="AY587" s="1">
        <f t="shared" ca="1" si="140"/>
        <v>0</v>
      </c>
      <c r="AZ587" s="1">
        <f t="shared" ca="1" si="140"/>
        <v>0</v>
      </c>
      <c r="BA587" s="1">
        <f t="shared" ca="1" si="140"/>
        <v>0</v>
      </c>
      <c r="BB587" s="1">
        <f t="shared" ca="1" si="140"/>
        <v>0</v>
      </c>
      <c r="BC587" s="1">
        <f t="shared" ca="1" si="140"/>
        <v>0</v>
      </c>
      <c r="BD587" s="1">
        <f t="shared" ca="1" si="140"/>
        <v>0</v>
      </c>
      <c r="BE587" s="1">
        <f t="shared" ca="1" si="140"/>
        <v>0</v>
      </c>
    </row>
    <row r="588" spans="1:57" x14ac:dyDescent="0.3">
      <c r="B588" s="1">
        <f>MAX(B$582:B587)+1</f>
        <v>15</v>
      </c>
      <c r="H588" s="13" t="str">
        <f ca="1">INDIRECT($B$1&amp;Items!E$2&amp;$B588)</f>
        <v>Дебиторская задолженность</v>
      </c>
      <c r="I588" s="13" t="str">
        <f ca="1">IF(INDIRECT($B$1&amp;Items!F$2&amp;$B588)="",H588,INDIRECT($B$1&amp;Items!F$2&amp;$B588))</f>
        <v>Прочая ДЗ</v>
      </c>
      <c r="J588" s="1" t="str">
        <f ca="1">IF(INDIRECT($B$1&amp;Items!G$2&amp;$B588)="",IF(H588&lt;&gt;I588,"  "&amp;I588,I588),"    "&amp;INDIRECT($B$1&amp;Items!G$2&amp;$B588))</f>
        <v xml:space="preserve">    Прочие продажи-1</v>
      </c>
      <c r="S588" s="1">
        <f t="shared" ca="1" si="134"/>
        <v>0</v>
      </c>
      <c r="V588" s="1">
        <f t="shared" ref="V588:BE588" ca="1" si="141">V25+V430-V235</f>
        <v>0</v>
      </c>
      <c r="W588" s="1">
        <f t="shared" ca="1" si="141"/>
        <v>0</v>
      </c>
      <c r="X588" s="1">
        <f t="shared" ca="1" si="141"/>
        <v>0</v>
      </c>
      <c r="Y588" s="1">
        <f t="shared" ca="1" si="141"/>
        <v>0</v>
      </c>
      <c r="Z588" s="1">
        <f t="shared" ca="1" si="141"/>
        <v>0</v>
      </c>
      <c r="AA588" s="1">
        <f t="shared" ca="1" si="141"/>
        <v>0</v>
      </c>
      <c r="AB588" s="1">
        <f t="shared" ca="1" si="141"/>
        <v>0</v>
      </c>
      <c r="AC588" s="1">
        <f t="shared" ca="1" si="141"/>
        <v>0</v>
      </c>
      <c r="AD588" s="1">
        <f t="shared" ca="1" si="141"/>
        <v>0</v>
      </c>
      <c r="AE588" s="1">
        <f t="shared" ca="1" si="141"/>
        <v>0</v>
      </c>
      <c r="AF588" s="1">
        <f t="shared" ca="1" si="141"/>
        <v>0</v>
      </c>
      <c r="AG588" s="1">
        <f t="shared" ca="1" si="141"/>
        <v>0</v>
      </c>
      <c r="AH588" s="1">
        <f t="shared" ca="1" si="141"/>
        <v>0</v>
      </c>
      <c r="AI588" s="1">
        <f t="shared" ca="1" si="141"/>
        <v>0</v>
      </c>
      <c r="AJ588" s="1">
        <f t="shared" ca="1" si="141"/>
        <v>0</v>
      </c>
      <c r="AK588" s="1">
        <f t="shared" ca="1" si="141"/>
        <v>0</v>
      </c>
      <c r="AL588" s="1">
        <f t="shared" ca="1" si="141"/>
        <v>0</v>
      </c>
      <c r="AM588" s="1">
        <f t="shared" ca="1" si="141"/>
        <v>0</v>
      </c>
      <c r="AN588" s="1">
        <f t="shared" ca="1" si="141"/>
        <v>0</v>
      </c>
      <c r="AO588" s="1">
        <f t="shared" ca="1" si="141"/>
        <v>0</v>
      </c>
      <c r="AP588" s="1">
        <f t="shared" ca="1" si="141"/>
        <v>0</v>
      </c>
      <c r="AQ588" s="1">
        <f t="shared" ca="1" si="141"/>
        <v>0</v>
      </c>
      <c r="AR588" s="1">
        <f t="shared" ca="1" si="141"/>
        <v>0</v>
      </c>
      <c r="AS588" s="1">
        <f t="shared" ca="1" si="141"/>
        <v>0</v>
      </c>
      <c r="AT588" s="1">
        <f t="shared" ca="1" si="141"/>
        <v>0</v>
      </c>
      <c r="AU588" s="1">
        <f t="shared" ca="1" si="141"/>
        <v>0</v>
      </c>
      <c r="AV588" s="1">
        <f t="shared" ca="1" si="141"/>
        <v>0</v>
      </c>
      <c r="AW588" s="1">
        <f t="shared" ca="1" si="141"/>
        <v>0</v>
      </c>
      <c r="AX588" s="1">
        <f t="shared" ca="1" si="141"/>
        <v>0</v>
      </c>
      <c r="AY588" s="1">
        <f t="shared" ca="1" si="141"/>
        <v>0</v>
      </c>
      <c r="AZ588" s="1">
        <f t="shared" ca="1" si="141"/>
        <v>0</v>
      </c>
      <c r="BA588" s="1">
        <f t="shared" ca="1" si="141"/>
        <v>0</v>
      </c>
      <c r="BB588" s="1">
        <f t="shared" ca="1" si="141"/>
        <v>0</v>
      </c>
      <c r="BC588" s="1">
        <f t="shared" ca="1" si="141"/>
        <v>0</v>
      </c>
      <c r="BD588" s="1">
        <f t="shared" ca="1" si="141"/>
        <v>0</v>
      </c>
      <c r="BE588" s="1">
        <f t="shared" ca="1" si="141"/>
        <v>0</v>
      </c>
    </row>
    <row r="589" spans="1:57" x14ac:dyDescent="0.3">
      <c r="B589" s="1">
        <f>MAX(B$582:B588)+1</f>
        <v>16</v>
      </c>
      <c r="H589" s="13" t="str">
        <f ca="1">INDIRECT($B$1&amp;Items!E$2&amp;$B589)</f>
        <v>Дебиторская задолженность</v>
      </c>
      <c r="I589" s="13" t="str">
        <f ca="1">IF(INDIRECT($B$1&amp;Items!F$2&amp;$B589)="",H589,INDIRECT($B$1&amp;Items!F$2&amp;$B589))</f>
        <v>Прочая ДЗ</v>
      </c>
      <c r="J589" s="1" t="str">
        <f ca="1">IF(INDIRECT($B$1&amp;Items!G$2&amp;$B589)="",IF(H589&lt;&gt;I589,"  "&amp;I589,I589),"    "&amp;INDIRECT($B$1&amp;Items!G$2&amp;$B589))</f>
        <v xml:space="preserve">    Прочие продажи-2</v>
      </c>
      <c r="S589" s="1">
        <f t="shared" ca="1" si="134"/>
        <v>0</v>
      </c>
      <c r="V589" s="1">
        <f t="shared" ref="V589:BE589" ca="1" si="142">V26+V431-V236</f>
        <v>0</v>
      </c>
      <c r="W589" s="1">
        <f t="shared" ca="1" si="142"/>
        <v>0</v>
      </c>
      <c r="X589" s="1">
        <f t="shared" ca="1" si="142"/>
        <v>0</v>
      </c>
      <c r="Y589" s="1">
        <f t="shared" ca="1" si="142"/>
        <v>0</v>
      </c>
      <c r="Z589" s="1">
        <f t="shared" ca="1" si="142"/>
        <v>0</v>
      </c>
      <c r="AA589" s="1">
        <f t="shared" ca="1" si="142"/>
        <v>0</v>
      </c>
      <c r="AB589" s="1">
        <f t="shared" ca="1" si="142"/>
        <v>0</v>
      </c>
      <c r="AC589" s="1">
        <f t="shared" ca="1" si="142"/>
        <v>0</v>
      </c>
      <c r="AD589" s="1">
        <f t="shared" ca="1" si="142"/>
        <v>0</v>
      </c>
      <c r="AE589" s="1">
        <f t="shared" ca="1" si="142"/>
        <v>0</v>
      </c>
      <c r="AF589" s="1">
        <f t="shared" ca="1" si="142"/>
        <v>0</v>
      </c>
      <c r="AG589" s="1">
        <f t="shared" ca="1" si="142"/>
        <v>0</v>
      </c>
      <c r="AH589" s="1">
        <f t="shared" ca="1" si="142"/>
        <v>0</v>
      </c>
      <c r="AI589" s="1">
        <f t="shared" ca="1" si="142"/>
        <v>0</v>
      </c>
      <c r="AJ589" s="1">
        <f t="shared" ca="1" si="142"/>
        <v>0</v>
      </c>
      <c r="AK589" s="1">
        <f t="shared" ca="1" si="142"/>
        <v>0</v>
      </c>
      <c r="AL589" s="1">
        <f t="shared" ca="1" si="142"/>
        <v>0</v>
      </c>
      <c r="AM589" s="1">
        <f t="shared" ca="1" si="142"/>
        <v>0</v>
      </c>
      <c r="AN589" s="1">
        <f t="shared" ca="1" si="142"/>
        <v>0</v>
      </c>
      <c r="AO589" s="1">
        <f t="shared" ca="1" si="142"/>
        <v>0</v>
      </c>
      <c r="AP589" s="1">
        <f t="shared" ca="1" si="142"/>
        <v>0</v>
      </c>
      <c r="AQ589" s="1">
        <f t="shared" ca="1" si="142"/>
        <v>0</v>
      </c>
      <c r="AR589" s="1">
        <f t="shared" ca="1" si="142"/>
        <v>0</v>
      </c>
      <c r="AS589" s="1">
        <f t="shared" ca="1" si="142"/>
        <v>0</v>
      </c>
      <c r="AT589" s="1">
        <f t="shared" ca="1" si="142"/>
        <v>0</v>
      </c>
      <c r="AU589" s="1">
        <f t="shared" ca="1" si="142"/>
        <v>0</v>
      </c>
      <c r="AV589" s="1">
        <f t="shared" ca="1" si="142"/>
        <v>0</v>
      </c>
      <c r="AW589" s="1">
        <f t="shared" ca="1" si="142"/>
        <v>0</v>
      </c>
      <c r="AX589" s="1">
        <f t="shared" ca="1" si="142"/>
        <v>0</v>
      </c>
      <c r="AY589" s="1">
        <f t="shared" ca="1" si="142"/>
        <v>0</v>
      </c>
      <c r="AZ589" s="1">
        <f t="shared" ca="1" si="142"/>
        <v>0</v>
      </c>
      <c r="BA589" s="1">
        <f t="shared" ca="1" si="142"/>
        <v>0</v>
      </c>
      <c r="BB589" s="1">
        <f t="shared" ca="1" si="142"/>
        <v>0</v>
      </c>
      <c r="BC589" s="1">
        <f t="shared" ca="1" si="142"/>
        <v>0</v>
      </c>
      <c r="BD589" s="1">
        <f t="shared" ca="1" si="142"/>
        <v>0</v>
      </c>
      <c r="BE589" s="1">
        <f t="shared" ca="1" si="142"/>
        <v>0</v>
      </c>
    </row>
    <row r="590" spans="1:57" ht="4.95" customHeight="1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36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</row>
    <row r="592" spans="1:57" x14ac:dyDescent="0.3">
      <c r="B592" s="1">
        <f>ROW(Items!$A$83)</f>
        <v>83</v>
      </c>
      <c r="H592" s="13" t="str">
        <f ca="1">INDIRECT($B$1&amp;Items!E$2&amp;$B592)</f>
        <v>Незавершенное производство</v>
      </c>
      <c r="I592" s="13" t="str">
        <f ca="1">IF(INDIRECT($B$1&amp;Items!F$2&amp;$B592)="",H592,INDIRECT($B$1&amp;Items!F$2&amp;$B592))</f>
        <v>Незавершенное производство</v>
      </c>
      <c r="J592" s="1" t="str">
        <f ca="1">IF(INDIRECT($B$1&amp;Items!G$2&amp;$B592)="",IF(H592&lt;&gt;I592,"  "&amp;I592,I592),"    "&amp;INDIRECT($B$1&amp;Items!G$2&amp;$B592))</f>
        <v>Незавершенное производство</v>
      </c>
      <c r="S592" s="1">
        <f ca="1">SUM(S593:S598)</f>
        <v>5880592.4241470974</v>
      </c>
      <c r="V592" s="1">
        <f ca="1">SUM(V593:V598)</f>
        <v>12166127.686100001</v>
      </c>
      <c r="W592" s="1">
        <f t="shared" ref="W592" ca="1" si="143">SUM(W593:W598)</f>
        <v>22773648.879333999</v>
      </c>
      <c r="X592" s="1">
        <f ca="1">SUM(X593:X598)</f>
        <v>35867379.952873006</v>
      </c>
      <c r="Y592" s="1">
        <f t="shared" ref="Y592" ca="1" si="144">SUM(Y593:Y598)</f>
        <v>44661231.573518999</v>
      </c>
      <c r="Z592" s="1">
        <f t="shared" ref="Z592" ca="1" si="145">SUM(Z593:Z598)</f>
        <v>36373515.499083698</v>
      </c>
      <c r="AA592" s="1">
        <f t="shared" ref="AA592" ca="1" si="146">SUM(AA593:AA598)</f>
        <v>5880592.4241470974</v>
      </c>
      <c r="AB592" s="1">
        <f t="shared" ref="AB592" ca="1" si="147">SUM(AB593:AB598)</f>
        <v>5880592.4241470974</v>
      </c>
      <c r="AC592" s="1">
        <f t="shared" ref="AC592" ca="1" si="148">SUM(AC593:AC598)</f>
        <v>5880592.4241470974</v>
      </c>
      <c r="AD592" s="1">
        <f t="shared" ref="AD592" ca="1" si="149">SUM(AD593:AD598)</f>
        <v>5880592.4241470974</v>
      </c>
      <c r="AE592" s="1">
        <f t="shared" ref="AE592" ca="1" si="150">SUM(AE593:AE598)</f>
        <v>5880592.4241470974</v>
      </c>
      <c r="AF592" s="1">
        <f t="shared" ref="AF592" ca="1" si="151">SUM(AF593:AF598)</f>
        <v>5880592.4241470974</v>
      </c>
      <c r="AG592" s="1">
        <f t="shared" ref="AG592" ca="1" si="152">SUM(AG593:AG598)</f>
        <v>5880592.4241470974</v>
      </c>
      <c r="AH592" s="1">
        <f t="shared" ref="AH592" ca="1" si="153">SUM(AH593:AH598)</f>
        <v>5880592.4241470974</v>
      </c>
      <c r="AI592" s="1">
        <f t="shared" ref="AI592" ca="1" si="154">SUM(AI593:AI598)</f>
        <v>5880592.4241470974</v>
      </c>
      <c r="AJ592" s="1">
        <f t="shared" ref="AJ592" ca="1" si="155">SUM(AJ593:AJ598)</f>
        <v>5880592.4241470974</v>
      </c>
      <c r="AK592" s="1">
        <f t="shared" ref="AK592" ca="1" si="156">SUM(AK593:AK598)</f>
        <v>5880592.4241470974</v>
      </c>
      <c r="AL592" s="1">
        <f t="shared" ref="AL592" ca="1" si="157">SUM(AL593:AL598)</f>
        <v>5880592.4241470974</v>
      </c>
      <c r="AM592" s="1">
        <f t="shared" ref="AM592" ca="1" si="158">SUM(AM593:AM598)</f>
        <v>5880592.4241470974</v>
      </c>
      <c r="AN592" s="1">
        <f t="shared" ref="AN592" ca="1" si="159">SUM(AN593:AN598)</f>
        <v>5880592.4241470974</v>
      </c>
      <c r="AO592" s="1">
        <f t="shared" ref="AO592" ca="1" si="160">SUM(AO593:AO598)</f>
        <v>5880592.4241470974</v>
      </c>
      <c r="AP592" s="1">
        <f t="shared" ref="AP592" ca="1" si="161">SUM(AP593:AP598)</f>
        <v>5880592.4241470974</v>
      </c>
      <c r="AQ592" s="1">
        <f t="shared" ref="AQ592" ca="1" si="162">SUM(AQ593:AQ598)</f>
        <v>5880592.4241470974</v>
      </c>
      <c r="AR592" s="1">
        <f t="shared" ref="AR592" ca="1" si="163">SUM(AR593:AR598)</f>
        <v>5880592.4241470974</v>
      </c>
      <c r="AS592" s="1">
        <f t="shared" ref="AS592" ca="1" si="164">SUM(AS593:AS598)</f>
        <v>5880592.4241470974</v>
      </c>
      <c r="AT592" s="1">
        <f t="shared" ref="AT592" ca="1" si="165">SUM(AT593:AT598)</f>
        <v>5880592.4241470974</v>
      </c>
      <c r="AU592" s="1">
        <f t="shared" ref="AU592" ca="1" si="166">SUM(AU593:AU598)</f>
        <v>5880592.4241470974</v>
      </c>
      <c r="AV592" s="1">
        <f t="shared" ref="AV592" ca="1" si="167">SUM(AV593:AV598)</f>
        <v>5880592.4241470974</v>
      </c>
      <c r="AW592" s="1">
        <f t="shared" ref="AW592" ca="1" si="168">SUM(AW593:AW598)</f>
        <v>5880592.4241470974</v>
      </c>
      <c r="AX592" s="1">
        <f t="shared" ref="AX592" ca="1" si="169">SUM(AX593:AX598)</f>
        <v>5880592.4241470974</v>
      </c>
      <c r="AY592" s="1">
        <f t="shared" ref="AY592" ca="1" si="170">SUM(AY593:AY598)</f>
        <v>5880592.4241470974</v>
      </c>
      <c r="AZ592" s="1">
        <f t="shared" ref="AZ592" ca="1" si="171">SUM(AZ593:AZ598)</f>
        <v>5880592.4241470974</v>
      </c>
      <c r="BA592" s="1">
        <f t="shared" ref="BA592" ca="1" si="172">SUM(BA593:BA598)</f>
        <v>5880592.4241470974</v>
      </c>
      <c r="BB592" s="1">
        <f t="shared" ref="BB592" ca="1" si="173">SUM(BB593:BB598)</f>
        <v>5880592.4241470974</v>
      </c>
      <c r="BC592" s="1">
        <f t="shared" ref="BC592" ca="1" si="174">SUM(BC593:BC598)</f>
        <v>5880592.4241470974</v>
      </c>
      <c r="BD592" s="1">
        <f t="shared" ref="BD592" ca="1" si="175">SUM(BD593:BD598)</f>
        <v>5880592.4241470974</v>
      </c>
      <c r="BE592" s="1">
        <f t="shared" ref="BE592" ca="1" si="176">SUM(BE593:BE598)</f>
        <v>5880592.4241470974</v>
      </c>
    </row>
    <row r="593" spans="1:57" x14ac:dyDescent="0.3">
      <c r="B593" s="1">
        <f>MAX(B$591:B592)+1</f>
        <v>84</v>
      </c>
      <c r="H593" s="13" t="str">
        <f ca="1">INDIRECT($B$1&amp;Items!E$2&amp;$B593)</f>
        <v>Незавершенное производство</v>
      </c>
      <c r="I593" s="13" t="str">
        <f ca="1">IF(INDIRECT($B$1&amp;Items!F$2&amp;$B593)="",H593,INDIRECT($B$1&amp;Items!F$2&amp;$B593))</f>
        <v>Начисление затрат этапа-1 бизнес-процесса</v>
      </c>
      <c r="J593" s="1" t="str">
        <f ca="1">IF(INDIRECT($B$1&amp;Items!G$2&amp;$B593)="",IF(H593&lt;&gt;I593,"  "&amp;I593,I593),"    "&amp;INDIRECT($B$1&amp;Items!G$2&amp;$B593))</f>
        <v xml:space="preserve">  Начисление затрат этапа-1 бизнес-процесса</v>
      </c>
      <c r="S593" s="1">
        <f ca="1">INDIRECT(ADDRESS(ROW(),SUMIFS($1:$1,$5:$5,MAX($5:$5))))</f>
        <v>1250147.8020000001</v>
      </c>
      <c r="V593" s="1">
        <f t="shared" ref="V593:BE593" ca="1" si="177">V30+V162-V433</f>
        <v>3995100</v>
      </c>
      <c r="W593" s="1">
        <f t="shared" ca="1" si="177"/>
        <v>6204757</v>
      </c>
      <c r="X593" s="1">
        <f t="shared" ca="1" si="177"/>
        <v>11098926.2893</v>
      </c>
      <c r="Y593" s="1">
        <f t="shared" ca="1" si="177"/>
        <v>12501478.02</v>
      </c>
      <c r="Z593" s="1">
        <f t="shared" ca="1" si="177"/>
        <v>8751034.6140000001</v>
      </c>
      <c r="AA593" s="1">
        <f t="shared" ca="1" si="177"/>
        <v>1250147.8020000001</v>
      </c>
      <c r="AB593" s="1">
        <f t="shared" ca="1" si="177"/>
        <v>1250147.8020000001</v>
      </c>
      <c r="AC593" s="1">
        <f t="shared" ca="1" si="177"/>
        <v>1250147.8020000001</v>
      </c>
      <c r="AD593" s="1">
        <f t="shared" ca="1" si="177"/>
        <v>1250147.8020000001</v>
      </c>
      <c r="AE593" s="1">
        <f t="shared" ca="1" si="177"/>
        <v>1250147.8020000001</v>
      </c>
      <c r="AF593" s="1">
        <f t="shared" ca="1" si="177"/>
        <v>1250147.8020000001</v>
      </c>
      <c r="AG593" s="1">
        <f t="shared" ca="1" si="177"/>
        <v>1250147.8020000001</v>
      </c>
      <c r="AH593" s="1">
        <f t="shared" ca="1" si="177"/>
        <v>1250147.8020000001</v>
      </c>
      <c r="AI593" s="1">
        <f t="shared" ca="1" si="177"/>
        <v>1250147.8020000001</v>
      </c>
      <c r="AJ593" s="1">
        <f t="shared" ca="1" si="177"/>
        <v>1250147.8020000001</v>
      </c>
      <c r="AK593" s="1">
        <f t="shared" ca="1" si="177"/>
        <v>1250147.8020000001</v>
      </c>
      <c r="AL593" s="1">
        <f t="shared" ca="1" si="177"/>
        <v>1250147.8020000001</v>
      </c>
      <c r="AM593" s="1">
        <f t="shared" ca="1" si="177"/>
        <v>1250147.8020000001</v>
      </c>
      <c r="AN593" s="1">
        <f t="shared" ca="1" si="177"/>
        <v>1250147.8020000001</v>
      </c>
      <c r="AO593" s="1">
        <f t="shared" ca="1" si="177"/>
        <v>1250147.8020000001</v>
      </c>
      <c r="AP593" s="1">
        <f t="shared" ca="1" si="177"/>
        <v>1250147.8020000001</v>
      </c>
      <c r="AQ593" s="1">
        <f t="shared" ca="1" si="177"/>
        <v>1250147.8020000001</v>
      </c>
      <c r="AR593" s="1">
        <f t="shared" ca="1" si="177"/>
        <v>1250147.8020000001</v>
      </c>
      <c r="AS593" s="1">
        <f t="shared" ca="1" si="177"/>
        <v>1250147.8020000001</v>
      </c>
      <c r="AT593" s="1">
        <f t="shared" ca="1" si="177"/>
        <v>1250147.8020000001</v>
      </c>
      <c r="AU593" s="1">
        <f t="shared" ca="1" si="177"/>
        <v>1250147.8020000001</v>
      </c>
      <c r="AV593" s="1">
        <f t="shared" ca="1" si="177"/>
        <v>1250147.8020000001</v>
      </c>
      <c r="AW593" s="1">
        <f t="shared" ca="1" si="177"/>
        <v>1250147.8020000001</v>
      </c>
      <c r="AX593" s="1">
        <f t="shared" ca="1" si="177"/>
        <v>1250147.8020000001</v>
      </c>
      <c r="AY593" s="1">
        <f t="shared" ca="1" si="177"/>
        <v>1250147.8020000001</v>
      </c>
      <c r="AZ593" s="1">
        <f t="shared" ca="1" si="177"/>
        <v>1250147.8020000001</v>
      </c>
      <c r="BA593" s="1">
        <f t="shared" ca="1" si="177"/>
        <v>1250147.8020000001</v>
      </c>
      <c r="BB593" s="1">
        <f t="shared" ca="1" si="177"/>
        <v>1250147.8020000001</v>
      </c>
      <c r="BC593" s="1">
        <f t="shared" ca="1" si="177"/>
        <v>1250147.8020000001</v>
      </c>
      <c r="BD593" s="1">
        <f t="shared" ca="1" si="177"/>
        <v>1250147.8020000001</v>
      </c>
      <c r="BE593" s="1">
        <f t="shared" ca="1" si="177"/>
        <v>1250147.8020000001</v>
      </c>
    </row>
    <row r="594" spans="1:57" x14ac:dyDescent="0.3">
      <c r="B594" s="1">
        <f>MAX(B$591:B593)+1</f>
        <v>85</v>
      </c>
      <c r="H594" s="13" t="str">
        <f ca="1">INDIRECT($B$1&amp;Items!E$2&amp;$B594)</f>
        <v>Незавершенное производство</v>
      </c>
      <c r="I594" s="13" t="str">
        <f ca="1">IF(INDIRECT($B$1&amp;Items!F$2&amp;$B594)="",H594,INDIRECT($B$1&amp;Items!F$2&amp;$B594))</f>
        <v>Начисление затрат этапа-2 бизнес-процесса</v>
      </c>
      <c r="J594" s="1" t="str">
        <f ca="1">IF(INDIRECT($B$1&amp;Items!G$2&amp;$B594)="",IF(H594&lt;&gt;I594,"  "&amp;I594,I594),"    "&amp;INDIRECT($B$1&amp;Items!G$2&amp;$B594))</f>
        <v xml:space="preserve">  Начисление затрат этапа-2 бизнес-процесса</v>
      </c>
      <c r="S594" s="1">
        <f t="shared" ref="S594:S597" ca="1" si="178">INDIRECT(ADDRESS(ROW(),SUMIFS($1:$1,$5:$5,MAX($5:$5))))</f>
        <v>1063492.6526999986</v>
      </c>
      <c r="V594" s="1">
        <f t="shared" ref="V594:BE594" ca="1" si="179">V31+V174-V445</f>
        <v>3567656.2376999995</v>
      </c>
      <c r="W594" s="1">
        <f t="shared" ca="1" si="179"/>
        <v>4736696.5269999998</v>
      </c>
      <c r="X594" s="1">
        <f t="shared" ca="1" si="179"/>
        <v>4736696.5269999998</v>
      </c>
      <c r="Y594" s="1">
        <f t="shared" ca="1" si="179"/>
        <v>6516696.5269999998</v>
      </c>
      <c r="Z594" s="1">
        <f t="shared" ca="1" si="179"/>
        <v>6429691.5688999984</v>
      </c>
      <c r="AA594" s="1">
        <f t="shared" ca="1" si="179"/>
        <v>1063492.6526999986</v>
      </c>
      <c r="AB594" s="1">
        <f t="shared" ca="1" si="179"/>
        <v>1063492.6526999986</v>
      </c>
      <c r="AC594" s="1">
        <f t="shared" ca="1" si="179"/>
        <v>1063492.6526999986</v>
      </c>
      <c r="AD594" s="1">
        <f t="shared" ca="1" si="179"/>
        <v>1063492.6526999986</v>
      </c>
      <c r="AE594" s="1">
        <f t="shared" ca="1" si="179"/>
        <v>1063492.6526999986</v>
      </c>
      <c r="AF594" s="1">
        <f t="shared" ca="1" si="179"/>
        <v>1063492.6526999986</v>
      </c>
      <c r="AG594" s="1">
        <f t="shared" ca="1" si="179"/>
        <v>1063492.6526999986</v>
      </c>
      <c r="AH594" s="1">
        <f t="shared" ca="1" si="179"/>
        <v>1063492.6526999986</v>
      </c>
      <c r="AI594" s="1">
        <f t="shared" ca="1" si="179"/>
        <v>1063492.6526999986</v>
      </c>
      <c r="AJ594" s="1">
        <f t="shared" ca="1" si="179"/>
        <v>1063492.6526999986</v>
      </c>
      <c r="AK594" s="1">
        <f t="shared" ca="1" si="179"/>
        <v>1063492.6526999986</v>
      </c>
      <c r="AL594" s="1">
        <f t="shared" ca="1" si="179"/>
        <v>1063492.6526999986</v>
      </c>
      <c r="AM594" s="1">
        <f t="shared" ca="1" si="179"/>
        <v>1063492.6526999986</v>
      </c>
      <c r="AN594" s="1">
        <f t="shared" ca="1" si="179"/>
        <v>1063492.6526999986</v>
      </c>
      <c r="AO594" s="1">
        <f t="shared" ca="1" si="179"/>
        <v>1063492.6526999986</v>
      </c>
      <c r="AP594" s="1">
        <f t="shared" ca="1" si="179"/>
        <v>1063492.6526999986</v>
      </c>
      <c r="AQ594" s="1">
        <f t="shared" ca="1" si="179"/>
        <v>1063492.6526999986</v>
      </c>
      <c r="AR594" s="1">
        <f t="shared" ca="1" si="179"/>
        <v>1063492.6526999986</v>
      </c>
      <c r="AS594" s="1">
        <f t="shared" ca="1" si="179"/>
        <v>1063492.6526999986</v>
      </c>
      <c r="AT594" s="1">
        <f t="shared" ca="1" si="179"/>
        <v>1063492.6526999986</v>
      </c>
      <c r="AU594" s="1">
        <f t="shared" ca="1" si="179"/>
        <v>1063492.6526999986</v>
      </c>
      <c r="AV594" s="1">
        <f t="shared" ca="1" si="179"/>
        <v>1063492.6526999986</v>
      </c>
      <c r="AW594" s="1">
        <f t="shared" ca="1" si="179"/>
        <v>1063492.6526999986</v>
      </c>
      <c r="AX594" s="1">
        <f t="shared" ca="1" si="179"/>
        <v>1063492.6526999986</v>
      </c>
      <c r="AY594" s="1">
        <f t="shared" ca="1" si="179"/>
        <v>1063492.6526999986</v>
      </c>
      <c r="AZ594" s="1">
        <f t="shared" ca="1" si="179"/>
        <v>1063492.6526999986</v>
      </c>
      <c r="BA594" s="1">
        <f t="shared" ca="1" si="179"/>
        <v>1063492.6526999986</v>
      </c>
      <c r="BB594" s="1">
        <f t="shared" ca="1" si="179"/>
        <v>1063492.6526999986</v>
      </c>
      <c r="BC594" s="1">
        <f t="shared" ca="1" si="179"/>
        <v>1063492.6526999986</v>
      </c>
      <c r="BD594" s="1">
        <f t="shared" ca="1" si="179"/>
        <v>1063492.6526999986</v>
      </c>
      <c r="BE594" s="1">
        <f t="shared" ca="1" si="179"/>
        <v>1063492.6526999986</v>
      </c>
    </row>
    <row r="595" spans="1:57" x14ac:dyDescent="0.3">
      <c r="B595" s="1">
        <f>MAX(B$591:B594)+1</f>
        <v>86</v>
      </c>
      <c r="H595" s="13" t="str">
        <f ca="1">INDIRECT($B$1&amp;Items!E$2&amp;$B595)</f>
        <v>Незавершенное производство</v>
      </c>
      <c r="I595" s="13" t="str">
        <f ca="1">IF(INDIRECT($B$1&amp;Items!F$2&amp;$B595)="",H595,INDIRECT($B$1&amp;Items!F$2&amp;$B595))</f>
        <v>Начисление затрат этапа-3 бизнес-процесса</v>
      </c>
      <c r="J595" s="1" t="str">
        <f ca="1">IF(INDIRECT($B$1&amp;Items!G$2&amp;$B595)="",IF(H595&lt;&gt;I595,"  "&amp;I595,I595),"    "&amp;INDIRECT($B$1&amp;Items!G$2&amp;$B595))</f>
        <v xml:space="preserve">  Начисление затрат этапа-3 бизнес-процесса</v>
      </c>
      <c r="S595" s="1">
        <f t="shared" ca="1" si="178"/>
        <v>1693578.7377898004</v>
      </c>
      <c r="V595" s="1">
        <f t="shared" ref="V595:BE595" ca="1" si="180">V32+V185-V456</f>
        <v>2548698.94</v>
      </c>
      <c r="W595" s="1">
        <f t="shared" ca="1" si="180"/>
        <v>5752166.3499459997</v>
      </c>
      <c r="X595" s="1">
        <f t="shared" ca="1" si="180"/>
        <v>8271465.2899459992</v>
      </c>
      <c r="Y595" s="1">
        <f t="shared" ca="1" si="180"/>
        <v>11376982.829946</v>
      </c>
      <c r="Z595" s="1">
        <f t="shared" ca="1" si="180"/>
        <v>9947600.8145826012</v>
      </c>
      <c r="AA595" s="1">
        <f t="shared" ca="1" si="180"/>
        <v>1693578.7377898004</v>
      </c>
      <c r="AB595" s="1">
        <f t="shared" ca="1" si="180"/>
        <v>1693578.7377898004</v>
      </c>
      <c r="AC595" s="1">
        <f t="shared" ca="1" si="180"/>
        <v>1693578.7377898004</v>
      </c>
      <c r="AD595" s="1">
        <f t="shared" ca="1" si="180"/>
        <v>1693578.7377898004</v>
      </c>
      <c r="AE595" s="1">
        <f t="shared" ca="1" si="180"/>
        <v>1693578.7377898004</v>
      </c>
      <c r="AF595" s="1">
        <f t="shared" ca="1" si="180"/>
        <v>1693578.7377898004</v>
      </c>
      <c r="AG595" s="1">
        <f t="shared" ca="1" si="180"/>
        <v>1693578.7377898004</v>
      </c>
      <c r="AH595" s="1">
        <f t="shared" ca="1" si="180"/>
        <v>1693578.7377898004</v>
      </c>
      <c r="AI595" s="1">
        <f t="shared" ca="1" si="180"/>
        <v>1693578.7377898004</v>
      </c>
      <c r="AJ595" s="1">
        <f t="shared" ca="1" si="180"/>
        <v>1693578.7377898004</v>
      </c>
      <c r="AK595" s="1">
        <f t="shared" ca="1" si="180"/>
        <v>1693578.7377898004</v>
      </c>
      <c r="AL595" s="1">
        <f t="shared" ca="1" si="180"/>
        <v>1693578.7377898004</v>
      </c>
      <c r="AM595" s="1">
        <f t="shared" ca="1" si="180"/>
        <v>1693578.7377898004</v>
      </c>
      <c r="AN595" s="1">
        <f t="shared" ca="1" si="180"/>
        <v>1693578.7377898004</v>
      </c>
      <c r="AO595" s="1">
        <f t="shared" ca="1" si="180"/>
        <v>1693578.7377898004</v>
      </c>
      <c r="AP595" s="1">
        <f t="shared" ca="1" si="180"/>
        <v>1693578.7377898004</v>
      </c>
      <c r="AQ595" s="1">
        <f t="shared" ca="1" si="180"/>
        <v>1693578.7377898004</v>
      </c>
      <c r="AR595" s="1">
        <f t="shared" ca="1" si="180"/>
        <v>1693578.7377898004</v>
      </c>
      <c r="AS595" s="1">
        <f t="shared" ca="1" si="180"/>
        <v>1693578.7377898004</v>
      </c>
      <c r="AT595" s="1">
        <f t="shared" ca="1" si="180"/>
        <v>1693578.7377898004</v>
      </c>
      <c r="AU595" s="1">
        <f t="shared" ca="1" si="180"/>
        <v>1693578.7377898004</v>
      </c>
      <c r="AV595" s="1">
        <f t="shared" ca="1" si="180"/>
        <v>1693578.7377898004</v>
      </c>
      <c r="AW595" s="1">
        <f t="shared" ca="1" si="180"/>
        <v>1693578.7377898004</v>
      </c>
      <c r="AX595" s="1">
        <f t="shared" ca="1" si="180"/>
        <v>1693578.7377898004</v>
      </c>
      <c r="AY595" s="1">
        <f t="shared" ca="1" si="180"/>
        <v>1693578.7377898004</v>
      </c>
      <c r="AZ595" s="1">
        <f t="shared" ca="1" si="180"/>
        <v>1693578.7377898004</v>
      </c>
      <c r="BA595" s="1">
        <f t="shared" ca="1" si="180"/>
        <v>1693578.7377898004</v>
      </c>
      <c r="BB595" s="1">
        <f t="shared" ca="1" si="180"/>
        <v>1693578.7377898004</v>
      </c>
      <c r="BC595" s="1">
        <f t="shared" ca="1" si="180"/>
        <v>1693578.7377898004</v>
      </c>
      <c r="BD595" s="1">
        <f t="shared" ca="1" si="180"/>
        <v>1693578.7377898004</v>
      </c>
      <c r="BE595" s="1">
        <f t="shared" ca="1" si="180"/>
        <v>1693578.7377898004</v>
      </c>
    </row>
    <row r="596" spans="1:57" x14ac:dyDescent="0.3">
      <c r="B596" s="1">
        <f>MAX(B$591:B595)+1</f>
        <v>87</v>
      </c>
      <c r="H596" s="13" t="str">
        <f ca="1">INDIRECT($B$1&amp;Items!E$2&amp;$B596)</f>
        <v>Незавершенное производство</v>
      </c>
      <c r="I596" s="13" t="str">
        <f ca="1">IF(INDIRECT($B$1&amp;Items!F$2&amp;$B596)="",H596,INDIRECT($B$1&amp;Items!F$2&amp;$B596))</f>
        <v>Начисление затрат этапа-4 бизнес-процесса</v>
      </c>
      <c r="J596" s="1" t="str">
        <f ca="1">IF(INDIRECT($B$1&amp;Items!G$2&amp;$B596)="",IF(H596&lt;&gt;I596,"  "&amp;I596,I596),"    "&amp;INDIRECT($B$1&amp;Items!G$2&amp;$B596))</f>
        <v xml:space="preserve">  Начисление затрат этапа-4 бизнес-процесса</v>
      </c>
      <c r="S596" s="1">
        <f t="shared" ca="1" si="178"/>
        <v>960281.60041849874</v>
      </c>
      <c r="V596" s="1">
        <f t="shared" ref="V596:BE596" ca="1" si="181">V33+V203-V474</f>
        <v>0</v>
      </c>
      <c r="W596" s="1">
        <f t="shared" ca="1" si="181"/>
        <v>1125151.1099999999</v>
      </c>
      <c r="X596" s="1">
        <f t="shared" ca="1" si="181"/>
        <v>5450276.7142389994</v>
      </c>
      <c r="Y596" s="1">
        <f t="shared" ca="1" si="181"/>
        <v>7956059.0641849991</v>
      </c>
      <c r="Z596" s="1">
        <f t="shared" ca="1" si="181"/>
        <v>6721971.2029294986</v>
      </c>
      <c r="AA596" s="1">
        <f t="shared" ca="1" si="181"/>
        <v>960281.60041849874</v>
      </c>
      <c r="AB596" s="1">
        <f t="shared" ca="1" si="181"/>
        <v>960281.60041849874</v>
      </c>
      <c r="AC596" s="1">
        <f t="shared" ca="1" si="181"/>
        <v>960281.60041849874</v>
      </c>
      <c r="AD596" s="1">
        <f t="shared" ca="1" si="181"/>
        <v>960281.60041849874</v>
      </c>
      <c r="AE596" s="1">
        <f t="shared" ca="1" si="181"/>
        <v>960281.60041849874</v>
      </c>
      <c r="AF596" s="1">
        <f t="shared" ca="1" si="181"/>
        <v>960281.60041849874</v>
      </c>
      <c r="AG596" s="1">
        <f t="shared" ca="1" si="181"/>
        <v>960281.60041849874</v>
      </c>
      <c r="AH596" s="1">
        <f t="shared" ca="1" si="181"/>
        <v>960281.60041849874</v>
      </c>
      <c r="AI596" s="1">
        <f t="shared" ca="1" si="181"/>
        <v>960281.60041849874</v>
      </c>
      <c r="AJ596" s="1">
        <f t="shared" ca="1" si="181"/>
        <v>960281.60041849874</v>
      </c>
      <c r="AK596" s="1">
        <f t="shared" ca="1" si="181"/>
        <v>960281.60041849874</v>
      </c>
      <c r="AL596" s="1">
        <f t="shared" ca="1" si="181"/>
        <v>960281.60041849874</v>
      </c>
      <c r="AM596" s="1">
        <f t="shared" ca="1" si="181"/>
        <v>960281.60041849874</v>
      </c>
      <c r="AN596" s="1">
        <f t="shared" ca="1" si="181"/>
        <v>960281.60041849874</v>
      </c>
      <c r="AO596" s="1">
        <f t="shared" ca="1" si="181"/>
        <v>960281.60041849874</v>
      </c>
      <c r="AP596" s="1">
        <f t="shared" ca="1" si="181"/>
        <v>960281.60041849874</v>
      </c>
      <c r="AQ596" s="1">
        <f t="shared" ca="1" si="181"/>
        <v>960281.60041849874</v>
      </c>
      <c r="AR596" s="1">
        <f t="shared" ca="1" si="181"/>
        <v>960281.60041849874</v>
      </c>
      <c r="AS596" s="1">
        <f t="shared" ca="1" si="181"/>
        <v>960281.60041849874</v>
      </c>
      <c r="AT596" s="1">
        <f t="shared" ca="1" si="181"/>
        <v>960281.60041849874</v>
      </c>
      <c r="AU596" s="1">
        <f t="shared" ca="1" si="181"/>
        <v>960281.60041849874</v>
      </c>
      <c r="AV596" s="1">
        <f t="shared" ca="1" si="181"/>
        <v>960281.60041849874</v>
      </c>
      <c r="AW596" s="1">
        <f t="shared" ca="1" si="181"/>
        <v>960281.60041849874</v>
      </c>
      <c r="AX596" s="1">
        <f t="shared" ca="1" si="181"/>
        <v>960281.60041849874</v>
      </c>
      <c r="AY596" s="1">
        <f t="shared" ca="1" si="181"/>
        <v>960281.60041849874</v>
      </c>
      <c r="AZ596" s="1">
        <f t="shared" ca="1" si="181"/>
        <v>960281.60041849874</v>
      </c>
      <c r="BA596" s="1">
        <f t="shared" ca="1" si="181"/>
        <v>960281.60041849874</v>
      </c>
      <c r="BB596" s="1">
        <f t="shared" ca="1" si="181"/>
        <v>960281.60041849874</v>
      </c>
      <c r="BC596" s="1">
        <f t="shared" ca="1" si="181"/>
        <v>960281.60041849874</v>
      </c>
      <c r="BD596" s="1">
        <f t="shared" ca="1" si="181"/>
        <v>960281.60041849874</v>
      </c>
      <c r="BE596" s="1">
        <f t="shared" ca="1" si="181"/>
        <v>960281.60041849874</v>
      </c>
    </row>
    <row r="597" spans="1:57" x14ac:dyDescent="0.3">
      <c r="B597" s="1">
        <f>MAX(B$591:B596)+1</f>
        <v>88</v>
      </c>
      <c r="H597" s="13" t="str">
        <f ca="1">INDIRECT($B$1&amp;Items!E$2&amp;$B597)</f>
        <v>Незавершенное производство</v>
      </c>
      <c r="I597" s="13" t="str">
        <f ca="1">IF(INDIRECT($B$1&amp;Items!F$2&amp;$B597)="",H597,INDIRECT($B$1&amp;Items!F$2&amp;$B597))</f>
        <v>Начисление затрат этапа-5 бизнес-процесса</v>
      </c>
      <c r="J597" s="1" t="str">
        <f ca="1">IF(INDIRECT($B$1&amp;Items!G$2&amp;$B597)="",IF(H597&lt;&gt;I597,"  "&amp;I597,I597),"    "&amp;INDIRECT($B$1&amp;Items!G$2&amp;$B597))</f>
        <v xml:space="preserve">  Начисление затрат этапа-5 бизнес-процесса</v>
      </c>
      <c r="S597" s="1">
        <f t="shared" ca="1" si="178"/>
        <v>913091.63123879954</v>
      </c>
      <c r="V597" s="1">
        <f t="shared" ref="V597:BE597" ca="1" si="182">V34+V214-V485</f>
        <v>2054672.5083999999</v>
      </c>
      <c r="W597" s="1">
        <f t="shared" ca="1" si="182"/>
        <v>4954877.8923880002</v>
      </c>
      <c r="X597" s="1">
        <f t="shared" ca="1" si="182"/>
        <v>6310015.1323880004</v>
      </c>
      <c r="Y597" s="1">
        <f t="shared" ca="1" si="182"/>
        <v>6310015.1323880004</v>
      </c>
      <c r="Z597" s="1">
        <f t="shared" ca="1" si="182"/>
        <v>4523217.2986715995</v>
      </c>
      <c r="AA597" s="1">
        <f t="shared" ca="1" si="182"/>
        <v>913091.63123879954</v>
      </c>
      <c r="AB597" s="1">
        <f t="shared" ca="1" si="182"/>
        <v>913091.63123879954</v>
      </c>
      <c r="AC597" s="1">
        <f t="shared" ca="1" si="182"/>
        <v>913091.63123879954</v>
      </c>
      <c r="AD597" s="1">
        <f t="shared" ca="1" si="182"/>
        <v>913091.63123879954</v>
      </c>
      <c r="AE597" s="1">
        <f t="shared" ca="1" si="182"/>
        <v>913091.63123879954</v>
      </c>
      <c r="AF597" s="1">
        <f t="shared" ca="1" si="182"/>
        <v>913091.63123879954</v>
      </c>
      <c r="AG597" s="1">
        <f t="shared" ca="1" si="182"/>
        <v>913091.63123879954</v>
      </c>
      <c r="AH597" s="1">
        <f t="shared" ca="1" si="182"/>
        <v>913091.63123879954</v>
      </c>
      <c r="AI597" s="1">
        <f t="shared" ca="1" si="182"/>
        <v>913091.63123879954</v>
      </c>
      <c r="AJ597" s="1">
        <f t="shared" ca="1" si="182"/>
        <v>913091.63123879954</v>
      </c>
      <c r="AK597" s="1">
        <f t="shared" ca="1" si="182"/>
        <v>913091.63123879954</v>
      </c>
      <c r="AL597" s="1">
        <f t="shared" ca="1" si="182"/>
        <v>913091.63123879954</v>
      </c>
      <c r="AM597" s="1">
        <f t="shared" ca="1" si="182"/>
        <v>913091.63123879954</v>
      </c>
      <c r="AN597" s="1">
        <f t="shared" ca="1" si="182"/>
        <v>913091.63123879954</v>
      </c>
      <c r="AO597" s="1">
        <f t="shared" ca="1" si="182"/>
        <v>913091.63123879954</v>
      </c>
      <c r="AP597" s="1">
        <f t="shared" ca="1" si="182"/>
        <v>913091.63123879954</v>
      </c>
      <c r="AQ597" s="1">
        <f t="shared" ca="1" si="182"/>
        <v>913091.63123879954</v>
      </c>
      <c r="AR597" s="1">
        <f t="shared" ca="1" si="182"/>
        <v>913091.63123879954</v>
      </c>
      <c r="AS597" s="1">
        <f t="shared" ca="1" si="182"/>
        <v>913091.63123879954</v>
      </c>
      <c r="AT597" s="1">
        <f t="shared" ca="1" si="182"/>
        <v>913091.63123879954</v>
      </c>
      <c r="AU597" s="1">
        <f t="shared" ca="1" si="182"/>
        <v>913091.63123879954</v>
      </c>
      <c r="AV597" s="1">
        <f t="shared" ca="1" si="182"/>
        <v>913091.63123879954</v>
      </c>
      <c r="AW597" s="1">
        <f t="shared" ca="1" si="182"/>
        <v>913091.63123879954</v>
      </c>
      <c r="AX597" s="1">
        <f t="shared" ca="1" si="182"/>
        <v>913091.63123879954</v>
      </c>
      <c r="AY597" s="1">
        <f t="shared" ca="1" si="182"/>
        <v>913091.63123879954</v>
      </c>
      <c r="AZ597" s="1">
        <f t="shared" ca="1" si="182"/>
        <v>913091.63123879954</v>
      </c>
      <c r="BA597" s="1">
        <f t="shared" ca="1" si="182"/>
        <v>913091.63123879954</v>
      </c>
      <c r="BB597" s="1">
        <f t="shared" ca="1" si="182"/>
        <v>913091.63123879954</v>
      </c>
      <c r="BC597" s="1">
        <f t="shared" ca="1" si="182"/>
        <v>913091.63123879954</v>
      </c>
      <c r="BD597" s="1">
        <f t="shared" ca="1" si="182"/>
        <v>913091.63123879954</v>
      </c>
      <c r="BE597" s="1">
        <f t="shared" ca="1" si="182"/>
        <v>913091.63123879954</v>
      </c>
    </row>
    <row r="598" spans="1:57" ht="4.9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3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</row>
    <row r="599" spans="1:57" x14ac:dyDescent="0.3">
      <c r="B599" s="1">
        <f>ROW(Items!A233)</f>
        <v>233</v>
      </c>
      <c r="H599" s="13" t="str">
        <f ca="1">INDIRECT($B$1&amp;Items!E$2&amp;$B599)</f>
        <v>Незавершенные капзатраты</v>
      </c>
      <c r="I599" s="13" t="str">
        <f ca="1">IF(INDIRECT($B$1&amp;Items!F$2&amp;$B599)="",H599,INDIRECT($B$1&amp;Items!F$2&amp;$B599))</f>
        <v>Незавершенные капзатраты</v>
      </c>
      <c r="J599" s="1" t="str">
        <f ca="1">IF(INDIRECT($B$1&amp;Items!G$2&amp;$B599)="",IF(H599&lt;&gt;I599,"  "&amp;I599,I599),"    "&amp;INDIRECT($B$1&amp;Items!G$2&amp;$B599))</f>
        <v>Незавершенные капзатраты</v>
      </c>
      <c r="S599" s="1">
        <f ca="1">SUM(S600:S603)</f>
        <v>0</v>
      </c>
      <c r="V599" s="1">
        <f ca="1">SUM(V600:V603)</f>
        <v>44966299.931350991</v>
      </c>
      <c r="W599" s="1">
        <f t="shared" ref="W599:BE599" ca="1" si="183">SUM(W600:W603)</f>
        <v>0</v>
      </c>
      <c r="X599" s="1">
        <f t="shared" ca="1" si="183"/>
        <v>0</v>
      </c>
      <c r="Y599" s="1">
        <f t="shared" ca="1" si="183"/>
        <v>0</v>
      </c>
      <c r="Z599" s="1">
        <f t="shared" ca="1" si="183"/>
        <v>0</v>
      </c>
      <c r="AA599" s="1">
        <f t="shared" ca="1" si="183"/>
        <v>0</v>
      </c>
      <c r="AB599" s="1">
        <f t="shared" ca="1" si="183"/>
        <v>0</v>
      </c>
      <c r="AC599" s="1">
        <f t="shared" ca="1" si="183"/>
        <v>0</v>
      </c>
      <c r="AD599" s="1">
        <f t="shared" ca="1" si="183"/>
        <v>0</v>
      </c>
      <c r="AE599" s="1">
        <f t="shared" ca="1" si="183"/>
        <v>0</v>
      </c>
      <c r="AF599" s="1">
        <f t="shared" ca="1" si="183"/>
        <v>0</v>
      </c>
      <c r="AG599" s="1">
        <f t="shared" ca="1" si="183"/>
        <v>0</v>
      </c>
      <c r="AH599" s="1">
        <f t="shared" ca="1" si="183"/>
        <v>0</v>
      </c>
      <c r="AI599" s="1">
        <f t="shared" ca="1" si="183"/>
        <v>0</v>
      </c>
      <c r="AJ599" s="1">
        <f t="shared" ca="1" si="183"/>
        <v>0</v>
      </c>
      <c r="AK599" s="1">
        <f t="shared" ca="1" si="183"/>
        <v>0</v>
      </c>
      <c r="AL599" s="1">
        <f t="shared" ca="1" si="183"/>
        <v>0</v>
      </c>
      <c r="AM599" s="1">
        <f t="shared" ca="1" si="183"/>
        <v>0</v>
      </c>
      <c r="AN599" s="1">
        <f t="shared" ca="1" si="183"/>
        <v>0</v>
      </c>
      <c r="AO599" s="1">
        <f t="shared" ca="1" si="183"/>
        <v>0</v>
      </c>
      <c r="AP599" s="1">
        <f t="shared" ca="1" si="183"/>
        <v>0</v>
      </c>
      <c r="AQ599" s="1">
        <f t="shared" ca="1" si="183"/>
        <v>0</v>
      </c>
      <c r="AR599" s="1">
        <f t="shared" ca="1" si="183"/>
        <v>0</v>
      </c>
      <c r="AS599" s="1">
        <f t="shared" ca="1" si="183"/>
        <v>0</v>
      </c>
      <c r="AT599" s="1">
        <f t="shared" ca="1" si="183"/>
        <v>0</v>
      </c>
      <c r="AU599" s="1">
        <f t="shared" ca="1" si="183"/>
        <v>0</v>
      </c>
      <c r="AV599" s="1">
        <f t="shared" ca="1" si="183"/>
        <v>0</v>
      </c>
      <c r="AW599" s="1">
        <f t="shared" ca="1" si="183"/>
        <v>0</v>
      </c>
      <c r="AX599" s="1">
        <f t="shared" ca="1" si="183"/>
        <v>0</v>
      </c>
      <c r="AY599" s="1">
        <f t="shared" ca="1" si="183"/>
        <v>0</v>
      </c>
      <c r="AZ599" s="1">
        <f t="shared" ca="1" si="183"/>
        <v>0</v>
      </c>
      <c r="BA599" s="1">
        <f t="shared" ca="1" si="183"/>
        <v>0</v>
      </c>
      <c r="BB599" s="1">
        <f t="shared" ca="1" si="183"/>
        <v>0</v>
      </c>
      <c r="BC599" s="1">
        <f t="shared" ca="1" si="183"/>
        <v>0</v>
      </c>
      <c r="BD599" s="1">
        <f t="shared" ca="1" si="183"/>
        <v>0</v>
      </c>
      <c r="BE599" s="1">
        <f t="shared" ca="1" si="183"/>
        <v>0</v>
      </c>
    </row>
    <row r="600" spans="1:57" x14ac:dyDescent="0.3">
      <c r="B600" s="1">
        <f>MAX(B$598:B599)+1</f>
        <v>234</v>
      </c>
      <c r="H600" s="13" t="str">
        <f ca="1">INDIRECT($B$1&amp;Items!E$2&amp;$B600)</f>
        <v>Незавершенные капзатраты</v>
      </c>
      <c r="I600" s="13" t="str">
        <f ca="1">IF(INDIRECT($B$1&amp;Items!F$2&amp;$B600)="",H600,INDIRECT($B$1&amp;Items!F$2&amp;$B600))</f>
        <v>Основные средства - тип - 1</v>
      </c>
      <c r="J600" s="1" t="str">
        <f ca="1">IF(INDIRECT($B$1&amp;Items!G$2&amp;$B600)="",IF(H600&lt;&gt;I600,"  "&amp;I600,I600),"    "&amp;INDIRECT($B$1&amp;Items!G$2&amp;$B600))</f>
        <v xml:space="preserve">  Основные средства - тип - 1</v>
      </c>
      <c r="S600" s="1">
        <f ca="1">INDIRECT(ADDRESS(ROW(),SUMIFS($1:$1,$5:$5,MAX($5:$5))))</f>
        <v>0</v>
      </c>
      <c r="V600" s="1">
        <f t="shared" ref="V600:BE600" ca="1" si="184">V37+V74-V118</f>
        <v>19641256.262499999</v>
      </c>
      <c r="W600" s="1">
        <f t="shared" ca="1" si="184"/>
        <v>0</v>
      </c>
      <c r="X600" s="1">
        <f t="shared" ca="1" si="184"/>
        <v>0</v>
      </c>
      <c r="Y600" s="1">
        <f t="shared" ca="1" si="184"/>
        <v>0</v>
      </c>
      <c r="Z600" s="1">
        <f t="shared" ca="1" si="184"/>
        <v>0</v>
      </c>
      <c r="AA600" s="1">
        <f t="shared" ca="1" si="184"/>
        <v>0</v>
      </c>
      <c r="AB600" s="1">
        <f t="shared" ca="1" si="184"/>
        <v>0</v>
      </c>
      <c r="AC600" s="1">
        <f t="shared" ca="1" si="184"/>
        <v>0</v>
      </c>
      <c r="AD600" s="1">
        <f t="shared" ca="1" si="184"/>
        <v>0</v>
      </c>
      <c r="AE600" s="1">
        <f t="shared" ca="1" si="184"/>
        <v>0</v>
      </c>
      <c r="AF600" s="1">
        <f t="shared" ca="1" si="184"/>
        <v>0</v>
      </c>
      <c r="AG600" s="1">
        <f t="shared" ca="1" si="184"/>
        <v>0</v>
      </c>
      <c r="AH600" s="1">
        <f t="shared" ca="1" si="184"/>
        <v>0</v>
      </c>
      <c r="AI600" s="1">
        <f t="shared" ca="1" si="184"/>
        <v>0</v>
      </c>
      <c r="AJ600" s="1">
        <f t="shared" ca="1" si="184"/>
        <v>0</v>
      </c>
      <c r="AK600" s="1">
        <f t="shared" ca="1" si="184"/>
        <v>0</v>
      </c>
      <c r="AL600" s="1">
        <f t="shared" ca="1" si="184"/>
        <v>0</v>
      </c>
      <c r="AM600" s="1">
        <f t="shared" ca="1" si="184"/>
        <v>0</v>
      </c>
      <c r="AN600" s="1">
        <f t="shared" ca="1" si="184"/>
        <v>0</v>
      </c>
      <c r="AO600" s="1">
        <f t="shared" ca="1" si="184"/>
        <v>0</v>
      </c>
      <c r="AP600" s="1">
        <f t="shared" ca="1" si="184"/>
        <v>0</v>
      </c>
      <c r="AQ600" s="1">
        <f t="shared" ca="1" si="184"/>
        <v>0</v>
      </c>
      <c r="AR600" s="1">
        <f t="shared" ca="1" si="184"/>
        <v>0</v>
      </c>
      <c r="AS600" s="1">
        <f t="shared" ca="1" si="184"/>
        <v>0</v>
      </c>
      <c r="AT600" s="1">
        <f t="shared" ca="1" si="184"/>
        <v>0</v>
      </c>
      <c r="AU600" s="1">
        <f t="shared" ca="1" si="184"/>
        <v>0</v>
      </c>
      <c r="AV600" s="1">
        <f t="shared" ca="1" si="184"/>
        <v>0</v>
      </c>
      <c r="AW600" s="1">
        <f t="shared" ca="1" si="184"/>
        <v>0</v>
      </c>
      <c r="AX600" s="1">
        <f t="shared" ca="1" si="184"/>
        <v>0</v>
      </c>
      <c r="AY600" s="1">
        <f t="shared" ca="1" si="184"/>
        <v>0</v>
      </c>
      <c r="AZ600" s="1">
        <f t="shared" ca="1" si="184"/>
        <v>0</v>
      </c>
      <c r="BA600" s="1">
        <f t="shared" ca="1" si="184"/>
        <v>0</v>
      </c>
      <c r="BB600" s="1">
        <f t="shared" ca="1" si="184"/>
        <v>0</v>
      </c>
      <c r="BC600" s="1">
        <f t="shared" ca="1" si="184"/>
        <v>0</v>
      </c>
      <c r="BD600" s="1">
        <f t="shared" ca="1" si="184"/>
        <v>0</v>
      </c>
      <c r="BE600" s="1">
        <f t="shared" ca="1" si="184"/>
        <v>0</v>
      </c>
    </row>
    <row r="601" spans="1:57" x14ac:dyDescent="0.3">
      <c r="B601" s="1">
        <f>MAX(B$598:B600)+1</f>
        <v>235</v>
      </c>
      <c r="H601" s="13" t="str">
        <f ca="1">INDIRECT($B$1&amp;Items!E$2&amp;$B601)</f>
        <v>Незавершенные капзатраты</v>
      </c>
      <c r="I601" s="13" t="str">
        <f ca="1">IF(INDIRECT($B$1&amp;Items!F$2&amp;$B601)="",H601,INDIRECT($B$1&amp;Items!F$2&amp;$B601))</f>
        <v>Основные средства - тип - 2</v>
      </c>
      <c r="J601" s="1" t="str">
        <f ca="1">IF(INDIRECT($B$1&amp;Items!G$2&amp;$B601)="",IF(H601&lt;&gt;I601,"  "&amp;I601,I601),"    "&amp;INDIRECT($B$1&amp;Items!G$2&amp;$B601))</f>
        <v xml:space="preserve">  Основные средства - тип - 2</v>
      </c>
      <c r="S601" s="1">
        <f t="shared" ref="S601:S602" ca="1" si="185">INDIRECT(ADDRESS(ROW(),SUMIFS($1:$1,$5:$5,MAX($5:$5))))</f>
        <v>0</v>
      </c>
      <c r="V601" s="1">
        <f t="shared" ref="V601:BE601" ca="1" si="186">V38+V86-V130</f>
        <v>12156986.775592251</v>
      </c>
      <c r="W601" s="1">
        <f t="shared" ca="1" si="186"/>
        <v>0</v>
      </c>
      <c r="X601" s="1">
        <f t="shared" ca="1" si="186"/>
        <v>0</v>
      </c>
      <c r="Y601" s="1">
        <f t="shared" ca="1" si="186"/>
        <v>0</v>
      </c>
      <c r="Z601" s="1">
        <f t="shared" ca="1" si="186"/>
        <v>0</v>
      </c>
      <c r="AA601" s="1">
        <f t="shared" ca="1" si="186"/>
        <v>0</v>
      </c>
      <c r="AB601" s="1">
        <f t="shared" ca="1" si="186"/>
        <v>0</v>
      </c>
      <c r="AC601" s="1">
        <f t="shared" ca="1" si="186"/>
        <v>0</v>
      </c>
      <c r="AD601" s="1">
        <f t="shared" ca="1" si="186"/>
        <v>0</v>
      </c>
      <c r="AE601" s="1">
        <f t="shared" ca="1" si="186"/>
        <v>0</v>
      </c>
      <c r="AF601" s="1">
        <f t="shared" ca="1" si="186"/>
        <v>0</v>
      </c>
      <c r="AG601" s="1">
        <f t="shared" ca="1" si="186"/>
        <v>0</v>
      </c>
      <c r="AH601" s="1">
        <f t="shared" ca="1" si="186"/>
        <v>0</v>
      </c>
      <c r="AI601" s="1">
        <f t="shared" ca="1" si="186"/>
        <v>0</v>
      </c>
      <c r="AJ601" s="1">
        <f t="shared" ca="1" si="186"/>
        <v>0</v>
      </c>
      <c r="AK601" s="1">
        <f t="shared" ca="1" si="186"/>
        <v>0</v>
      </c>
      <c r="AL601" s="1">
        <f t="shared" ca="1" si="186"/>
        <v>0</v>
      </c>
      <c r="AM601" s="1">
        <f t="shared" ca="1" si="186"/>
        <v>0</v>
      </c>
      <c r="AN601" s="1">
        <f t="shared" ca="1" si="186"/>
        <v>0</v>
      </c>
      <c r="AO601" s="1">
        <f t="shared" ca="1" si="186"/>
        <v>0</v>
      </c>
      <c r="AP601" s="1">
        <f t="shared" ca="1" si="186"/>
        <v>0</v>
      </c>
      <c r="AQ601" s="1">
        <f t="shared" ca="1" si="186"/>
        <v>0</v>
      </c>
      <c r="AR601" s="1">
        <f t="shared" ca="1" si="186"/>
        <v>0</v>
      </c>
      <c r="AS601" s="1">
        <f t="shared" ca="1" si="186"/>
        <v>0</v>
      </c>
      <c r="AT601" s="1">
        <f t="shared" ca="1" si="186"/>
        <v>0</v>
      </c>
      <c r="AU601" s="1">
        <f t="shared" ca="1" si="186"/>
        <v>0</v>
      </c>
      <c r="AV601" s="1">
        <f t="shared" ca="1" si="186"/>
        <v>0</v>
      </c>
      <c r="AW601" s="1">
        <f t="shared" ca="1" si="186"/>
        <v>0</v>
      </c>
      <c r="AX601" s="1">
        <f t="shared" ca="1" si="186"/>
        <v>0</v>
      </c>
      <c r="AY601" s="1">
        <f t="shared" ca="1" si="186"/>
        <v>0</v>
      </c>
      <c r="AZ601" s="1">
        <f t="shared" ca="1" si="186"/>
        <v>0</v>
      </c>
      <c r="BA601" s="1">
        <f t="shared" ca="1" si="186"/>
        <v>0</v>
      </c>
      <c r="BB601" s="1">
        <f t="shared" ca="1" si="186"/>
        <v>0</v>
      </c>
      <c r="BC601" s="1">
        <f t="shared" ca="1" si="186"/>
        <v>0</v>
      </c>
      <c r="BD601" s="1">
        <f t="shared" ca="1" si="186"/>
        <v>0</v>
      </c>
      <c r="BE601" s="1">
        <f t="shared" ca="1" si="186"/>
        <v>0</v>
      </c>
    </row>
    <row r="602" spans="1:57" x14ac:dyDescent="0.3">
      <c r="B602" s="1">
        <f>MAX(B$598:B601)+1</f>
        <v>236</v>
      </c>
      <c r="H602" s="13" t="str">
        <f ca="1">INDIRECT($B$1&amp;Items!E$2&amp;$B602)</f>
        <v>Незавершенные капзатраты</v>
      </c>
      <c r="I602" s="13" t="str">
        <f ca="1">IF(INDIRECT($B$1&amp;Items!F$2&amp;$B602)="",H602,INDIRECT($B$1&amp;Items!F$2&amp;$B602))</f>
        <v>Основные средства - тип - 3</v>
      </c>
      <c r="J602" s="1" t="str">
        <f ca="1">IF(INDIRECT($B$1&amp;Items!G$2&amp;$B602)="",IF(H602&lt;&gt;I602,"  "&amp;I602,I602),"    "&amp;INDIRECT($B$1&amp;Items!G$2&amp;$B602))</f>
        <v xml:space="preserve">  Основные средства - тип - 3</v>
      </c>
      <c r="S602" s="1">
        <f t="shared" ca="1" si="185"/>
        <v>0</v>
      </c>
      <c r="V602" s="1">
        <f t="shared" ref="V602:BE602" ca="1" si="187">V39+V97-V141</f>
        <v>13168056.893258747</v>
      </c>
      <c r="W602" s="1">
        <f t="shared" ca="1" si="187"/>
        <v>0</v>
      </c>
      <c r="X602" s="1">
        <f t="shared" ca="1" si="187"/>
        <v>0</v>
      </c>
      <c r="Y602" s="1">
        <f t="shared" ca="1" si="187"/>
        <v>0</v>
      </c>
      <c r="Z602" s="1">
        <f t="shared" ca="1" si="187"/>
        <v>0</v>
      </c>
      <c r="AA602" s="1">
        <f t="shared" ca="1" si="187"/>
        <v>0</v>
      </c>
      <c r="AB602" s="1">
        <f t="shared" ca="1" si="187"/>
        <v>0</v>
      </c>
      <c r="AC602" s="1">
        <f t="shared" ca="1" si="187"/>
        <v>0</v>
      </c>
      <c r="AD602" s="1">
        <f t="shared" ca="1" si="187"/>
        <v>0</v>
      </c>
      <c r="AE602" s="1">
        <f t="shared" ca="1" si="187"/>
        <v>0</v>
      </c>
      <c r="AF602" s="1">
        <f t="shared" ca="1" si="187"/>
        <v>0</v>
      </c>
      <c r="AG602" s="1">
        <f t="shared" ca="1" si="187"/>
        <v>0</v>
      </c>
      <c r="AH602" s="1">
        <f t="shared" ca="1" si="187"/>
        <v>0</v>
      </c>
      <c r="AI602" s="1">
        <f t="shared" ca="1" si="187"/>
        <v>0</v>
      </c>
      <c r="AJ602" s="1">
        <f t="shared" ca="1" si="187"/>
        <v>0</v>
      </c>
      <c r="AK602" s="1">
        <f t="shared" ca="1" si="187"/>
        <v>0</v>
      </c>
      <c r="AL602" s="1">
        <f t="shared" ca="1" si="187"/>
        <v>0</v>
      </c>
      <c r="AM602" s="1">
        <f t="shared" ca="1" si="187"/>
        <v>0</v>
      </c>
      <c r="AN602" s="1">
        <f t="shared" ca="1" si="187"/>
        <v>0</v>
      </c>
      <c r="AO602" s="1">
        <f t="shared" ca="1" si="187"/>
        <v>0</v>
      </c>
      <c r="AP602" s="1">
        <f t="shared" ca="1" si="187"/>
        <v>0</v>
      </c>
      <c r="AQ602" s="1">
        <f t="shared" ca="1" si="187"/>
        <v>0</v>
      </c>
      <c r="AR602" s="1">
        <f t="shared" ca="1" si="187"/>
        <v>0</v>
      </c>
      <c r="AS602" s="1">
        <f t="shared" ca="1" si="187"/>
        <v>0</v>
      </c>
      <c r="AT602" s="1">
        <f t="shared" ca="1" si="187"/>
        <v>0</v>
      </c>
      <c r="AU602" s="1">
        <f t="shared" ca="1" si="187"/>
        <v>0</v>
      </c>
      <c r="AV602" s="1">
        <f t="shared" ca="1" si="187"/>
        <v>0</v>
      </c>
      <c r="AW602" s="1">
        <f t="shared" ca="1" si="187"/>
        <v>0</v>
      </c>
      <c r="AX602" s="1">
        <f t="shared" ca="1" si="187"/>
        <v>0</v>
      </c>
      <c r="AY602" s="1">
        <f t="shared" ca="1" si="187"/>
        <v>0</v>
      </c>
      <c r="AZ602" s="1">
        <f t="shared" ca="1" si="187"/>
        <v>0</v>
      </c>
      <c r="BA602" s="1">
        <f t="shared" ca="1" si="187"/>
        <v>0</v>
      </c>
      <c r="BB602" s="1">
        <f t="shared" ca="1" si="187"/>
        <v>0</v>
      </c>
      <c r="BC602" s="1">
        <f t="shared" ca="1" si="187"/>
        <v>0</v>
      </c>
      <c r="BD602" s="1">
        <f t="shared" ca="1" si="187"/>
        <v>0</v>
      </c>
      <c r="BE602" s="1">
        <f t="shared" ca="1" si="187"/>
        <v>0</v>
      </c>
    </row>
    <row r="603" spans="1:57" ht="4.9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3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</row>
    <row r="604" spans="1:57" x14ac:dyDescent="0.3">
      <c r="B604" s="1">
        <f>ROW(Items!A237)</f>
        <v>237</v>
      </c>
      <c r="H604" s="13" t="str">
        <f ca="1">INDIRECT($B$1&amp;Items!E$2&amp;$B604)</f>
        <v>Основные средства</v>
      </c>
      <c r="I604" s="13" t="str">
        <f ca="1">IF(INDIRECT($B$1&amp;Items!F$2&amp;$B604)="",H604,INDIRECT($B$1&amp;Items!F$2&amp;$B604))</f>
        <v>Основные средства</v>
      </c>
      <c r="J604" s="1" t="str">
        <f ca="1">IF(INDIRECT($B$1&amp;Items!G$2&amp;$B604)="",IF(H604&lt;&gt;I604,"  "&amp;I604,I604),"    "&amp;INDIRECT($B$1&amp;Items!G$2&amp;$B604))</f>
        <v>Основные средства</v>
      </c>
      <c r="S604" s="1">
        <f ca="1">SUM(S605:S608)</f>
        <v>22592485.972969268</v>
      </c>
      <c r="V604" s="1">
        <f ca="1">SUM(V605:V608)</f>
        <v>0</v>
      </c>
      <c r="W604" s="1">
        <f t="shared" ref="W604:BE604" ca="1" si="188">SUM(W605:W608)</f>
        <v>54221966.335126244</v>
      </c>
      <c r="X604" s="1">
        <f t="shared" ca="1" si="188"/>
        <v>53318266.896207482</v>
      </c>
      <c r="Y604" s="1">
        <f t="shared" ca="1" si="188"/>
        <v>52414567.457288705</v>
      </c>
      <c r="Z604" s="1">
        <f t="shared" ca="1" si="188"/>
        <v>51510868.018369943</v>
      </c>
      <c r="AA604" s="1">
        <f t="shared" ca="1" si="188"/>
        <v>50607168.579451166</v>
      </c>
      <c r="AB604" s="1">
        <f t="shared" ca="1" si="188"/>
        <v>49703469.140532404</v>
      </c>
      <c r="AC604" s="1">
        <f t="shared" ca="1" si="188"/>
        <v>48799769.701613627</v>
      </c>
      <c r="AD604" s="1">
        <f t="shared" ca="1" si="188"/>
        <v>47896070.262694865</v>
      </c>
      <c r="AE604" s="1">
        <f t="shared" ca="1" si="188"/>
        <v>46992370.823776089</v>
      </c>
      <c r="AF604" s="1">
        <f t="shared" ca="1" si="188"/>
        <v>46088671.384857319</v>
      </c>
      <c r="AG604" s="1">
        <f t="shared" ca="1" si="188"/>
        <v>45184971.94593855</v>
      </c>
      <c r="AH604" s="1">
        <f t="shared" ca="1" si="188"/>
        <v>44281272.507019773</v>
      </c>
      <c r="AI604" s="1">
        <f t="shared" ca="1" si="188"/>
        <v>43377573.068101004</v>
      </c>
      <c r="AJ604" s="1">
        <f t="shared" ca="1" si="188"/>
        <v>42473873.629182234</v>
      </c>
      <c r="AK604" s="1">
        <f t="shared" ca="1" si="188"/>
        <v>41570174.190263465</v>
      </c>
      <c r="AL604" s="1">
        <f t="shared" ca="1" si="188"/>
        <v>40666474.751344696</v>
      </c>
      <c r="AM604" s="1">
        <f t="shared" ca="1" si="188"/>
        <v>39762775.312425919</v>
      </c>
      <c r="AN604" s="1">
        <f t="shared" ca="1" si="188"/>
        <v>37955376.43458838</v>
      </c>
      <c r="AO604" s="1">
        <f t="shared" ca="1" si="188"/>
        <v>37051676.995669603</v>
      </c>
      <c r="AP604" s="1">
        <f t="shared" ca="1" si="188"/>
        <v>36147977.556750834</v>
      </c>
      <c r="AQ604" s="1">
        <f t="shared" ca="1" si="188"/>
        <v>35244278.117832065</v>
      </c>
      <c r="AR604" s="1">
        <f t="shared" ca="1" si="188"/>
        <v>34340578.678913295</v>
      </c>
      <c r="AS604" s="1">
        <f t="shared" ca="1" si="188"/>
        <v>33436879.239994522</v>
      </c>
      <c r="AT604" s="1">
        <f t="shared" ca="1" si="188"/>
        <v>32533179.801075749</v>
      </c>
      <c r="AU604" s="1">
        <f t="shared" ca="1" si="188"/>
        <v>31629480.36215698</v>
      </c>
      <c r="AV604" s="1">
        <f t="shared" ca="1" si="188"/>
        <v>30725780.92323821</v>
      </c>
      <c r="AW604" s="1">
        <f t="shared" ca="1" si="188"/>
        <v>29822081.484319437</v>
      </c>
      <c r="AX604" s="1">
        <f t="shared" ca="1" si="188"/>
        <v>28918382.045400664</v>
      </c>
      <c r="AY604" s="1">
        <f t="shared" ca="1" si="188"/>
        <v>28014682.606481895</v>
      </c>
      <c r="AZ604" s="1">
        <f t="shared" ca="1" si="188"/>
        <v>27110983.167563125</v>
      </c>
      <c r="BA604" s="1">
        <f t="shared" ca="1" si="188"/>
        <v>26207283.728644352</v>
      </c>
      <c r="BB604" s="1">
        <f t="shared" ca="1" si="188"/>
        <v>25303584.289725579</v>
      </c>
      <c r="BC604" s="1">
        <f t="shared" ca="1" si="188"/>
        <v>24399884.85080681</v>
      </c>
      <c r="BD604" s="1">
        <f t="shared" ca="1" si="188"/>
        <v>23496185.411888041</v>
      </c>
      <c r="BE604" s="1">
        <f t="shared" ca="1" si="188"/>
        <v>22592485.972969268</v>
      </c>
    </row>
    <row r="605" spans="1:57" x14ac:dyDescent="0.3">
      <c r="B605" s="1">
        <f>MAX(B$603:B604)+1</f>
        <v>238</v>
      </c>
      <c r="H605" s="13" t="str">
        <f ca="1">INDIRECT($B$1&amp;Items!E$2&amp;$B605)</f>
        <v>Основные средства</v>
      </c>
      <c r="I605" s="13" t="str">
        <f ca="1">IF(INDIRECT($B$1&amp;Items!F$2&amp;$B605)="",H605,INDIRECT($B$1&amp;Items!F$2&amp;$B605))</f>
        <v>Основные средства - тип - 1</v>
      </c>
      <c r="J605" s="1" t="str">
        <f ca="1">IF(INDIRECT($B$1&amp;Items!G$2&amp;$B605)="",IF(H605&lt;&gt;I605,"  "&amp;I605,I605),"    "&amp;INDIRECT($B$1&amp;Items!G$2&amp;$B605))</f>
        <v xml:space="preserve">  Основные средства - тип - 1</v>
      </c>
      <c r="S605" s="1">
        <f ca="1">INDIRECT(ADDRESS(ROW(),SUMIFS($1:$1,$5:$5,MAX($5:$5))))</f>
        <v>8183856.776041666</v>
      </c>
      <c r="V605" s="1">
        <f ca="1">V42+V118-V567</f>
        <v>0</v>
      </c>
      <c r="W605" s="1">
        <f t="shared" ref="W605:BE605" ca="1" si="189">W42+W118-W567</f>
        <v>19641256.262499999</v>
      </c>
      <c r="X605" s="1">
        <f t="shared" ca="1" si="189"/>
        <v>19313901.991458334</v>
      </c>
      <c r="Y605" s="1">
        <f t="shared" ca="1" si="189"/>
        <v>18986547.720416669</v>
      </c>
      <c r="Z605" s="1">
        <f t="shared" ca="1" si="189"/>
        <v>18659193.449375004</v>
      </c>
      <c r="AA605" s="1">
        <f t="shared" ca="1" si="189"/>
        <v>18331839.178333338</v>
      </c>
      <c r="AB605" s="1">
        <f t="shared" ca="1" si="189"/>
        <v>18004484.907291673</v>
      </c>
      <c r="AC605" s="1">
        <f t="shared" ca="1" si="189"/>
        <v>17677130.636250008</v>
      </c>
      <c r="AD605" s="1">
        <f t="shared" ca="1" si="189"/>
        <v>17349776.365208343</v>
      </c>
      <c r="AE605" s="1">
        <f t="shared" ca="1" si="189"/>
        <v>17022422.094166677</v>
      </c>
      <c r="AF605" s="1">
        <f t="shared" ca="1" si="189"/>
        <v>16695067.82312501</v>
      </c>
      <c r="AG605" s="1">
        <f t="shared" ca="1" si="189"/>
        <v>16367713.552083343</v>
      </c>
      <c r="AH605" s="1">
        <f t="shared" ca="1" si="189"/>
        <v>16040359.281041676</v>
      </c>
      <c r="AI605" s="1">
        <f t="shared" ca="1" si="189"/>
        <v>15713005.010000009</v>
      </c>
      <c r="AJ605" s="1">
        <f t="shared" ca="1" si="189"/>
        <v>15385650.738958342</v>
      </c>
      <c r="AK605" s="1">
        <f t="shared" ca="1" si="189"/>
        <v>15058296.467916675</v>
      </c>
      <c r="AL605" s="1">
        <f t="shared" ca="1" si="189"/>
        <v>14730942.196875008</v>
      </c>
      <c r="AM605" s="1">
        <f t="shared" ca="1" si="189"/>
        <v>14403587.925833341</v>
      </c>
      <c r="AN605" s="1">
        <f t="shared" ca="1" si="189"/>
        <v>13748879.383750007</v>
      </c>
      <c r="AO605" s="1">
        <f t="shared" ca="1" si="189"/>
        <v>13421525.112708339</v>
      </c>
      <c r="AP605" s="1">
        <f t="shared" ca="1" si="189"/>
        <v>13094170.841666672</v>
      </c>
      <c r="AQ605" s="1">
        <f t="shared" ca="1" si="189"/>
        <v>12766816.570625005</v>
      </c>
      <c r="AR605" s="1">
        <f t="shared" ca="1" si="189"/>
        <v>12439462.299583338</v>
      </c>
      <c r="AS605" s="1">
        <f t="shared" ca="1" si="189"/>
        <v>12112108.028541671</v>
      </c>
      <c r="AT605" s="1">
        <f t="shared" ca="1" si="189"/>
        <v>11784753.757500004</v>
      </c>
      <c r="AU605" s="1">
        <f t="shared" ca="1" si="189"/>
        <v>11457399.486458337</v>
      </c>
      <c r="AV605" s="1">
        <f t="shared" ca="1" si="189"/>
        <v>11130045.21541667</v>
      </c>
      <c r="AW605" s="1">
        <f t="shared" ca="1" si="189"/>
        <v>10802690.944375003</v>
      </c>
      <c r="AX605" s="1">
        <f t="shared" ca="1" si="189"/>
        <v>10475336.673333336</v>
      </c>
      <c r="AY605" s="1">
        <f t="shared" ca="1" si="189"/>
        <v>10147982.402291669</v>
      </c>
      <c r="AZ605" s="1">
        <f t="shared" ca="1" si="189"/>
        <v>9820628.1312500015</v>
      </c>
      <c r="BA605" s="1">
        <f t="shared" ca="1" si="189"/>
        <v>9493273.8602083344</v>
      </c>
      <c r="BB605" s="1">
        <f t="shared" ca="1" si="189"/>
        <v>9165919.5891666673</v>
      </c>
      <c r="BC605" s="1">
        <f t="shared" ca="1" si="189"/>
        <v>8838565.3181250002</v>
      </c>
      <c r="BD605" s="1">
        <f t="shared" ca="1" si="189"/>
        <v>8511211.0470833331</v>
      </c>
      <c r="BE605" s="1">
        <f t="shared" ca="1" si="189"/>
        <v>8183856.776041666</v>
      </c>
    </row>
    <row r="606" spans="1:57" x14ac:dyDescent="0.3">
      <c r="B606" s="1">
        <f>MAX(B$603:B605)+1</f>
        <v>239</v>
      </c>
      <c r="H606" s="13" t="str">
        <f ca="1">INDIRECT($B$1&amp;Items!E$2&amp;$B606)</f>
        <v>Основные средства</v>
      </c>
      <c r="I606" s="13" t="str">
        <f ca="1">IF(INDIRECT($B$1&amp;Items!F$2&amp;$B606)="",H606,INDIRECT($B$1&amp;Items!F$2&amp;$B606))</f>
        <v>Основные средства - тип - 2</v>
      </c>
      <c r="J606" s="1" t="str">
        <f ca="1">IF(INDIRECT($B$1&amp;Items!G$2&amp;$B606)="",IF(H606&lt;&gt;I606,"  "&amp;I606,I606),"    "&amp;INDIRECT($B$1&amp;Items!G$2&amp;$B606))</f>
        <v xml:space="preserve">  Основные средства - тип - 2</v>
      </c>
      <c r="S606" s="1">
        <f t="shared" ref="S606:S607" ca="1" si="190">INDIRECT(ADDRESS(ROW(),SUMIFS($1:$1,$5:$5,MAX($5:$5))))</f>
        <v>5065411.1564967614</v>
      </c>
      <c r="V606" s="1">
        <f ca="1">V43+V130-V568</f>
        <v>0</v>
      </c>
      <c r="W606" s="1">
        <f t="shared" ref="W606:BE606" ca="1" si="191">W43+W130-W568</f>
        <v>12156986.775592251</v>
      </c>
      <c r="X606" s="1">
        <f t="shared" ca="1" si="191"/>
        <v>11954370.32933238</v>
      </c>
      <c r="Y606" s="1">
        <f t="shared" ca="1" si="191"/>
        <v>11751753.883072508</v>
      </c>
      <c r="Z606" s="1">
        <f t="shared" ca="1" si="191"/>
        <v>11549137.436812637</v>
      </c>
      <c r="AA606" s="1">
        <f t="shared" ca="1" si="191"/>
        <v>11346520.990552766</v>
      </c>
      <c r="AB606" s="1">
        <f t="shared" ca="1" si="191"/>
        <v>11143904.544292895</v>
      </c>
      <c r="AC606" s="1">
        <f t="shared" ca="1" si="191"/>
        <v>10941288.098033024</v>
      </c>
      <c r="AD606" s="1">
        <f t="shared" ca="1" si="191"/>
        <v>10738671.651773153</v>
      </c>
      <c r="AE606" s="1">
        <f t="shared" ca="1" si="191"/>
        <v>10536055.205513282</v>
      </c>
      <c r="AF606" s="1">
        <f t="shared" ca="1" si="191"/>
        <v>10333438.759253411</v>
      </c>
      <c r="AG606" s="1">
        <f t="shared" ca="1" si="191"/>
        <v>10130822.312993539</v>
      </c>
      <c r="AH606" s="1">
        <f t="shared" ca="1" si="191"/>
        <v>9928205.8667336684</v>
      </c>
      <c r="AI606" s="1">
        <f t="shared" ca="1" si="191"/>
        <v>9725589.4204737972</v>
      </c>
      <c r="AJ606" s="1">
        <f t="shared" ca="1" si="191"/>
        <v>9522972.9742139261</v>
      </c>
      <c r="AK606" s="1">
        <f t="shared" ca="1" si="191"/>
        <v>9320356.527954055</v>
      </c>
      <c r="AL606" s="1">
        <f t="shared" ca="1" si="191"/>
        <v>9117740.0816941839</v>
      </c>
      <c r="AM606" s="1">
        <f t="shared" ca="1" si="191"/>
        <v>8915123.6354343127</v>
      </c>
      <c r="AN606" s="1">
        <f t="shared" ca="1" si="191"/>
        <v>8509890.7429145705</v>
      </c>
      <c r="AO606" s="1">
        <f t="shared" ca="1" si="191"/>
        <v>8307274.2966546994</v>
      </c>
      <c r="AP606" s="1">
        <f t="shared" ca="1" si="191"/>
        <v>8104657.8503948282</v>
      </c>
      <c r="AQ606" s="1">
        <f t="shared" ca="1" si="191"/>
        <v>7902041.4041349571</v>
      </c>
      <c r="AR606" s="1">
        <f t="shared" ca="1" si="191"/>
        <v>7699424.957875086</v>
      </c>
      <c r="AS606" s="1">
        <f t="shared" ca="1" si="191"/>
        <v>7496808.5116152149</v>
      </c>
      <c r="AT606" s="1">
        <f t="shared" ca="1" si="191"/>
        <v>7294192.0653553437</v>
      </c>
      <c r="AU606" s="1">
        <f t="shared" ca="1" si="191"/>
        <v>7091575.6190954726</v>
      </c>
      <c r="AV606" s="1">
        <f t="shared" ca="1" si="191"/>
        <v>6888959.1728356015</v>
      </c>
      <c r="AW606" s="1">
        <f t="shared" ca="1" si="191"/>
        <v>6686342.7265757304</v>
      </c>
      <c r="AX606" s="1">
        <f t="shared" ca="1" si="191"/>
        <v>6483726.2803158592</v>
      </c>
      <c r="AY606" s="1">
        <f t="shared" ca="1" si="191"/>
        <v>6281109.8340559881</v>
      </c>
      <c r="AZ606" s="1">
        <f t="shared" ca="1" si="191"/>
        <v>6078493.387796117</v>
      </c>
      <c r="BA606" s="1">
        <f t="shared" ca="1" si="191"/>
        <v>5875876.9415362459</v>
      </c>
      <c r="BB606" s="1">
        <f t="shared" ca="1" si="191"/>
        <v>5673260.4952763747</v>
      </c>
      <c r="BC606" s="1">
        <f t="shared" ca="1" si="191"/>
        <v>5470644.0490165036</v>
      </c>
      <c r="BD606" s="1">
        <f t="shared" ca="1" si="191"/>
        <v>5268027.6027566325</v>
      </c>
      <c r="BE606" s="1">
        <f t="shared" ca="1" si="191"/>
        <v>5065411.1564967614</v>
      </c>
    </row>
    <row r="607" spans="1:57" x14ac:dyDescent="0.3">
      <c r="B607" s="1">
        <f>MAX(B$603:B606)+1</f>
        <v>240</v>
      </c>
      <c r="H607" s="13" t="str">
        <f ca="1">INDIRECT($B$1&amp;Items!E$2&amp;$B607)</f>
        <v>Основные средства</v>
      </c>
      <c r="I607" s="13" t="str">
        <f ca="1">IF(INDIRECT($B$1&amp;Items!F$2&amp;$B607)="",H607,INDIRECT($B$1&amp;Items!F$2&amp;$B607))</f>
        <v>Основные средства - тип - 3</v>
      </c>
      <c r="J607" s="1" t="str">
        <f ca="1">IF(INDIRECT($B$1&amp;Items!G$2&amp;$B607)="",IF(H607&lt;&gt;I607,"  "&amp;I607,I607),"    "&amp;INDIRECT($B$1&amp;Items!G$2&amp;$B607))</f>
        <v xml:space="preserve">  Основные средства - тип - 3</v>
      </c>
      <c r="S607" s="1">
        <f t="shared" ca="1" si="190"/>
        <v>9343218.0404308401</v>
      </c>
      <c r="V607" s="1">
        <f ca="1">V44+V141-V569</f>
        <v>0</v>
      </c>
      <c r="W607" s="1">
        <f t="shared" ref="W607:BE607" ca="1" si="192">W44+W141-W569</f>
        <v>22423723.297033995</v>
      </c>
      <c r="X607" s="1">
        <f t="shared" ca="1" si="192"/>
        <v>22049994.575416762</v>
      </c>
      <c r="Y607" s="1">
        <f t="shared" ca="1" si="192"/>
        <v>21676265.853799529</v>
      </c>
      <c r="Z607" s="1">
        <f t="shared" ca="1" si="192"/>
        <v>21302537.132182296</v>
      </c>
      <c r="AA607" s="1">
        <f t="shared" ca="1" si="192"/>
        <v>20928808.410565063</v>
      </c>
      <c r="AB607" s="1">
        <f t="shared" ca="1" si="192"/>
        <v>20555079.68894783</v>
      </c>
      <c r="AC607" s="1">
        <f t="shared" ca="1" si="192"/>
        <v>20181350.967330597</v>
      </c>
      <c r="AD607" s="1">
        <f t="shared" ca="1" si="192"/>
        <v>19807622.245713364</v>
      </c>
      <c r="AE607" s="1">
        <f t="shared" ca="1" si="192"/>
        <v>19433893.524096131</v>
      </c>
      <c r="AF607" s="1">
        <f t="shared" ca="1" si="192"/>
        <v>19060164.802478898</v>
      </c>
      <c r="AG607" s="1">
        <f t="shared" ca="1" si="192"/>
        <v>18686436.080861665</v>
      </c>
      <c r="AH607" s="1">
        <f t="shared" ca="1" si="192"/>
        <v>18312707.359244432</v>
      </c>
      <c r="AI607" s="1">
        <f t="shared" ca="1" si="192"/>
        <v>17938978.637627199</v>
      </c>
      <c r="AJ607" s="1">
        <f t="shared" ca="1" si="192"/>
        <v>17565249.916009966</v>
      </c>
      <c r="AK607" s="1">
        <f t="shared" ca="1" si="192"/>
        <v>17191521.194392733</v>
      </c>
      <c r="AL607" s="1">
        <f t="shared" ca="1" si="192"/>
        <v>16817792.4727755</v>
      </c>
      <c r="AM607" s="1">
        <f t="shared" ca="1" si="192"/>
        <v>16444063.751158267</v>
      </c>
      <c r="AN607" s="1">
        <f t="shared" ca="1" si="192"/>
        <v>15696606.307923801</v>
      </c>
      <c r="AO607" s="1">
        <f t="shared" ca="1" si="192"/>
        <v>15322877.586306568</v>
      </c>
      <c r="AP607" s="1">
        <f t="shared" ca="1" si="192"/>
        <v>14949148.864689335</v>
      </c>
      <c r="AQ607" s="1">
        <f t="shared" ca="1" si="192"/>
        <v>14575420.143072102</v>
      </c>
      <c r="AR607" s="1">
        <f t="shared" ca="1" si="192"/>
        <v>14201691.421454869</v>
      </c>
      <c r="AS607" s="1">
        <f t="shared" ca="1" si="192"/>
        <v>13827962.699837636</v>
      </c>
      <c r="AT607" s="1">
        <f t="shared" ca="1" si="192"/>
        <v>13454233.978220403</v>
      </c>
      <c r="AU607" s="1">
        <f t="shared" ca="1" si="192"/>
        <v>13080505.25660317</v>
      </c>
      <c r="AV607" s="1">
        <f t="shared" ca="1" si="192"/>
        <v>12706776.534985937</v>
      </c>
      <c r="AW607" s="1">
        <f t="shared" ca="1" si="192"/>
        <v>12333047.813368704</v>
      </c>
      <c r="AX607" s="1">
        <f t="shared" ca="1" si="192"/>
        <v>11959319.091751471</v>
      </c>
      <c r="AY607" s="1">
        <f t="shared" ca="1" si="192"/>
        <v>11585590.370134238</v>
      </c>
      <c r="AZ607" s="1">
        <f t="shared" ca="1" si="192"/>
        <v>11211861.648517005</v>
      </c>
      <c r="BA607" s="1">
        <f t="shared" ca="1" si="192"/>
        <v>10838132.926899772</v>
      </c>
      <c r="BB607" s="1">
        <f t="shared" ca="1" si="192"/>
        <v>10464404.205282539</v>
      </c>
      <c r="BC607" s="1">
        <f t="shared" ca="1" si="192"/>
        <v>10090675.483665306</v>
      </c>
      <c r="BD607" s="1">
        <f t="shared" ca="1" si="192"/>
        <v>9716946.7620480731</v>
      </c>
      <c r="BE607" s="1">
        <f t="shared" ca="1" si="192"/>
        <v>9343218.0404308401</v>
      </c>
    </row>
    <row r="608" spans="1:57" ht="4.95" customHeight="1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36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</row>
    <row r="610" spans="2:57" x14ac:dyDescent="0.3">
      <c r="H610" s="6" t="str">
        <f>RepP!$H$47</f>
        <v>ПАССИВЫ</v>
      </c>
      <c r="I610" s="6"/>
      <c r="J610" s="6"/>
      <c r="S610" s="1">
        <f ca="1">S612+S616</f>
        <v>40902350.086937293</v>
      </c>
      <c r="V610" s="1">
        <f ca="1">V612+V616</f>
        <v>87183443.673056796</v>
      </c>
      <c r="W610" s="1">
        <f t="shared" ref="W610:BE610" ca="1" si="193">W612+W616</f>
        <v>58003721.406194136</v>
      </c>
      <c r="X610" s="1">
        <f t="shared" ca="1" si="193"/>
        <v>43239000.235750176</v>
      </c>
      <c r="Y610" s="1">
        <f t="shared" ca="1" si="193"/>
        <v>39073421.908001691</v>
      </c>
      <c r="Z610" s="1">
        <f t="shared" ca="1" si="193"/>
        <v>47583986.740528628</v>
      </c>
      <c r="AA610" s="1">
        <f t="shared" ca="1" si="193"/>
        <v>74742096.630185977</v>
      </c>
      <c r="AB610" s="1">
        <f t="shared" ca="1" si="193"/>
        <v>68883872.187400401</v>
      </c>
      <c r="AC610" s="1">
        <f t="shared" ca="1" si="193"/>
        <v>67109633.815581635</v>
      </c>
      <c r="AD610" s="1">
        <f t="shared" ca="1" si="193"/>
        <v>66205934.376662865</v>
      </c>
      <c r="AE610" s="1">
        <f t="shared" ca="1" si="193"/>
        <v>65302234.937744096</v>
      </c>
      <c r="AF610" s="1">
        <f t="shared" ca="1" si="193"/>
        <v>64398535.498825327</v>
      </c>
      <c r="AG610" s="1">
        <f t="shared" ca="1" si="193"/>
        <v>63494836.059906557</v>
      </c>
      <c r="AH610" s="1">
        <f t="shared" ca="1" si="193"/>
        <v>62591136.620987788</v>
      </c>
      <c r="AI610" s="1">
        <f t="shared" ca="1" si="193"/>
        <v>61687437.182069018</v>
      </c>
      <c r="AJ610" s="1">
        <f t="shared" ca="1" si="193"/>
        <v>60783737.743150249</v>
      </c>
      <c r="AK610" s="1">
        <f t="shared" ca="1" si="193"/>
        <v>59880038.30423148</v>
      </c>
      <c r="AL610" s="1">
        <f t="shared" ca="1" si="193"/>
        <v>58976338.86531271</v>
      </c>
      <c r="AM610" s="1">
        <f t="shared" ca="1" si="193"/>
        <v>58072639.426393941</v>
      </c>
      <c r="AN610" s="1">
        <f t="shared" ca="1" si="193"/>
        <v>56265240.548556402</v>
      </c>
      <c r="AO610" s="1">
        <f t="shared" ca="1" si="193"/>
        <v>55361541.109637633</v>
      </c>
      <c r="AP610" s="1">
        <f t="shared" ca="1" si="193"/>
        <v>54457841.670718864</v>
      </c>
      <c r="AQ610" s="1">
        <f t="shared" ca="1" si="193"/>
        <v>53554142.231800087</v>
      </c>
      <c r="AR610" s="1">
        <f t="shared" ca="1" si="193"/>
        <v>52650442.792881317</v>
      </c>
      <c r="AS610" s="1">
        <f t="shared" ca="1" si="193"/>
        <v>51746743.353962548</v>
      </c>
      <c r="AT610" s="1">
        <f t="shared" ca="1" si="193"/>
        <v>50843043.915043771</v>
      </c>
      <c r="AU610" s="1">
        <f t="shared" ca="1" si="193"/>
        <v>49939344.476125002</v>
      </c>
      <c r="AV610" s="1">
        <f t="shared" ca="1" si="193"/>
        <v>49035645.037206233</v>
      </c>
      <c r="AW610" s="1">
        <f t="shared" ca="1" si="193"/>
        <v>48131945.598287463</v>
      </c>
      <c r="AX610" s="1">
        <f t="shared" ca="1" si="193"/>
        <v>47228246.159368694</v>
      </c>
      <c r="AY610" s="1">
        <f t="shared" ca="1" si="193"/>
        <v>46324546.720449917</v>
      </c>
      <c r="AZ610" s="1">
        <f t="shared" ca="1" si="193"/>
        <v>45420847.281531148</v>
      </c>
      <c r="BA610" s="1">
        <f t="shared" ca="1" si="193"/>
        <v>44517147.842612378</v>
      </c>
      <c r="BB610" s="1">
        <f t="shared" ca="1" si="193"/>
        <v>43613448.403693609</v>
      </c>
      <c r="BC610" s="1">
        <f t="shared" ca="1" si="193"/>
        <v>42709748.964774832</v>
      </c>
      <c r="BD610" s="1">
        <f t="shared" ca="1" si="193"/>
        <v>41806049.525856063</v>
      </c>
      <c r="BE610" s="1">
        <f t="shared" ca="1" si="193"/>
        <v>40902350.086937293</v>
      </c>
    </row>
    <row r="612" spans="2:57" x14ac:dyDescent="0.3">
      <c r="B612" s="1">
        <f>ROW(Items!$A$111)</f>
        <v>111</v>
      </c>
      <c r="H612" s="13" t="str">
        <f ca="1">INDIRECT($B$1&amp;Items!E$2&amp;$B612)</f>
        <v>Собственный капитал</v>
      </c>
      <c r="I612" s="13" t="str">
        <f ca="1">IF(INDIRECT($B$1&amp;Items!F$2&amp;$B612)="",H612,INDIRECT($B$1&amp;Items!F$2&amp;$B612))</f>
        <v>Собственный капитал</v>
      </c>
      <c r="J612" s="1" t="str">
        <f ca="1">IF(INDIRECT($B$1&amp;Items!G$2&amp;$B612)="",IF(H612&lt;&gt;I612,"  "&amp;I612,I612),"    "&amp;INDIRECT($B$1&amp;Items!G$2&amp;$B612))</f>
        <v>Собственный капитал</v>
      </c>
      <c r="S612" s="1">
        <f ca="1">SUM(S613:S615)</f>
        <v>40902350.086937293</v>
      </c>
      <c r="V612" s="1">
        <f t="shared" ref="V612:BE612" ca="1" si="194">SUM(V613:V615)</f>
        <v>39102440.266039982</v>
      </c>
      <c r="W612" s="1">
        <f t="shared" ca="1" si="194"/>
        <v>37508768.149035834</v>
      </c>
      <c r="X612" s="1">
        <f t="shared" ca="1" si="194"/>
        <v>34886731.071076468</v>
      </c>
      <c r="Y612" s="1">
        <f t="shared" ca="1" si="194"/>
        <v>32448575.529698204</v>
      </c>
      <c r="Z612" s="1">
        <f t="shared" ca="1" si="194"/>
        <v>42281961.637265809</v>
      </c>
      <c r="AA612" s="1">
        <f t="shared" ca="1" si="194"/>
        <v>69144918.131885171</v>
      </c>
      <c r="AB612" s="1">
        <f t="shared" ca="1" si="194"/>
        <v>68013333.254500404</v>
      </c>
      <c r="AC612" s="1">
        <f t="shared" ca="1" si="194"/>
        <v>67109633.815581635</v>
      </c>
      <c r="AD612" s="1">
        <f t="shared" ca="1" si="194"/>
        <v>66205934.376662865</v>
      </c>
      <c r="AE612" s="1">
        <f t="shared" ca="1" si="194"/>
        <v>65302234.937744096</v>
      </c>
      <c r="AF612" s="1">
        <f t="shared" ca="1" si="194"/>
        <v>64398535.498825327</v>
      </c>
      <c r="AG612" s="1">
        <f t="shared" ca="1" si="194"/>
        <v>63494836.059906557</v>
      </c>
      <c r="AH612" s="1">
        <f t="shared" ca="1" si="194"/>
        <v>62591136.620987788</v>
      </c>
      <c r="AI612" s="1">
        <f t="shared" ca="1" si="194"/>
        <v>61687437.182069018</v>
      </c>
      <c r="AJ612" s="1">
        <f t="shared" ca="1" si="194"/>
        <v>60783737.743150249</v>
      </c>
      <c r="AK612" s="1">
        <f t="shared" ca="1" si="194"/>
        <v>59880038.30423148</v>
      </c>
      <c r="AL612" s="1">
        <f t="shared" ca="1" si="194"/>
        <v>58976338.86531271</v>
      </c>
      <c r="AM612" s="1">
        <f t="shared" ca="1" si="194"/>
        <v>58072639.426393941</v>
      </c>
      <c r="AN612" s="1">
        <f t="shared" ca="1" si="194"/>
        <v>56265240.548556402</v>
      </c>
      <c r="AO612" s="1">
        <f t="shared" ca="1" si="194"/>
        <v>55361541.109637633</v>
      </c>
      <c r="AP612" s="1">
        <f t="shared" ca="1" si="194"/>
        <v>54457841.670718864</v>
      </c>
      <c r="AQ612" s="1">
        <f t="shared" ca="1" si="194"/>
        <v>53554142.231800087</v>
      </c>
      <c r="AR612" s="1">
        <f t="shared" ca="1" si="194"/>
        <v>52650442.792881317</v>
      </c>
      <c r="AS612" s="1">
        <f t="shared" ca="1" si="194"/>
        <v>51746743.353962548</v>
      </c>
      <c r="AT612" s="1">
        <f t="shared" ca="1" si="194"/>
        <v>50843043.915043771</v>
      </c>
      <c r="AU612" s="1">
        <f t="shared" ca="1" si="194"/>
        <v>49939344.476125002</v>
      </c>
      <c r="AV612" s="1">
        <f t="shared" ca="1" si="194"/>
        <v>49035645.037206233</v>
      </c>
      <c r="AW612" s="1">
        <f t="shared" ca="1" si="194"/>
        <v>48131945.598287463</v>
      </c>
      <c r="AX612" s="1">
        <f t="shared" ca="1" si="194"/>
        <v>47228246.159368694</v>
      </c>
      <c r="AY612" s="1">
        <f t="shared" ca="1" si="194"/>
        <v>46324546.720449917</v>
      </c>
      <c r="AZ612" s="1">
        <f t="shared" ca="1" si="194"/>
        <v>45420847.281531148</v>
      </c>
      <c r="BA612" s="1">
        <f t="shared" ca="1" si="194"/>
        <v>44517147.842612378</v>
      </c>
      <c r="BB612" s="1">
        <f t="shared" ca="1" si="194"/>
        <v>43613448.403693609</v>
      </c>
      <c r="BC612" s="1">
        <f t="shared" ca="1" si="194"/>
        <v>42709748.964774832</v>
      </c>
      <c r="BD612" s="1">
        <f t="shared" ca="1" si="194"/>
        <v>41806049.525856063</v>
      </c>
      <c r="BE612" s="1">
        <f t="shared" ca="1" si="194"/>
        <v>40902350.086937293</v>
      </c>
    </row>
    <row r="613" spans="2:57" x14ac:dyDescent="0.3">
      <c r="B613" s="1">
        <f>MAX(B612:B$612)+1</f>
        <v>112</v>
      </c>
      <c r="H613" s="13" t="str">
        <f ca="1">INDIRECT($B$1&amp;Items!E$2&amp;$B613)</f>
        <v>Собственный капитал</v>
      </c>
      <c r="I613" s="13" t="str">
        <f ca="1">IF(INDIRECT($B$1&amp;Items!F$2&amp;$B613)="",H613,INDIRECT($B$1&amp;Items!F$2&amp;$B613))</f>
        <v>УК</v>
      </c>
      <c r="J613" s="1" t="str">
        <f ca="1">IF(INDIRECT($B$1&amp;Items!G$2&amp;$B613)="",IF(H613&lt;&gt;I613,"  "&amp;I613,I613),"    "&amp;INDIRECT($B$1&amp;Items!G$2&amp;$B613))</f>
        <v xml:space="preserve">  УК</v>
      </c>
      <c r="S613" s="1">
        <f t="shared" ref="S613:S614" ca="1" si="195">INDIRECT(ADDRESS(ROW(),SUMIFS($1:$1,$5:$5,MAX($5:$5))))</f>
        <v>40000000</v>
      </c>
      <c r="V613" s="1">
        <f ca="1">V50+V70</f>
        <v>40000000</v>
      </c>
      <c r="W613" s="1">
        <f t="shared" ref="W613:BE613" ca="1" si="196">W50+W70</f>
        <v>40000000</v>
      </c>
      <c r="X613" s="1">
        <f t="shared" ca="1" si="196"/>
        <v>40000000</v>
      </c>
      <c r="Y613" s="1">
        <f t="shared" ca="1" si="196"/>
        <v>40000000</v>
      </c>
      <c r="Z613" s="1">
        <f t="shared" ca="1" si="196"/>
        <v>40000000</v>
      </c>
      <c r="AA613" s="1">
        <f t="shared" ca="1" si="196"/>
        <v>40000000</v>
      </c>
      <c r="AB613" s="1">
        <f t="shared" ca="1" si="196"/>
        <v>40000000</v>
      </c>
      <c r="AC613" s="1">
        <f t="shared" ca="1" si="196"/>
        <v>40000000</v>
      </c>
      <c r="AD613" s="1">
        <f t="shared" ca="1" si="196"/>
        <v>40000000</v>
      </c>
      <c r="AE613" s="1">
        <f t="shared" ca="1" si="196"/>
        <v>40000000</v>
      </c>
      <c r="AF613" s="1">
        <f t="shared" ca="1" si="196"/>
        <v>40000000</v>
      </c>
      <c r="AG613" s="1">
        <f t="shared" ca="1" si="196"/>
        <v>40000000</v>
      </c>
      <c r="AH613" s="1">
        <f t="shared" ca="1" si="196"/>
        <v>40000000</v>
      </c>
      <c r="AI613" s="1">
        <f t="shared" ca="1" si="196"/>
        <v>40000000</v>
      </c>
      <c r="AJ613" s="1">
        <f t="shared" ca="1" si="196"/>
        <v>40000000</v>
      </c>
      <c r="AK613" s="1">
        <f t="shared" ca="1" si="196"/>
        <v>40000000</v>
      </c>
      <c r="AL613" s="1">
        <f t="shared" ca="1" si="196"/>
        <v>40000000</v>
      </c>
      <c r="AM613" s="1">
        <f t="shared" ca="1" si="196"/>
        <v>40000000</v>
      </c>
      <c r="AN613" s="1">
        <f t="shared" ca="1" si="196"/>
        <v>40000000</v>
      </c>
      <c r="AO613" s="1">
        <f t="shared" ca="1" si="196"/>
        <v>40000000</v>
      </c>
      <c r="AP613" s="1">
        <f t="shared" ca="1" si="196"/>
        <v>40000000</v>
      </c>
      <c r="AQ613" s="1">
        <f t="shared" ca="1" si="196"/>
        <v>40000000</v>
      </c>
      <c r="AR613" s="1">
        <f t="shared" ca="1" si="196"/>
        <v>40000000</v>
      </c>
      <c r="AS613" s="1">
        <f t="shared" ca="1" si="196"/>
        <v>40000000</v>
      </c>
      <c r="AT613" s="1">
        <f t="shared" ca="1" si="196"/>
        <v>40000000</v>
      </c>
      <c r="AU613" s="1">
        <f t="shared" ca="1" si="196"/>
        <v>40000000</v>
      </c>
      <c r="AV613" s="1">
        <f t="shared" ca="1" si="196"/>
        <v>40000000</v>
      </c>
      <c r="AW613" s="1">
        <f t="shared" ca="1" si="196"/>
        <v>40000000</v>
      </c>
      <c r="AX613" s="1">
        <f t="shared" ca="1" si="196"/>
        <v>40000000</v>
      </c>
      <c r="AY613" s="1">
        <f t="shared" ca="1" si="196"/>
        <v>40000000</v>
      </c>
      <c r="AZ613" s="1">
        <f t="shared" ca="1" si="196"/>
        <v>40000000</v>
      </c>
      <c r="BA613" s="1">
        <f t="shared" ca="1" si="196"/>
        <v>40000000</v>
      </c>
      <c r="BB613" s="1">
        <f t="shared" ca="1" si="196"/>
        <v>40000000</v>
      </c>
      <c r="BC613" s="1">
        <f t="shared" ca="1" si="196"/>
        <v>40000000</v>
      </c>
      <c r="BD613" s="1">
        <f t="shared" ca="1" si="196"/>
        <v>40000000</v>
      </c>
      <c r="BE613" s="1">
        <f t="shared" ca="1" si="196"/>
        <v>40000000</v>
      </c>
    </row>
    <row r="614" spans="2:57" x14ac:dyDescent="0.3">
      <c r="B614" s="1">
        <f>MAX(B$612:B613)+1</f>
        <v>113</v>
      </c>
      <c r="H614" s="13" t="str">
        <f ca="1">INDIRECT($B$1&amp;Items!E$2&amp;$B614)</f>
        <v>Собственный капитал</v>
      </c>
      <c r="I614" s="13" t="str">
        <f ca="1">IF(INDIRECT($B$1&amp;Items!F$2&amp;$B614)="",H614,INDIRECT($B$1&amp;Items!F$2&amp;$B614))</f>
        <v>Нераспределенная прибыль</v>
      </c>
      <c r="J614" s="1" t="str">
        <f ca="1">IF(INDIRECT($B$1&amp;Items!G$2&amp;$B614)="",IF(H614&lt;&gt;I614,"  "&amp;I614,I614),"    "&amp;INDIRECT($B$1&amp;Items!G$2&amp;$B614))</f>
        <v xml:space="preserve">  Нераспределенная прибыль</v>
      </c>
      <c r="S614" s="1">
        <f t="shared" ca="1" si="195"/>
        <v>902350.08693729341</v>
      </c>
      <c r="V614" s="1">
        <f ca="1">V51+V571</f>
        <v>-897559.73396002001</v>
      </c>
      <c r="W614" s="1">
        <f t="shared" ref="W614:BE614" ca="1" si="197">W51+W571</f>
        <v>-2491231.8509641644</v>
      </c>
      <c r="X614" s="1">
        <f t="shared" ca="1" si="197"/>
        <v>-5113268.9289235352</v>
      </c>
      <c r="Y614" s="1">
        <f t="shared" ca="1" si="197"/>
        <v>-7551424.4703017958</v>
      </c>
      <c r="Z614" s="1">
        <f t="shared" ca="1" si="197"/>
        <v>2281961.6372658089</v>
      </c>
      <c r="AA614" s="1">
        <f t="shared" ca="1" si="197"/>
        <v>29144918.131885178</v>
      </c>
      <c r="AB614" s="1">
        <f t="shared" ca="1" si="197"/>
        <v>28013333.254500408</v>
      </c>
      <c r="AC614" s="1">
        <f t="shared" ca="1" si="197"/>
        <v>27109633.815581638</v>
      </c>
      <c r="AD614" s="1">
        <f t="shared" ca="1" si="197"/>
        <v>26205934.376662869</v>
      </c>
      <c r="AE614" s="1">
        <f t="shared" ca="1" si="197"/>
        <v>25302234.9377441</v>
      </c>
      <c r="AF614" s="1">
        <f t="shared" ca="1" si="197"/>
        <v>24398535.49882533</v>
      </c>
      <c r="AG614" s="1">
        <f t="shared" ca="1" si="197"/>
        <v>23494836.059906561</v>
      </c>
      <c r="AH614" s="1">
        <f t="shared" ca="1" si="197"/>
        <v>22591136.620987792</v>
      </c>
      <c r="AI614" s="1">
        <f t="shared" ca="1" si="197"/>
        <v>21687437.182069022</v>
      </c>
      <c r="AJ614" s="1">
        <f t="shared" ca="1" si="197"/>
        <v>20783737.743150253</v>
      </c>
      <c r="AK614" s="1">
        <f t="shared" ca="1" si="197"/>
        <v>19880038.304231483</v>
      </c>
      <c r="AL614" s="1">
        <f t="shared" ca="1" si="197"/>
        <v>18976338.865312714</v>
      </c>
      <c r="AM614" s="1">
        <f t="shared" ca="1" si="197"/>
        <v>18072639.426393945</v>
      </c>
      <c r="AN614" s="1">
        <f t="shared" ca="1" si="197"/>
        <v>16265240.548556402</v>
      </c>
      <c r="AO614" s="1">
        <f t="shared" ca="1" si="197"/>
        <v>15361541.109637631</v>
      </c>
      <c r="AP614" s="1">
        <f t="shared" ca="1" si="197"/>
        <v>14457841.67071886</v>
      </c>
      <c r="AQ614" s="1">
        <f t="shared" ca="1" si="197"/>
        <v>13554142.231800089</v>
      </c>
      <c r="AR614" s="1">
        <f t="shared" ca="1" si="197"/>
        <v>12650442.792881317</v>
      </c>
      <c r="AS614" s="1">
        <f t="shared" ca="1" si="197"/>
        <v>11746743.353962546</v>
      </c>
      <c r="AT614" s="1">
        <f t="shared" ca="1" si="197"/>
        <v>10843043.915043775</v>
      </c>
      <c r="AU614" s="1">
        <f t="shared" ca="1" si="197"/>
        <v>9939344.4761250038</v>
      </c>
      <c r="AV614" s="1">
        <f t="shared" ca="1" si="197"/>
        <v>9035645.0372062325</v>
      </c>
      <c r="AW614" s="1">
        <f t="shared" ca="1" si="197"/>
        <v>8131945.5982874613</v>
      </c>
      <c r="AX614" s="1">
        <f t="shared" ca="1" si="197"/>
        <v>7228246.1593686901</v>
      </c>
      <c r="AY614" s="1">
        <f t="shared" ca="1" si="197"/>
        <v>6324546.7204499189</v>
      </c>
      <c r="AZ614" s="1">
        <f t="shared" ca="1" si="197"/>
        <v>5420847.2815311477</v>
      </c>
      <c r="BA614" s="1">
        <f t="shared" ca="1" si="197"/>
        <v>4517147.8426123764</v>
      </c>
      <c r="BB614" s="1">
        <f t="shared" ca="1" si="197"/>
        <v>3613448.4036936057</v>
      </c>
      <c r="BC614" s="1">
        <f t="shared" ca="1" si="197"/>
        <v>2709748.9647748349</v>
      </c>
      <c r="BD614" s="1">
        <f t="shared" ca="1" si="197"/>
        <v>1806049.5258560642</v>
      </c>
      <c r="BE614" s="1">
        <f t="shared" ca="1" si="197"/>
        <v>902350.08693729341</v>
      </c>
    </row>
    <row r="616" spans="2:57" x14ac:dyDescent="0.3">
      <c r="B616" s="1">
        <f>ROW(Items!$A$91)</f>
        <v>91</v>
      </c>
      <c r="H616" s="13" t="str">
        <f ca="1">INDIRECT($B$1&amp;Items!E$2&amp;$B616)</f>
        <v>Кредиторская задолженность</v>
      </c>
      <c r="I616" s="13" t="str">
        <f ca="1">IF(INDIRECT($B$1&amp;Items!F$2&amp;$B616)="",H616,INDIRECT($B$1&amp;Items!F$2&amp;$B616))</f>
        <v>Кредиторская задолженность</v>
      </c>
      <c r="J616" s="1" t="str">
        <f ca="1">IF(INDIRECT($B$1&amp;Items!G$2&amp;$B616)="",IF(H616&lt;&gt;I616,"  "&amp;I616,I616),"    "&amp;INDIRECT($B$1&amp;Items!G$2&amp;$B616))</f>
        <v>Кредиторская задолженность</v>
      </c>
      <c r="S616" s="1">
        <f ca="1">SUM(S617:S630)</f>
        <v>-1.280568540096283E-9</v>
      </c>
      <c r="V616" s="1">
        <f t="shared" ref="V616" ca="1" si="198">SUM(V617:V630)</f>
        <v>48081003.407016814</v>
      </c>
      <c r="W616" s="1">
        <f t="shared" ref="W616" ca="1" si="199">SUM(W617:W630)</f>
        <v>20494953.257158298</v>
      </c>
      <c r="X616" s="1">
        <f t="shared" ref="X616" ca="1" si="200">SUM(X617:X630)</f>
        <v>8352269.1646737102</v>
      </c>
      <c r="Y616" s="1">
        <f t="shared" ref="Y616" ca="1" si="201">SUM(Y617:Y630)</f>
        <v>6624846.3783034906</v>
      </c>
      <c r="Z616" s="1">
        <f t="shared" ref="Z616" ca="1" si="202">SUM(Z617:Z630)</f>
        <v>5302025.1032628193</v>
      </c>
      <c r="AA616" s="1">
        <f t="shared" ref="AA616" ca="1" si="203">SUM(AA617:AA630)</f>
        <v>5597178.4983007992</v>
      </c>
      <c r="AB616" s="1">
        <f t="shared" ref="AB616" ca="1" si="204">SUM(AB617:AB630)</f>
        <v>870538.93289999862</v>
      </c>
      <c r="AC616" s="1">
        <f t="shared" ref="AC616" ca="1" si="205">SUM(AC617:AC630)</f>
        <v>-1.280568540096283E-9</v>
      </c>
      <c r="AD616" s="1">
        <f t="shared" ref="AD616" ca="1" si="206">SUM(AD617:AD630)</f>
        <v>-1.280568540096283E-9</v>
      </c>
      <c r="AE616" s="1">
        <f t="shared" ref="AE616" ca="1" si="207">SUM(AE617:AE630)</f>
        <v>-1.280568540096283E-9</v>
      </c>
      <c r="AF616" s="1">
        <f t="shared" ref="AF616" ca="1" si="208">SUM(AF617:AF630)</f>
        <v>-1.280568540096283E-9</v>
      </c>
      <c r="AG616" s="1">
        <f t="shared" ref="AG616" ca="1" si="209">SUM(AG617:AG630)</f>
        <v>-1.280568540096283E-9</v>
      </c>
      <c r="AH616" s="1">
        <f t="shared" ref="AH616" ca="1" si="210">SUM(AH617:AH630)</f>
        <v>-1.280568540096283E-9</v>
      </c>
      <c r="AI616" s="1">
        <f t="shared" ref="AI616" ca="1" si="211">SUM(AI617:AI630)</f>
        <v>-1.280568540096283E-9</v>
      </c>
      <c r="AJ616" s="1">
        <f t="shared" ref="AJ616" ca="1" si="212">SUM(AJ617:AJ630)</f>
        <v>-1.280568540096283E-9</v>
      </c>
      <c r="AK616" s="1">
        <f t="shared" ref="AK616" ca="1" si="213">SUM(AK617:AK630)</f>
        <v>-1.280568540096283E-9</v>
      </c>
      <c r="AL616" s="1">
        <f t="shared" ref="AL616" ca="1" si="214">SUM(AL617:AL630)</f>
        <v>-1.280568540096283E-9</v>
      </c>
      <c r="AM616" s="1">
        <f t="shared" ref="AM616" ca="1" si="215">SUM(AM617:AM630)</f>
        <v>-1.280568540096283E-9</v>
      </c>
      <c r="AN616" s="1">
        <f t="shared" ref="AN616" ca="1" si="216">SUM(AN617:AN630)</f>
        <v>-1.280568540096283E-9</v>
      </c>
      <c r="AO616" s="1">
        <f t="shared" ref="AO616" ca="1" si="217">SUM(AO617:AO630)</f>
        <v>-1.280568540096283E-9</v>
      </c>
      <c r="AP616" s="1">
        <f t="shared" ref="AP616" ca="1" si="218">SUM(AP617:AP630)</f>
        <v>-1.280568540096283E-9</v>
      </c>
      <c r="AQ616" s="1">
        <f t="shared" ref="AQ616" ca="1" si="219">SUM(AQ617:AQ630)</f>
        <v>-1.280568540096283E-9</v>
      </c>
      <c r="AR616" s="1">
        <f t="shared" ref="AR616" ca="1" si="220">SUM(AR617:AR630)</f>
        <v>-1.280568540096283E-9</v>
      </c>
      <c r="AS616" s="1">
        <f t="shared" ref="AS616" ca="1" si="221">SUM(AS617:AS630)</f>
        <v>-1.280568540096283E-9</v>
      </c>
      <c r="AT616" s="1">
        <f t="shared" ref="AT616" ca="1" si="222">SUM(AT617:AT630)</f>
        <v>-1.280568540096283E-9</v>
      </c>
      <c r="AU616" s="1">
        <f t="shared" ref="AU616" ca="1" si="223">SUM(AU617:AU630)</f>
        <v>-1.280568540096283E-9</v>
      </c>
      <c r="AV616" s="1">
        <f t="shared" ref="AV616" ca="1" si="224">SUM(AV617:AV630)</f>
        <v>-1.280568540096283E-9</v>
      </c>
      <c r="AW616" s="1">
        <f t="shared" ref="AW616" ca="1" si="225">SUM(AW617:AW630)</f>
        <v>-1.280568540096283E-9</v>
      </c>
      <c r="AX616" s="1">
        <f t="shared" ref="AX616" ca="1" si="226">SUM(AX617:AX630)</f>
        <v>-1.280568540096283E-9</v>
      </c>
      <c r="AY616" s="1">
        <f t="shared" ref="AY616" ca="1" si="227">SUM(AY617:AY630)</f>
        <v>-1.280568540096283E-9</v>
      </c>
      <c r="AZ616" s="1">
        <f t="shared" ref="AZ616" ca="1" si="228">SUM(AZ617:AZ630)</f>
        <v>-1.280568540096283E-9</v>
      </c>
      <c r="BA616" s="1">
        <f t="shared" ref="BA616" ca="1" si="229">SUM(BA617:BA630)</f>
        <v>-1.280568540096283E-9</v>
      </c>
      <c r="BB616" s="1">
        <f t="shared" ref="BB616" ca="1" si="230">SUM(BB617:BB630)</f>
        <v>-1.280568540096283E-9</v>
      </c>
      <c r="BC616" s="1">
        <f t="shared" ref="BC616" ca="1" si="231">SUM(BC617:BC630)</f>
        <v>-1.280568540096283E-9</v>
      </c>
      <c r="BD616" s="1">
        <f t="shared" ref="BD616" ca="1" si="232">SUM(BD617:BD630)</f>
        <v>-1.280568540096283E-9</v>
      </c>
      <c r="BE616" s="1">
        <f t="shared" ref="BE616" ca="1" si="233">SUM(BE617:BE630)</f>
        <v>-1.280568540096283E-9</v>
      </c>
    </row>
    <row r="617" spans="2:57" x14ac:dyDescent="0.3">
      <c r="B617" s="1">
        <f>MAX(B$615:B616)+1</f>
        <v>92</v>
      </c>
      <c r="H617" s="13" t="str">
        <f ca="1">INDIRECT($B$1&amp;Items!E$2&amp;$B617)</f>
        <v>Кредиторская задолженность</v>
      </c>
      <c r="I617" s="13" t="str">
        <f ca="1">IF(INDIRECT($B$1&amp;Items!F$2&amp;$B617)="",H617,INDIRECT($B$1&amp;Items!F$2&amp;$B617))</f>
        <v>Начисление затрат этапа-1 бизнес-процесса</v>
      </c>
      <c r="J617" s="1" t="str">
        <f ca="1">IF(INDIRECT($B$1&amp;Items!G$2&amp;$B617)="",IF(H617&lt;&gt;I617,"  "&amp;I617,I617),"    "&amp;INDIRECT($B$1&amp;Items!G$2&amp;$B617))</f>
        <v xml:space="preserve">  Начисление затрат этапа-1 бизнес-процесса</v>
      </c>
      <c r="S617" s="1">
        <f t="shared" ref="S617:S629" ca="1" si="234">INDIRECT(ADDRESS(ROW(),SUMIFS($1:$1,$5:$5,MAX($5:$5))))</f>
        <v>0</v>
      </c>
      <c r="V617" s="1">
        <f t="shared" ref="V617:BE617" ca="1" si="235">V54+V162-V238</f>
        <v>1486000</v>
      </c>
      <c r="W617" s="1">
        <f t="shared" ca="1" si="235"/>
        <v>1798808.5</v>
      </c>
      <c r="X617" s="1">
        <f t="shared" ca="1" si="235"/>
        <v>2426968.75165</v>
      </c>
      <c r="Y617" s="1">
        <f t="shared" ca="1" si="235"/>
        <v>1030285.6638600002</v>
      </c>
      <c r="Z617" s="1">
        <f t="shared" ca="1" si="235"/>
        <v>609520.14465000003</v>
      </c>
      <c r="AA617" s="1">
        <f t="shared" ca="1" si="235"/>
        <v>0</v>
      </c>
      <c r="AB617" s="1">
        <f t="shared" ca="1" si="235"/>
        <v>0</v>
      </c>
      <c r="AC617" s="1">
        <f t="shared" ca="1" si="235"/>
        <v>0</v>
      </c>
      <c r="AD617" s="1">
        <f t="shared" ca="1" si="235"/>
        <v>0</v>
      </c>
      <c r="AE617" s="1">
        <f t="shared" ca="1" si="235"/>
        <v>0</v>
      </c>
      <c r="AF617" s="1">
        <f t="shared" ca="1" si="235"/>
        <v>0</v>
      </c>
      <c r="AG617" s="1">
        <f t="shared" ca="1" si="235"/>
        <v>0</v>
      </c>
      <c r="AH617" s="1">
        <f t="shared" ca="1" si="235"/>
        <v>0</v>
      </c>
      <c r="AI617" s="1">
        <f t="shared" ca="1" si="235"/>
        <v>0</v>
      </c>
      <c r="AJ617" s="1">
        <f t="shared" ca="1" si="235"/>
        <v>0</v>
      </c>
      <c r="AK617" s="1">
        <f t="shared" ca="1" si="235"/>
        <v>0</v>
      </c>
      <c r="AL617" s="1">
        <f t="shared" ca="1" si="235"/>
        <v>0</v>
      </c>
      <c r="AM617" s="1">
        <f t="shared" ca="1" si="235"/>
        <v>0</v>
      </c>
      <c r="AN617" s="1">
        <f t="shared" ca="1" si="235"/>
        <v>0</v>
      </c>
      <c r="AO617" s="1">
        <f t="shared" ca="1" si="235"/>
        <v>0</v>
      </c>
      <c r="AP617" s="1">
        <f t="shared" ca="1" si="235"/>
        <v>0</v>
      </c>
      <c r="AQ617" s="1">
        <f t="shared" ca="1" si="235"/>
        <v>0</v>
      </c>
      <c r="AR617" s="1">
        <f t="shared" ca="1" si="235"/>
        <v>0</v>
      </c>
      <c r="AS617" s="1">
        <f t="shared" ca="1" si="235"/>
        <v>0</v>
      </c>
      <c r="AT617" s="1">
        <f t="shared" ca="1" si="235"/>
        <v>0</v>
      </c>
      <c r="AU617" s="1">
        <f t="shared" ca="1" si="235"/>
        <v>0</v>
      </c>
      <c r="AV617" s="1">
        <f t="shared" ca="1" si="235"/>
        <v>0</v>
      </c>
      <c r="AW617" s="1">
        <f t="shared" ca="1" si="235"/>
        <v>0</v>
      </c>
      <c r="AX617" s="1">
        <f t="shared" ca="1" si="235"/>
        <v>0</v>
      </c>
      <c r="AY617" s="1">
        <f t="shared" ca="1" si="235"/>
        <v>0</v>
      </c>
      <c r="AZ617" s="1">
        <f t="shared" ca="1" si="235"/>
        <v>0</v>
      </c>
      <c r="BA617" s="1">
        <f t="shared" ca="1" si="235"/>
        <v>0</v>
      </c>
      <c r="BB617" s="1">
        <f t="shared" ca="1" si="235"/>
        <v>0</v>
      </c>
      <c r="BC617" s="1">
        <f t="shared" ca="1" si="235"/>
        <v>0</v>
      </c>
      <c r="BD617" s="1">
        <f t="shared" ca="1" si="235"/>
        <v>0</v>
      </c>
      <c r="BE617" s="1">
        <f t="shared" ca="1" si="235"/>
        <v>0</v>
      </c>
    </row>
    <row r="618" spans="2:57" x14ac:dyDescent="0.3">
      <c r="B618" s="1">
        <f>MAX(B$615:B617)+1</f>
        <v>93</v>
      </c>
      <c r="H618" s="13" t="str">
        <f ca="1">INDIRECT($B$1&amp;Items!E$2&amp;$B618)</f>
        <v>Кредиторская задолженность</v>
      </c>
      <c r="I618" s="13" t="str">
        <f ca="1">IF(INDIRECT($B$1&amp;Items!F$2&amp;$B618)="",H618,INDIRECT($B$1&amp;Items!F$2&amp;$B618))</f>
        <v>Начисление затрат этапа-2 бизнес-процесса</v>
      </c>
      <c r="J618" s="1" t="str">
        <f ca="1">IF(INDIRECT($B$1&amp;Items!G$2&amp;$B618)="",IF(H618&lt;&gt;I618,"  "&amp;I618,I618),"    "&amp;INDIRECT($B$1&amp;Items!G$2&amp;$B618))</f>
        <v xml:space="preserve">  Начисление затрат этапа-2 бизнес-процесса</v>
      </c>
      <c r="S618" s="1">
        <f t="shared" ca="1" si="234"/>
        <v>0</v>
      </c>
      <c r="V618" s="1">
        <f t="shared" ref="V618:BE618" ca="1" si="236">V55+V174-V250</f>
        <v>898164.77630999964</v>
      </c>
      <c r="W618" s="1">
        <f t="shared" ca="1" si="236"/>
        <v>1296094.9725099995</v>
      </c>
      <c r="X618" s="1">
        <f t="shared" ca="1" si="236"/>
        <v>0</v>
      </c>
      <c r="Y618" s="1">
        <f t="shared" ca="1" si="236"/>
        <v>616000</v>
      </c>
      <c r="Z618" s="1">
        <f t="shared" ca="1" si="236"/>
        <v>1400491.9</v>
      </c>
      <c r="AA618" s="1">
        <f t="shared" ca="1" si="236"/>
        <v>1127629.8999999999</v>
      </c>
      <c r="AB618" s="1">
        <f t="shared" ca="1" si="236"/>
        <v>0</v>
      </c>
      <c r="AC618" s="1">
        <f t="shared" ca="1" si="236"/>
        <v>0</v>
      </c>
      <c r="AD618" s="1">
        <f t="shared" ca="1" si="236"/>
        <v>0</v>
      </c>
      <c r="AE618" s="1">
        <f t="shared" ca="1" si="236"/>
        <v>0</v>
      </c>
      <c r="AF618" s="1">
        <f t="shared" ca="1" si="236"/>
        <v>0</v>
      </c>
      <c r="AG618" s="1">
        <f t="shared" ca="1" si="236"/>
        <v>0</v>
      </c>
      <c r="AH618" s="1">
        <f t="shared" ca="1" si="236"/>
        <v>0</v>
      </c>
      <c r="AI618" s="1">
        <f t="shared" ca="1" si="236"/>
        <v>0</v>
      </c>
      <c r="AJ618" s="1">
        <f t="shared" ca="1" si="236"/>
        <v>0</v>
      </c>
      <c r="AK618" s="1">
        <f t="shared" ca="1" si="236"/>
        <v>0</v>
      </c>
      <c r="AL618" s="1">
        <f t="shared" ca="1" si="236"/>
        <v>0</v>
      </c>
      <c r="AM618" s="1">
        <f t="shared" ca="1" si="236"/>
        <v>0</v>
      </c>
      <c r="AN618" s="1">
        <f t="shared" ca="1" si="236"/>
        <v>0</v>
      </c>
      <c r="AO618" s="1">
        <f t="shared" ca="1" si="236"/>
        <v>0</v>
      </c>
      <c r="AP618" s="1">
        <f t="shared" ca="1" si="236"/>
        <v>0</v>
      </c>
      <c r="AQ618" s="1">
        <f t="shared" ca="1" si="236"/>
        <v>0</v>
      </c>
      <c r="AR618" s="1">
        <f t="shared" ca="1" si="236"/>
        <v>0</v>
      </c>
      <c r="AS618" s="1">
        <f t="shared" ca="1" si="236"/>
        <v>0</v>
      </c>
      <c r="AT618" s="1">
        <f t="shared" ca="1" si="236"/>
        <v>0</v>
      </c>
      <c r="AU618" s="1">
        <f t="shared" ca="1" si="236"/>
        <v>0</v>
      </c>
      <c r="AV618" s="1">
        <f t="shared" ca="1" si="236"/>
        <v>0</v>
      </c>
      <c r="AW618" s="1">
        <f t="shared" ca="1" si="236"/>
        <v>0</v>
      </c>
      <c r="AX618" s="1">
        <f t="shared" ca="1" si="236"/>
        <v>0</v>
      </c>
      <c r="AY618" s="1">
        <f t="shared" ca="1" si="236"/>
        <v>0</v>
      </c>
      <c r="AZ618" s="1">
        <f t="shared" ca="1" si="236"/>
        <v>0</v>
      </c>
      <c r="BA618" s="1">
        <f t="shared" ca="1" si="236"/>
        <v>0</v>
      </c>
      <c r="BB618" s="1">
        <f t="shared" ca="1" si="236"/>
        <v>0</v>
      </c>
      <c r="BC618" s="1">
        <f t="shared" ca="1" si="236"/>
        <v>0</v>
      </c>
      <c r="BD618" s="1">
        <f t="shared" ca="1" si="236"/>
        <v>0</v>
      </c>
      <c r="BE618" s="1">
        <f t="shared" ca="1" si="236"/>
        <v>0</v>
      </c>
    </row>
    <row r="619" spans="2:57" x14ac:dyDescent="0.3">
      <c r="B619" s="1">
        <f>MAX(B$615:B618)+1</f>
        <v>94</v>
      </c>
      <c r="H619" s="13" t="str">
        <f ca="1">INDIRECT($B$1&amp;Items!E$2&amp;$B619)</f>
        <v>Кредиторская задолженность</v>
      </c>
      <c r="I619" s="13" t="str">
        <f ca="1">IF(INDIRECT($B$1&amp;Items!F$2&amp;$B619)="",H619,INDIRECT($B$1&amp;Items!F$2&amp;$B619))</f>
        <v>Начисление затрат этапа-3 бизнес-процесса</v>
      </c>
      <c r="J619" s="1" t="str">
        <f ca="1">IF(INDIRECT($B$1&amp;Items!G$2&amp;$B619)="",IF(H619&lt;&gt;I619,"  "&amp;I619,I619),"    "&amp;INDIRECT($B$1&amp;Items!G$2&amp;$B619))</f>
        <v xml:space="preserve">  Начисление затрат этапа-3 бизнес-процесса</v>
      </c>
      <c r="S619" s="1">
        <f t="shared" ca="1" si="234"/>
        <v>-6.9849193096160889E-10</v>
      </c>
      <c r="V619" s="1">
        <f t="shared" ref="V619:BE619" ca="1" si="237">V56+V185-V261</f>
        <v>921109.25799999991</v>
      </c>
      <c r="W619" s="1">
        <f t="shared" ca="1" si="237"/>
        <v>2013622.962973</v>
      </c>
      <c r="X619" s="1">
        <f t="shared" ca="1" si="237"/>
        <v>2074803.1749729998</v>
      </c>
      <c r="Y619" s="1">
        <f t="shared" ca="1" si="237"/>
        <v>1496791.0479999995</v>
      </c>
      <c r="Z619" s="1">
        <f t="shared" ca="1" si="237"/>
        <v>993301.13589299936</v>
      </c>
      <c r="AA619" s="1">
        <f t="shared" ca="1" si="237"/>
        <v>1709040.6531651993</v>
      </c>
      <c r="AB619" s="1">
        <f t="shared" ca="1" si="237"/>
        <v>431729.9999999993</v>
      </c>
      <c r="AC619" s="1">
        <f t="shared" ca="1" si="237"/>
        <v>-6.9849193096160889E-10</v>
      </c>
      <c r="AD619" s="1">
        <f t="shared" ca="1" si="237"/>
        <v>-6.9849193096160889E-10</v>
      </c>
      <c r="AE619" s="1">
        <f t="shared" ca="1" si="237"/>
        <v>-6.9849193096160889E-10</v>
      </c>
      <c r="AF619" s="1">
        <f t="shared" ca="1" si="237"/>
        <v>-6.9849193096160889E-10</v>
      </c>
      <c r="AG619" s="1">
        <f t="shared" ca="1" si="237"/>
        <v>-6.9849193096160889E-10</v>
      </c>
      <c r="AH619" s="1">
        <f t="shared" ca="1" si="237"/>
        <v>-6.9849193096160889E-10</v>
      </c>
      <c r="AI619" s="1">
        <f t="shared" ca="1" si="237"/>
        <v>-6.9849193096160889E-10</v>
      </c>
      <c r="AJ619" s="1">
        <f t="shared" ca="1" si="237"/>
        <v>-6.9849193096160889E-10</v>
      </c>
      <c r="AK619" s="1">
        <f t="shared" ca="1" si="237"/>
        <v>-6.9849193096160889E-10</v>
      </c>
      <c r="AL619" s="1">
        <f t="shared" ca="1" si="237"/>
        <v>-6.9849193096160889E-10</v>
      </c>
      <c r="AM619" s="1">
        <f t="shared" ca="1" si="237"/>
        <v>-6.9849193096160889E-10</v>
      </c>
      <c r="AN619" s="1">
        <f t="shared" ca="1" si="237"/>
        <v>-6.9849193096160889E-10</v>
      </c>
      <c r="AO619" s="1">
        <f t="shared" ca="1" si="237"/>
        <v>-6.9849193096160889E-10</v>
      </c>
      <c r="AP619" s="1">
        <f t="shared" ca="1" si="237"/>
        <v>-6.9849193096160889E-10</v>
      </c>
      <c r="AQ619" s="1">
        <f t="shared" ca="1" si="237"/>
        <v>-6.9849193096160889E-10</v>
      </c>
      <c r="AR619" s="1">
        <f t="shared" ca="1" si="237"/>
        <v>-6.9849193096160889E-10</v>
      </c>
      <c r="AS619" s="1">
        <f t="shared" ca="1" si="237"/>
        <v>-6.9849193096160889E-10</v>
      </c>
      <c r="AT619" s="1">
        <f t="shared" ca="1" si="237"/>
        <v>-6.9849193096160889E-10</v>
      </c>
      <c r="AU619" s="1">
        <f t="shared" ca="1" si="237"/>
        <v>-6.9849193096160889E-10</v>
      </c>
      <c r="AV619" s="1">
        <f t="shared" ca="1" si="237"/>
        <v>-6.9849193096160889E-10</v>
      </c>
      <c r="AW619" s="1">
        <f t="shared" ca="1" si="237"/>
        <v>-6.9849193096160889E-10</v>
      </c>
      <c r="AX619" s="1">
        <f t="shared" ca="1" si="237"/>
        <v>-6.9849193096160889E-10</v>
      </c>
      <c r="AY619" s="1">
        <f t="shared" ca="1" si="237"/>
        <v>-6.9849193096160889E-10</v>
      </c>
      <c r="AZ619" s="1">
        <f t="shared" ca="1" si="237"/>
        <v>-6.9849193096160889E-10</v>
      </c>
      <c r="BA619" s="1">
        <f t="shared" ca="1" si="237"/>
        <v>-6.9849193096160889E-10</v>
      </c>
      <c r="BB619" s="1">
        <f t="shared" ca="1" si="237"/>
        <v>-6.9849193096160889E-10</v>
      </c>
      <c r="BC619" s="1">
        <f t="shared" ca="1" si="237"/>
        <v>-6.9849193096160889E-10</v>
      </c>
      <c r="BD619" s="1">
        <f t="shared" ca="1" si="237"/>
        <v>-6.9849193096160889E-10</v>
      </c>
      <c r="BE619" s="1">
        <f t="shared" ca="1" si="237"/>
        <v>-6.9849193096160889E-10</v>
      </c>
    </row>
    <row r="620" spans="2:57" x14ac:dyDescent="0.3">
      <c r="B620" s="1">
        <f>MAX(B$615:B619)+1</f>
        <v>95</v>
      </c>
      <c r="H620" s="13" t="str">
        <f ca="1">INDIRECT($B$1&amp;Items!E$2&amp;$B620)</f>
        <v>Кредиторская задолженность</v>
      </c>
      <c r="I620" s="13" t="str">
        <f ca="1">IF(INDIRECT($B$1&amp;Items!F$2&amp;$B620)="",H620,INDIRECT($B$1&amp;Items!F$2&amp;$B620))</f>
        <v>Начисление затрат этапа-4 бизнес-процесса</v>
      </c>
      <c r="J620" s="1" t="str">
        <f ca="1">IF(INDIRECT($B$1&amp;Items!G$2&amp;$B620)="",IF(H620&lt;&gt;I620,"  "&amp;I620,I620),"    "&amp;INDIRECT($B$1&amp;Items!G$2&amp;$B620))</f>
        <v xml:space="preserve">  Начисление затрат этапа-4 бизнес-процесса</v>
      </c>
      <c r="S620" s="1">
        <f t="shared" ca="1" si="234"/>
        <v>-5.8207660913467407E-10</v>
      </c>
      <c r="V620" s="1">
        <f t="shared" ref="V620:BE620" ca="1" si="238">V57+V203-V279</f>
        <v>0</v>
      </c>
      <c r="W620" s="1">
        <f t="shared" ca="1" si="238"/>
        <v>337545.33299999998</v>
      </c>
      <c r="X620" s="1">
        <f t="shared" ca="1" si="238"/>
        <v>1705419.0842328994</v>
      </c>
      <c r="Y620" s="1">
        <f t="shared" ca="1" si="238"/>
        <v>1918882.7127486998</v>
      </c>
      <c r="Z620" s="1">
        <f t="shared" ca="1" si="238"/>
        <v>626783.39999999944</v>
      </c>
      <c r="AA620" s="1">
        <f t="shared" ca="1" si="238"/>
        <v>374165.99999999942</v>
      </c>
      <c r="AB620" s="1">
        <f t="shared" ca="1" si="238"/>
        <v>-5.8207660913467407E-10</v>
      </c>
      <c r="AC620" s="1">
        <f t="shared" ca="1" si="238"/>
        <v>-5.8207660913467407E-10</v>
      </c>
      <c r="AD620" s="1">
        <f t="shared" ca="1" si="238"/>
        <v>-5.8207660913467407E-10</v>
      </c>
      <c r="AE620" s="1">
        <f t="shared" ca="1" si="238"/>
        <v>-5.8207660913467407E-10</v>
      </c>
      <c r="AF620" s="1">
        <f t="shared" ca="1" si="238"/>
        <v>-5.8207660913467407E-10</v>
      </c>
      <c r="AG620" s="1">
        <f t="shared" ca="1" si="238"/>
        <v>-5.8207660913467407E-10</v>
      </c>
      <c r="AH620" s="1">
        <f t="shared" ca="1" si="238"/>
        <v>-5.8207660913467407E-10</v>
      </c>
      <c r="AI620" s="1">
        <f t="shared" ca="1" si="238"/>
        <v>-5.8207660913467407E-10</v>
      </c>
      <c r="AJ620" s="1">
        <f t="shared" ca="1" si="238"/>
        <v>-5.8207660913467407E-10</v>
      </c>
      <c r="AK620" s="1">
        <f t="shared" ca="1" si="238"/>
        <v>-5.8207660913467407E-10</v>
      </c>
      <c r="AL620" s="1">
        <f t="shared" ca="1" si="238"/>
        <v>-5.8207660913467407E-10</v>
      </c>
      <c r="AM620" s="1">
        <f t="shared" ca="1" si="238"/>
        <v>-5.8207660913467407E-10</v>
      </c>
      <c r="AN620" s="1">
        <f t="shared" ca="1" si="238"/>
        <v>-5.8207660913467407E-10</v>
      </c>
      <c r="AO620" s="1">
        <f t="shared" ca="1" si="238"/>
        <v>-5.8207660913467407E-10</v>
      </c>
      <c r="AP620" s="1">
        <f t="shared" ca="1" si="238"/>
        <v>-5.8207660913467407E-10</v>
      </c>
      <c r="AQ620" s="1">
        <f t="shared" ca="1" si="238"/>
        <v>-5.8207660913467407E-10</v>
      </c>
      <c r="AR620" s="1">
        <f t="shared" ca="1" si="238"/>
        <v>-5.8207660913467407E-10</v>
      </c>
      <c r="AS620" s="1">
        <f t="shared" ca="1" si="238"/>
        <v>-5.8207660913467407E-10</v>
      </c>
      <c r="AT620" s="1">
        <f t="shared" ca="1" si="238"/>
        <v>-5.8207660913467407E-10</v>
      </c>
      <c r="AU620" s="1">
        <f t="shared" ca="1" si="238"/>
        <v>-5.8207660913467407E-10</v>
      </c>
      <c r="AV620" s="1">
        <f t="shared" ca="1" si="238"/>
        <v>-5.8207660913467407E-10</v>
      </c>
      <c r="AW620" s="1">
        <f t="shared" ca="1" si="238"/>
        <v>-5.8207660913467407E-10</v>
      </c>
      <c r="AX620" s="1">
        <f t="shared" ca="1" si="238"/>
        <v>-5.8207660913467407E-10</v>
      </c>
      <c r="AY620" s="1">
        <f t="shared" ca="1" si="238"/>
        <v>-5.8207660913467407E-10</v>
      </c>
      <c r="AZ620" s="1">
        <f t="shared" ca="1" si="238"/>
        <v>-5.8207660913467407E-10</v>
      </c>
      <c r="BA620" s="1">
        <f t="shared" ca="1" si="238"/>
        <v>-5.8207660913467407E-10</v>
      </c>
      <c r="BB620" s="1">
        <f t="shared" ca="1" si="238"/>
        <v>-5.8207660913467407E-10</v>
      </c>
      <c r="BC620" s="1">
        <f t="shared" ca="1" si="238"/>
        <v>-5.8207660913467407E-10</v>
      </c>
      <c r="BD620" s="1">
        <f t="shared" ca="1" si="238"/>
        <v>-5.8207660913467407E-10</v>
      </c>
      <c r="BE620" s="1">
        <f t="shared" ca="1" si="238"/>
        <v>-5.8207660913467407E-10</v>
      </c>
    </row>
    <row r="621" spans="2:57" x14ac:dyDescent="0.3">
      <c r="B621" s="1">
        <f>MAX(B$615:B620)+1</f>
        <v>96</v>
      </c>
      <c r="H621" s="13" t="str">
        <f ca="1">INDIRECT($B$1&amp;Items!E$2&amp;$B621)</f>
        <v>Кредиторская задолженность</v>
      </c>
      <c r="I621" s="13" t="str">
        <f ca="1">IF(INDIRECT($B$1&amp;Items!F$2&amp;$B621)="",H621,INDIRECT($B$1&amp;Items!F$2&amp;$B621))</f>
        <v>Начисление затрат этапа-5 бизнес-процесса</v>
      </c>
      <c r="J621" s="1" t="str">
        <f ca="1">IF(INDIRECT($B$1&amp;Items!G$2&amp;$B621)="",IF(H621&lt;&gt;I621,"  "&amp;I621,I621),"    "&amp;INDIRECT($B$1&amp;Items!G$2&amp;$B621))</f>
        <v xml:space="preserve">  Начисление затрат этапа-5 бизнес-процесса</v>
      </c>
      <c r="S621" s="1">
        <f t="shared" ca="1" si="234"/>
        <v>0</v>
      </c>
      <c r="V621" s="1">
        <f t="shared" ref="V621:BE621" ca="1" si="239">V58+V214-V290</f>
        <v>778146.38439580007</v>
      </c>
      <c r="W621" s="1">
        <f t="shared" ca="1" si="239"/>
        <v>1639297.4503030844</v>
      </c>
      <c r="X621" s="1">
        <f t="shared" ca="1" si="239"/>
        <v>512818.62677721027</v>
      </c>
      <c r="Y621" s="1">
        <f t="shared" ca="1" si="239"/>
        <v>0</v>
      </c>
      <c r="Z621" s="1">
        <f t="shared" ca="1" si="239"/>
        <v>666733.94200000004</v>
      </c>
      <c r="AA621" s="1">
        <f t="shared" ca="1" si="239"/>
        <v>1402784.75116</v>
      </c>
      <c r="AB621" s="1">
        <f t="shared" ca="1" si="239"/>
        <v>438808.9328999999</v>
      </c>
      <c r="AC621" s="1">
        <f t="shared" ca="1" si="239"/>
        <v>0</v>
      </c>
      <c r="AD621" s="1">
        <f t="shared" ca="1" si="239"/>
        <v>0</v>
      </c>
      <c r="AE621" s="1">
        <f t="shared" ca="1" si="239"/>
        <v>0</v>
      </c>
      <c r="AF621" s="1">
        <f t="shared" ca="1" si="239"/>
        <v>0</v>
      </c>
      <c r="AG621" s="1">
        <f t="shared" ca="1" si="239"/>
        <v>0</v>
      </c>
      <c r="AH621" s="1">
        <f t="shared" ca="1" si="239"/>
        <v>0</v>
      </c>
      <c r="AI621" s="1">
        <f t="shared" ca="1" si="239"/>
        <v>0</v>
      </c>
      <c r="AJ621" s="1">
        <f t="shared" ca="1" si="239"/>
        <v>0</v>
      </c>
      <c r="AK621" s="1">
        <f t="shared" ca="1" si="239"/>
        <v>0</v>
      </c>
      <c r="AL621" s="1">
        <f t="shared" ca="1" si="239"/>
        <v>0</v>
      </c>
      <c r="AM621" s="1">
        <f t="shared" ca="1" si="239"/>
        <v>0</v>
      </c>
      <c r="AN621" s="1">
        <f t="shared" ca="1" si="239"/>
        <v>0</v>
      </c>
      <c r="AO621" s="1">
        <f t="shared" ca="1" si="239"/>
        <v>0</v>
      </c>
      <c r="AP621" s="1">
        <f t="shared" ca="1" si="239"/>
        <v>0</v>
      </c>
      <c r="AQ621" s="1">
        <f t="shared" ca="1" si="239"/>
        <v>0</v>
      </c>
      <c r="AR621" s="1">
        <f t="shared" ca="1" si="239"/>
        <v>0</v>
      </c>
      <c r="AS621" s="1">
        <f t="shared" ca="1" si="239"/>
        <v>0</v>
      </c>
      <c r="AT621" s="1">
        <f t="shared" ca="1" si="239"/>
        <v>0</v>
      </c>
      <c r="AU621" s="1">
        <f t="shared" ca="1" si="239"/>
        <v>0</v>
      </c>
      <c r="AV621" s="1">
        <f t="shared" ca="1" si="239"/>
        <v>0</v>
      </c>
      <c r="AW621" s="1">
        <f t="shared" ca="1" si="239"/>
        <v>0</v>
      </c>
      <c r="AX621" s="1">
        <f t="shared" ca="1" si="239"/>
        <v>0</v>
      </c>
      <c r="AY621" s="1">
        <f t="shared" ca="1" si="239"/>
        <v>0</v>
      </c>
      <c r="AZ621" s="1">
        <f t="shared" ca="1" si="239"/>
        <v>0</v>
      </c>
      <c r="BA621" s="1">
        <f t="shared" ca="1" si="239"/>
        <v>0</v>
      </c>
      <c r="BB621" s="1">
        <f t="shared" ca="1" si="239"/>
        <v>0</v>
      </c>
      <c r="BC621" s="1">
        <f t="shared" ca="1" si="239"/>
        <v>0</v>
      </c>
      <c r="BD621" s="1">
        <f t="shared" ca="1" si="239"/>
        <v>0</v>
      </c>
      <c r="BE621" s="1">
        <f t="shared" ca="1" si="239"/>
        <v>0</v>
      </c>
    </row>
    <row r="622" spans="2:57" x14ac:dyDescent="0.3">
      <c r="B622" s="1">
        <f>MAX(B$615:B621)+1</f>
        <v>97</v>
      </c>
      <c r="H622" s="13" t="str">
        <f ca="1">INDIRECT($B$1&amp;Items!E$2&amp;$B622)</f>
        <v>Кредиторская задолженность</v>
      </c>
      <c r="I622" s="13" t="str">
        <f ca="1">IF(INDIRECT($B$1&amp;Items!F$2&amp;$B622)="",H622,INDIRECT($B$1&amp;Items!F$2&amp;$B622))</f>
        <v>Операционные расходы - блок-1</v>
      </c>
      <c r="J622" s="1" t="str">
        <f ca="1">IF(INDIRECT($B$1&amp;Items!G$2&amp;$B622)="",IF(H622&lt;&gt;I622,"  "&amp;I622,I622),"    "&amp;INDIRECT($B$1&amp;Items!G$2&amp;$B622))</f>
        <v xml:space="preserve">  Операционные расходы - блок-1</v>
      </c>
      <c r="S622" s="1">
        <f t="shared" ca="1" si="234"/>
        <v>0</v>
      </c>
      <c r="V622" s="1">
        <f t="shared" ref="V622:BE622" ca="1" si="240">V59+V500-V305</f>
        <v>0</v>
      </c>
      <c r="W622" s="1">
        <f t="shared" ca="1" si="240"/>
        <v>529757</v>
      </c>
      <c r="X622" s="1">
        <f t="shared" ca="1" si="240"/>
        <v>475439.18830000015</v>
      </c>
      <c r="Y622" s="1">
        <f t="shared" ca="1" si="240"/>
        <v>516266.19636100018</v>
      </c>
      <c r="Z622" s="1">
        <f t="shared" ca="1" si="240"/>
        <v>0</v>
      </c>
      <c r="AA622" s="1">
        <f t="shared" ca="1" si="240"/>
        <v>0</v>
      </c>
      <c r="AB622" s="1">
        <f t="shared" ca="1" si="240"/>
        <v>0</v>
      </c>
      <c r="AC622" s="1">
        <f t="shared" ca="1" si="240"/>
        <v>0</v>
      </c>
      <c r="AD622" s="1">
        <f t="shared" ca="1" si="240"/>
        <v>0</v>
      </c>
      <c r="AE622" s="1">
        <f t="shared" ca="1" si="240"/>
        <v>0</v>
      </c>
      <c r="AF622" s="1">
        <f t="shared" ca="1" si="240"/>
        <v>0</v>
      </c>
      <c r="AG622" s="1">
        <f t="shared" ca="1" si="240"/>
        <v>0</v>
      </c>
      <c r="AH622" s="1">
        <f t="shared" ca="1" si="240"/>
        <v>0</v>
      </c>
      <c r="AI622" s="1">
        <f t="shared" ca="1" si="240"/>
        <v>0</v>
      </c>
      <c r="AJ622" s="1">
        <f t="shared" ca="1" si="240"/>
        <v>0</v>
      </c>
      <c r="AK622" s="1">
        <f t="shared" ca="1" si="240"/>
        <v>0</v>
      </c>
      <c r="AL622" s="1">
        <f t="shared" ca="1" si="240"/>
        <v>0</v>
      </c>
      <c r="AM622" s="1">
        <f t="shared" ca="1" si="240"/>
        <v>0</v>
      </c>
      <c r="AN622" s="1">
        <f t="shared" ca="1" si="240"/>
        <v>0</v>
      </c>
      <c r="AO622" s="1">
        <f t="shared" ca="1" si="240"/>
        <v>0</v>
      </c>
      <c r="AP622" s="1">
        <f t="shared" ca="1" si="240"/>
        <v>0</v>
      </c>
      <c r="AQ622" s="1">
        <f t="shared" ca="1" si="240"/>
        <v>0</v>
      </c>
      <c r="AR622" s="1">
        <f t="shared" ca="1" si="240"/>
        <v>0</v>
      </c>
      <c r="AS622" s="1">
        <f t="shared" ca="1" si="240"/>
        <v>0</v>
      </c>
      <c r="AT622" s="1">
        <f t="shared" ca="1" si="240"/>
        <v>0</v>
      </c>
      <c r="AU622" s="1">
        <f t="shared" ca="1" si="240"/>
        <v>0</v>
      </c>
      <c r="AV622" s="1">
        <f t="shared" ca="1" si="240"/>
        <v>0</v>
      </c>
      <c r="AW622" s="1">
        <f t="shared" ca="1" si="240"/>
        <v>0</v>
      </c>
      <c r="AX622" s="1">
        <f t="shared" ca="1" si="240"/>
        <v>0</v>
      </c>
      <c r="AY622" s="1">
        <f t="shared" ca="1" si="240"/>
        <v>0</v>
      </c>
      <c r="AZ622" s="1">
        <f t="shared" ca="1" si="240"/>
        <v>0</v>
      </c>
      <c r="BA622" s="1">
        <f t="shared" ca="1" si="240"/>
        <v>0</v>
      </c>
      <c r="BB622" s="1">
        <f t="shared" ca="1" si="240"/>
        <v>0</v>
      </c>
      <c r="BC622" s="1">
        <f t="shared" ca="1" si="240"/>
        <v>0</v>
      </c>
      <c r="BD622" s="1">
        <f t="shared" ca="1" si="240"/>
        <v>0</v>
      </c>
      <c r="BE622" s="1">
        <f t="shared" ca="1" si="240"/>
        <v>0</v>
      </c>
    </row>
    <row r="623" spans="2:57" x14ac:dyDescent="0.3">
      <c r="B623" s="1">
        <f>MAX(B$615:B622)+1</f>
        <v>98</v>
      </c>
      <c r="H623" s="13" t="str">
        <f ca="1">INDIRECT($B$1&amp;Items!E$2&amp;$B623)</f>
        <v>Кредиторская задолженность</v>
      </c>
      <c r="I623" s="13" t="str">
        <f ca="1">IF(INDIRECT($B$1&amp;Items!F$2&amp;$B623)="",H623,INDIRECT($B$1&amp;Items!F$2&amp;$B623))</f>
        <v>Операционные расходы - блок-2</v>
      </c>
      <c r="J623" s="1" t="str">
        <f ca="1">IF(INDIRECT($B$1&amp;Items!G$2&amp;$B623)="",IF(H623&lt;&gt;I623,"  "&amp;I623,I623),"    "&amp;INDIRECT($B$1&amp;Items!G$2&amp;$B623))</f>
        <v xml:space="preserve">  Операционные расходы - блок-2</v>
      </c>
      <c r="S623" s="1">
        <f t="shared" ca="1" si="234"/>
        <v>0</v>
      </c>
      <c r="V623" s="1">
        <f t="shared" ref="V623:BE623" ca="1" si="241">V60+V512-V317</f>
        <v>322305.138171</v>
      </c>
      <c r="W623" s="1">
        <f t="shared" ca="1" si="241"/>
        <v>322739.35063000006</v>
      </c>
      <c r="X623" s="1">
        <f t="shared" ca="1" si="241"/>
        <v>0</v>
      </c>
      <c r="Y623" s="1">
        <f t="shared" ca="1" si="241"/>
        <v>0</v>
      </c>
      <c r="Z623" s="1">
        <f t="shared" ca="1" si="241"/>
        <v>153000</v>
      </c>
      <c r="AA623" s="1">
        <f t="shared" ca="1" si="241"/>
        <v>560622.49</v>
      </c>
      <c r="AB623" s="1">
        <f t="shared" ca="1" si="241"/>
        <v>0</v>
      </c>
      <c r="AC623" s="1">
        <f t="shared" ca="1" si="241"/>
        <v>0</v>
      </c>
      <c r="AD623" s="1">
        <f t="shared" ca="1" si="241"/>
        <v>0</v>
      </c>
      <c r="AE623" s="1">
        <f t="shared" ca="1" si="241"/>
        <v>0</v>
      </c>
      <c r="AF623" s="1">
        <f t="shared" ca="1" si="241"/>
        <v>0</v>
      </c>
      <c r="AG623" s="1">
        <f t="shared" ca="1" si="241"/>
        <v>0</v>
      </c>
      <c r="AH623" s="1">
        <f t="shared" ca="1" si="241"/>
        <v>0</v>
      </c>
      <c r="AI623" s="1">
        <f t="shared" ca="1" si="241"/>
        <v>0</v>
      </c>
      <c r="AJ623" s="1">
        <f t="shared" ca="1" si="241"/>
        <v>0</v>
      </c>
      <c r="AK623" s="1">
        <f t="shared" ca="1" si="241"/>
        <v>0</v>
      </c>
      <c r="AL623" s="1">
        <f t="shared" ca="1" si="241"/>
        <v>0</v>
      </c>
      <c r="AM623" s="1">
        <f t="shared" ca="1" si="241"/>
        <v>0</v>
      </c>
      <c r="AN623" s="1">
        <f t="shared" ca="1" si="241"/>
        <v>0</v>
      </c>
      <c r="AO623" s="1">
        <f t="shared" ca="1" si="241"/>
        <v>0</v>
      </c>
      <c r="AP623" s="1">
        <f t="shared" ca="1" si="241"/>
        <v>0</v>
      </c>
      <c r="AQ623" s="1">
        <f t="shared" ca="1" si="241"/>
        <v>0</v>
      </c>
      <c r="AR623" s="1">
        <f t="shared" ca="1" si="241"/>
        <v>0</v>
      </c>
      <c r="AS623" s="1">
        <f t="shared" ca="1" si="241"/>
        <v>0</v>
      </c>
      <c r="AT623" s="1">
        <f t="shared" ca="1" si="241"/>
        <v>0</v>
      </c>
      <c r="AU623" s="1">
        <f t="shared" ca="1" si="241"/>
        <v>0</v>
      </c>
      <c r="AV623" s="1">
        <f t="shared" ca="1" si="241"/>
        <v>0</v>
      </c>
      <c r="AW623" s="1">
        <f t="shared" ca="1" si="241"/>
        <v>0</v>
      </c>
      <c r="AX623" s="1">
        <f t="shared" ca="1" si="241"/>
        <v>0</v>
      </c>
      <c r="AY623" s="1">
        <f t="shared" ca="1" si="241"/>
        <v>0</v>
      </c>
      <c r="AZ623" s="1">
        <f t="shared" ca="1" si="241"/>
        <v>0</v>
      </c>
      <c r="BA623" s="1">
        <f t="shared" ca="1" si="241"/>
        <v>0</v>
      </c>
      <c r="BB623" s="1">
        <f t="shared" ca="1" si="241"/>
        <v>0</v>
      </c>
      <c r="BC623" s="1">
        <f t="shared" ca="1" si="241"/>
        <v>0</v>
      </c>
      <c r="BD623" s="1">
        <f t="shared" ca="1" si="241"/>
        <v>0</v>
      </c>
      <c r="BE623" s="1">
        <f t="shared" ca="1" si="241"/>
        <v>0</v>
      </c>
    </row>
    <row r="624" spans="2:57" x14ac:dyDescent="0.3">
      <c r="B624" s="1">
        <f>MAX(B$615:B623)+1</f>
        <v>99</v>
      </c>
      <c r="H624" s="13" t="str">
        <f ca="1">INDIRECT($B$1&amp;Items!E$2&amp;$B624)</f>
        <v>Кредиторская задолженность</v>
      </c>
      <c r="I624" s="13" t="str">
        <f ca="1">IF(INDIRECT($B$1&amp;Items!F$2&amp;$B624)="",H624,INDIRECT($B$1&amp;Items!F$2&amp;$B624))</f>
        <v>Операционные расходы - блок-3</v>
      </c>
      <c r="J624" s="1" t="str">
        <f ca="1">IF(INDIRECT($B$1&amp;Items!G$2&amp;$B624)="",IF(H624&lt;&gt;I624,"  "&amp;I624,I624),"    "&amp;INDIRECT($B$1&amp;Items!G$2&amp;$B624))</f>
        <v xml:space="preserve">  Операционные расходы - блок-3</v>
      </c>
      <c r="S624" s="1">
        <f t="shared" ca="1" si="234"/>
        <v>0</v>
      </c>
      <c r="V624" s="1">
        <f t="shared" ref="V624:BE624" ca="1" si="242">V61+V523-V328</f>
        <v>220662</v>
      </c>
      <c r="W624" s="1">
        <f t="shared" ca="1" si="242"/>
        <v>116382</v>
      </c>
      <c r="X624" s="1">
        <f t="shared" ca="1" si="242"/>
        <v>465670</v>
      </c>
      <c r="Y624" s="1">
        <f t="shared" ca="1" si="242"/>
        <v>583710.90000000014</v>
      </c>
      <c r="Z624" s="1">
        <f t="shared" ca="1" si="242"/>
        <v>498042.88122900028</v>
      </c>
      <c r="AA624" s="1">
        <f t="shared" ca="1" si="242"/>
        <v>286135.88417560037</v>
      </c>
      <c r="AB624" s="1">
        <f t="shared" ca="1" si="242"/>
        <v>0</v>
      </c>
      <c r="AC624" s="1">
        <f t="shared" ca="1" si="242"/>
        <v>0</v>
      </c>
      <c r="AD624" s="1">
        <f t="shared" ca="1" si="242"/>
        <v>0</v>
      </c>
      <c r="AE624" s="1">
        <f t="shared" ca="1" si="242"/>
        <v>0</v>
      </c>
      <c r="AF624" s="1">
        <f t="shared" ca="1" si="242"/>
        <v>0</v>
      </c>
      <c r="AG624" s="1">
        <f t="shared" ca="1" si="242"/>
        <v>0</v>
      </c>
      <c r="AH624" s="1">
        <f t="shared" ca="1" si="242"/>
        <v>0</v>
      </c>
      <c r="AI624" s="1">
        <f t="shared" ca="1" si="242"/>
        <v>0</v>
      </c>
      <c r="AJ624" s="1">
        <f t="shared" ca="1" si="242"/>
        <v>0</v>
      </c>
      <c r="AK624" s="1">
        <f t="shared" ca="1" si="242"/>
        <v>0</v>
      </c>
      <c r="AL624" s="1">
        <f t="shared" ca="1" si="242"/>
        <v>0</v>
      </c>
      <c r="AM624" s="1">
        <f t="shared" ca="1" si="242"/>
        <v>0</v>
      </c>
      <c r="AN624" s="1">
        <f t="shared" ca="1" si="242"/>
        <v>0</v>
      </c>
      <c r="AO624" s="1">
        <f t="shared" ca="1" si="242"/>
        <v>0</v>
      </c>
      <c r="AP624" s="1">
        <f t="shared" ca="1" si="242"/>
        <v>0</v>
      </c>
      <c r="AQ624" s="1">
        <f t="shared" ca="1" si="242"/>
        <v>0</v>
      </c>
      <c r="AR624" s="1">
        <f t="shared" ca="1" si="242"/>
        <v>0</v>
      </c>
      <c r="AS624" s="1">
        <f t="shared" ca="1" si="242"/>
        <v>0</v>
      </c>
      <c r="AT624" s="1">
        <f t="shared" ca="1" si="242"/>
        <v>0</v>
      </c>
      <c r="AU624" s="1">
        <f t="shared" ca="1" si="242"/>
        <v>0</v>
      </c>
      <c r="AV624" s="1">
        <f t="shared" ca="1" si="242"/>
        <v>0</v>
      </c>
      <c r="AW624" s="1">
        <f t="shared" ca="1" si="242"/>
        <v>0</v>
      </c>
      <c r="AX624" s="1">
        <f t="shared" ca="1" si="242"/>
        <v>0</v>
      </c>
      <c r="AY624" s="1">
        <f t="shared" ca="1" si="242"/>
        <v>0</v>
      </c>
      <c r="AZ624" s="1">
        <f t="shared" ca="1" si="242"/>
        <v>0</v>
      </c>
      <c r="BA624" s="1">
        <f t="shared" ca="1" si="242"/>
        <v>0</v>
      </c>
      <c r="BB624" s="1">
        <f t="shared" ca="1" si="242"/>
        <v>0</v>
      </c>
      <c r="BC624" s="1">
        <f t="shared" ca="1" si="242"/>
        <v>0</v>
      </c>
      <c r="BD624" s="1">
        <f t="shared" ca="1" si="242"/>
        <v>0</v>
      </c>
      <c r="BE624" s="1">
        <f t="shared" ca="1" si="242"/>
        <v>0</v>
      </c>
    </row>
    <row r="625" spans="1:57" x14ac:dyDescent="0.3">
      <c r="B625" s="1">
        <f>MAX(B$615:B624)+1</f>
        <v>100</v>
      </c>
      <c r="H625" s="13" t="str">
        <f ca="1">INDIRECT($B$1&amp;Items!E$2&amp;$B625)</f>
        <v>Кредиторская задолженность</v>
      </c>
      <c r="I625" s="13" t="str">
        <f ca="1">IF(INDIRECT($B$1&amp;Items!F$2&amp;$B625)="",H625,INDIRECT($B$1&amp;Items!F$2&amp;$B625))</f>
        <v>Операционные расходы - блок-4</v>
      </c>
      <c r="J625" s="1" t="str">
        <f ca="1">IF(INDIRECT($B$1&amp;Items!G$2&amp;$B625)="",IF(H625&lt;&gt;I625,"  "&amp;I625,I625),"    "&amp;INDIRECT($B$1&amp;Items!G$2&amp;$B625))</f>
        <v xml:space="preserve">  Операционные расходы - блок-4</v>
      </c>
      <c r="S625" s="1">
        <f t="shared" ca="1" si="234"/>
        <v>0</v>
      </c>
      <c r="V625" s="1">
        <f t="shared" ref="V625:BE625" ca="1" si="243">V62+V541-V346</f>
        <v>0</v>
      </c>
      <c r="W625" s="1">
        <f t="shared" ca="1" si="243"/>
        <v>0</v>
      </c>
      <c r="X625" s="1">
        <f t="shared" ca="1" si="243"/>
        <v>500028.93874060002</v>
      </c>
      <c r="Y625" s="1">
        <f t="shared" ca="1" si="243"/>
        <v>462909.85733379005</v>
      </c>
      <c r="Z625" s="1">
        <f t="shared" ca="1" si="243"/>
        <v>354151.69949082</v>
      </c>
      <c r="AA625" s="1">
        <f t="shared" ca="1" si="243"/>
        <v>136798.81979999994</v>
      </c>
      <c r="AB625" s="1">
        <f t="shared" ca="1" si="243"/>
        <v>0</v>
      </c>
      <c r="AC625" s="1">
        <f t="shared" ca="1" si="243"/>
        <v>0</v>
      </c>
      <c r="AD625" s="1">
        <f t="shared" ca="1" si="243"/>
        <v>0</v>
      </c>
      <c r="AE625" s="1">
        <f t="shared" ca="1" si="243"/>
        <v>0</v>
      </c>
      <c r="AF625" s="1">
        <f t="shared" ca="1" si="243"/>
        <v>0</v>
      </c>
      <c r="AG625" s="1">
        <f t="shared" ca="1" si="243"/>
        <v>0</v>
      </c>
      <c r="AH625" s="1">
        <f t="shared" ca="1" si="243"/>
        <v>0</v>
      </c>
      <c r="AI625" s="1">
        <f t="shared" ca="1" si="243"/>
        <v>0</v>
      </c>
      <c r="AJ625" s="1">
        <f t="shared" ca="1" si="243"/>
        <v>0</v>
      </c>
      <c r="AK625" s="1">
        <f t="shared" ca="1" si="243"/>
        <v>0</v>
      </c>
      <c r="AL625" s="1">
        <f t="shared" ca="1" si="243"/>
        <v>0</v>
      </c>
      <c r="AM625" s="1">
        <f t="shared" ca="1" si="243"/>
        <v>0</v>
      </c>
      <c r="AN625" s="1">
        <f t="shared" ca="1" si="243"/>
        <v>0</v>
      </c>
      <c r="AO625" s="1">
        <f t="shared" ca="1" si="243"/>
        <v>0</v>
      </c>
      <c r="AP625" s="1">
        <f t="shared" ca="1" si="243"/>
        <v>0</v>
      </c>
      <c r="AQ625" s="1">
        <f t="shared" ca="1" si="243"/>
        <v>0</v>
      </c>
      <c r="AR625" s="1">
        <f t="shared" ca="1" si="243"/>
        <v>0</v>
      </c>
      <c r="AS625" s="1">
        <f t="shared" ca="1" si="243"/>
        <v>0</v>
      </c>
      <c r="AT625" s="1">
        <f t="shared" ca="1" si="243"/>
        <v>0</v>
      </c>
      <c r="AU625" s="1">
        <f t="shared" ca="1" si="243"/>
        <v>0</v>
      </c>
      <c r="AV625" s="1">
        <f t="shared" ca="1" si="243"/>
        <v>0</v>
      </c>
      <c r="AW625" s="1">
        <f t="shared" ca="1" si="243"/>
        <v>0</v>
      </c>
      <c r="AX625" s="1">
        <f t="shared" ca="1" si="243"/>
        <v>0</v>
      </c>
      <c r="AY625" s="1">
        <f t="shared" ca="1" si="243"/>
        <v>0</v>
      </c>
      <c r="AZ625" s="1">
        <f t="shared" ca="1" si="243"/>
        <v>0</v>
      </c>
      <c r="BA625" s="1">
        <f t="shared" ca="1" si="243"/>
        <v>0</v>
      </c>
      <c r="BB625" s="1">
        <f t="shared" ca="1" si="243"/>
        <v>0</v>
      </c>
      <c r="BC625" s="1">
        <f t="shared" ca="1" si="243"/>
        <v>0</v>
      </c>
      <c r="BD625" s="1">
        <f t="shared" ca="1" si="243"/>
        <v>0</v>
      </c>
      <c r="BE625" s="1">
        <f t="shared" ca="1" si="243"/>
        <v>0</v>
      </c>
    </row>
    <row r="626" spans="1:57" x14ac:dyDescent="0.3">
      <c r="B626" s="1">
        <f>MAX(B$615:B625)+1</f>
        <v>101</v>
      </c>
      <c r="H626" s="13" t="str">
        <f ca="1">INDIRECT($B$1&amp;Items!E$2&amp;$B626)</f>
        <v>Кредиторская задолженность</v>
      </c>
      <c r="I626" s="13" t="str">
        <f ca="1">IF(INDIRECT($B$1&amp;Items!F$2&amp;$B626)="",H626,INDIRECT($B$1&amp;Items!F$2&amp;$B626))</f>
        <v>Операционные расходы - блок-5</v>
      </c>
      <c r="J626" s="1" t="str">
        <f ca="1">IF(INDIRECT($B$1&amp;Items!G$2&amp;$B626)="",IF(H626&lt;&gt;I626,"  "&amp;I626,I626),"    "&amp;INDIRECT($B$1&amp;Items!G$2&amp;$B626))</f>
        <v xml:space="preserve">  Операционные расходы - блок-5</v>
      </c>
      <c r="S626" s="1">
        <f t="shared" ca="1" si="234"/>
        <v>0</v>
      </c>
      <c r="V626" s="1">
        <f t="shared" ref="V626:BE626" ca="1" si="244">V63+V552-V357</f>
        <v>160315.91878902001</v>
      </c>
      <c r="W626" s="1">
        <f t="shared" ca="1" si="244"/>
        <v>427370.78878874343</v>
      </c>
      <c r="X626" s="1">
        <f t="shared" ca="1" si="244"/>
        <v>191121.40000000002</v>
      </c>
      <c r="Y626" s="1">
        <f t="shared" ca="1" si="244"/>
        <v>0</v>
      </c>
      <c r="Z626" s="1">
        <f t="shared" ca="1" si="244"/>
        <v>0</v>
      </c>
      <c r="AA626" s="1">
        <f t="shared" ca="1" si="244"/>
        <v>0</v>
      </c>
      <c r="AB626" s="1">
        <f t="shared" ca="1" si="244"/>
        <v>0</v>
      </c>
      <c r="AC626" s="1">
        <f t="shared" ca="1" si="244"/>
        <v>0</v>
      </c>
      <c r="AD626" s="1">
        <f t="shared" ca="1" si="244"/>
        <v>0</v>
      </c>
      <c r="AE626" s="1">
        <f t="shared" ca="1" si="244"/>
        <v>0</v>
      </c>
      <c r="AF626" s="1">
        <f t="shared" ca="1" si="244"/>
        <v>0</v>
      </c>
      <c r="AG626" s="1">
        <f t="shared" ca="1" si="244"/>
        <v>0</v>
      </c>
      <c r="AH626" s="1">
        <f t="shared" ca="1" si="244"/>
        <v>0</v>
      </c>
      <c r="AI626" s="1">
        <f t="shared" ca="1" si="244"/>
        <v>0</v>
      </c>
      <c r="AJ626" s="1">
        <f t="shared" ca="1" si="244"/>
        <v>0</v>
      </c>
      <c r="AK626" s="1">
        <f t="shared" ca="1" si="244"/>
        <v>0</v>
      </c>
      <c r="AL626" s="1">
        <f t="shared" ca="1" si="244"/>
        <v>0</v>
      </c>
      <c r="AM626" s="1">
        <f t="shared" ca="1" si="244"/>
        <v>0</v>
      </c>
      <c r="AN626" s="1">
        <f t="shared" ca="1" si="244"/>
        <v>0</v>
      </c>
      <c r="AO626" s="1">
        <f t="shared" ca="1" si="244"/>
        <v>0</v>
      </c>
      <c r="AP626" s="1">
        <f t="shared" ca="1" si="244"/>
        <v>0</v>
      </c>
      <c r="AQ626" s="1">
        <f t="shared" ca="1" si="244"/>
        <v>0</v>
      </c>
      <c r="AR626" s="1">
        <f t="shared" ca="1" si="244"/>
        <v>0</v>
      </c>
      <c r="AS626" s="1">
        <f t="shared" ca="1" si="244"/>
        <v>0</v>
      </c>
      <c r="AT626" s="1">
        <f t="shared" ca="1" si="244"/>
        <v>0</v>
      </c>
      <c r="AU626" s="1">
        <f t="shared" ca="1" si="244"/>
        <v>0</v>
      </c>
      <c r="AV626" s="1">
        <f t="shared" ca="1" si="244"/>
        <v>0</v>
      </c>
      <c r="AW626" s="1">
        <f t="shared" ca="1" si="244"/>
        <v>0</v>
      </c>
      <c r="AX626" s="1">
        <f t="shared" ca="1" si="244"/>
        <v>0</v>
      </c>
      <c r="AY626" s="1">
        <f t="shared" ca="1" si="244"/>
        <v>0</v>
      </c>
      <c r="AZ626" s="1">
        <f t="shared" ca="1" si="244"/>
        <v>0</v>
      </c>
      <c r="BA626" s="1">
        <f t="shared" ca="1" si="244"/>
        <v>0</v>
      </c>
      <c r="BB626" s="1">
        <f t="shared" ca="1" si="244"/>
        <v>0</v>
      </c>
      <c r="BC626" s="1">
        <f t="shared" ca="1" si="244"/>
        <v>0</v>
      </c>
      <c r="BD626" s="1">
        <f t="shared" ca="1" si="244"/>
        <v>0</v>
      </c>
      <c r="BE626" s="1">
        <f t="shared" ca="1" si="244"/>
        <v>0</v>
      </c>
    </row>
    <row r="627" spans="1:57" x14ac:dyDescent="0.3">
      <c r="B627" s="1">
        <f>MAX(B$615:B626)+1</f>
        <v>102</v>
      </c>
      <c r="H627" s="13" t="str">
        <f ca="1">INDIRECT($B$1&amp;Items!E$2&amp;$B627)</f>
        <v>Кредиторская задолженность</v>
      </c>
      <c r="I627" s="13" t="str">
        <f ca="1">IF(INDIRECT($B$1&amp;Items!F$2&amp;$B627)="",H627,INDIRECT($B$1&amp;Items!F$2&amp;$B627))</f>
        <v>Основные средства - тип - 1</v>
      </c>
      <c r="J627" s="1" t="str">
        <f ca="1">IF(INDIRECT($B$1&amp;Items!G$2&amp;$B627)="",IF(H627&lt;&gt;I627,"  "&amp;I627,I627),"    "&amp;INDIRECT($B$1&amp;Items!G$2&amp;$B627))</f>
        <v xml:space="preserve">  Основные средства - тип - 1</v>
      </c>
      <c r="S627" s="1">
        <f t="shared" ca="1" si="234"/>
        <v>0</v>
      </c>
      <c r="V627" s="1">
        <f ca="1">V64+V74-V372</f>
        <v>17969256.262499999</v>
      </c>
      <c r="W627" s="1">
        <f t="shared" ref="W627:BE627" ca="1" si="245">W64+W74-W372</f>
        <v>0</v>
      </c>
      <c r="X627" s="1">
        <f t="shared" ca="1" si="245"/>
        <v>0</v>
      </c>
      <c r="Y627" s="1">
        <f t="shared" ca="1" si="245"/>
        <v>0</v>
      </c>
      <c r="Z627" s="1">
        <f t="shared" ca="1" si="245"/>
        <v>0</v>
      </c>
      <c r="AA627" s="1">
        <f t="shared" ca="1" si="245"/>
        <v>0</v>
      </c>
      <c r="AB627" s="1">
        <f t="shared" ca="1" si="245"/>
        <v>0</v>
      </c>
      <c r="AC627" s="1">
        <f t="shared" ca="1" si="245"/>
        <v>0</v>
      </c>
      <c r="AD627" s="1">
        <f t="shared" ca="1" si="245"/>
        <v>0</v>
      </c>
      <c r="AE627" s="1">
        <f t="shared" ca="1" si="245"/>
        <v>0</v>
      </c>
      <c r="AF627" s="1">
        <f t="shared" ca="1" si="245"/>
        <v>0</v>
      </c>
      <c r="AG627" s="1">
        <f t="shared" ca="1" si="245"/>
        <v>0</v>
      </c>
      <c r="AH627" s="1">
        <f t="shared" ca="1" si="245"/>
        <v>0</v>
      </c>
      <c r="AI627" s="1">
        <f t="shared" ca="1" si="245"/>
        <v>0</v>
      </c>
      <c r="AJ627" s="1">
        <f t="shared" ca="1" si="245"/>
        <v>0</v>
      </c>
      <c r="AK627" s="1">
        <f t="shared" ca="1" si="245"/>
        <v>0</v>
      </c>
      <c r="AL627" s="1">
        <f t="shared" ca="1" si="245"/>
        <v>0</v>
      </c>
      <c r="AM627" s="1">
        <f t="shared" ca="1" si="245"/>
        <v>0</v>
      </c>
      <c r="AN627" s="1">
        <f t="shared" ca="1" si="245"/>
        <v>0</v>
      </c>
      <c r="AO627" s="1">
        <f t="shared" ca="1" si="245"/>
        <v>0</v>
      </c>
      <c r="AP627" s="1">
        <f t="shared" ca="1" si="245"/>
        <v>0</v>
      </c>
      <c r="AQ627" s="1">
        <f t="shared" ca="1" si="245"/>
        <v>0</v>
      </c>
      <c r="AR627" s="1">
        <f t="shared" ca="1" si="245"/>
        <v>0</v>
      </c>
      <c r="AS627" s="1">
        <f t="shared" ca="1" si="245"/>
        <v>0</v>
      </c>
      <c r="AT627" s="1">
        <f t="shared" ca="1" si="245"/>
        <v>0</v>
      </c>
      <c r="AU627" s="1">
        <f t="shared" ca="1" si="245"/>
        <v>0</v>
      </c>
      <c r="AV627" s="1">
        <f t="shared" ca="1" si="245"/>
        <v>0</v>
      </c>
      <c r="AW627" s="1">
        <f t="shared" ca="1" si="245"/>
        <v>0</v>
      </c>
      <c r="AX627" s="1">
        <f t="shared" ca="1" si="245"/>
        <v>0</v>
      </c>
      <c r="AY627" s="1">
        <f t="shared" ca="1" si="245"/>
        <v>0</v>
      </c>
      <c r="AZ627" s="1">
        <f t="shared" ca="1" si="245"/>
        <v>0</v>
      </c>
      <c r="BA627" s="1">
        <f t="shared" ca="1" si="245"/>
        <v>0</v>
      </c>
      <c r="BB627" s="1">
        <f t="shared" ca="1" si="245"/>
        <v>0</v>
      </c>
      <c r="BC627" s="1">
        <f t="shared" ca="1" si="245"/>
        <v>0</v>
      </c>
      <c r="BD627" s="1">
        <f t="shared" ca="1" si="245"/>
        <v>0</v>
      </c>
      <c r="BE627" s="1">
        <f t="shared" ca="1" si="245"/>
        <v>0</v>
      </c>
    </row>
    <row r="628" spans="1:57" x14ac:dyDescent="0.3">
      <c r="B628" s="1">
        <f>MAX(B$615:B627)+1</f>
        <v>103</v>
      </c>
      <c r="H628" s="13" t="str">
        <f ca="1">INDIRECT($B$1&amp;Items!E$2&amp;$B628)</f>
        <v>Кредиторская задолженность</v>
      </c>
      <c r="I628" s="13" t="str">
        <f ca="1">IF(INDIRECT($B$1&amp;Items!F$2&amp;$B628)="",H628,INDIRECT($B$1&amp;Items!F$2&amp;$B628))</f>
        <v>Основные средства - тип - 2</v>
      </c>
      <c r="J628" s="1" t="str">
        <f ca="1">IF(INDIRECT($B$1&amp;Items!G$2&amp;$B628)="",IF(H628&lt;&gt;I628,"  "&amp;I628,I628),"    "&amp;INDIRECT($B$1&amp;Items!G$2&amp;$B628))</f>
        <v xml:space="preserve">  Основные средства - тип - 2</v>
      </c>
      <c r="S628" s="1">
        <f t="shared" ca="1" si="234"/>
        <v>0</v>
      </c>
      <c r="V628" s="1">
        <f ca="1">V65+V86-V384</f>
        <v>12156986.775592251</v>
      </c>
      <c r="W628" s="1">
        <f t="shared" ref="W628:BE628" ca="1" si="246">W65+W86-W384</f>
        <v>0</v>
      </c>
      <c r="X628" s="1">
        <f t="shared" ca="1" si="246"/>
        <v>0</v>
      </c>
      <c r="Y628" s="1">
        <f t="shared" ca="1" si="246"/>
        <v>0</v>
      </c>
      <c r="Z628" s="1">
        <f t="shared" ca="1" si="246"/>
        <v>0</v>
      </c>
      <c r="AA628" s="1">
        <f t="shared" ca="1" si="246"/>
        <v>0</v>
      </c>
      <c r="AB628" s="1">
        <f t="shared" ca="1" si="246"/>
        <v>0</v>
      </c>
      <c r="AC628" s="1">
        <f t="shared" ca="1" si="246"/>
        <v>0</v>
      </c>
      <c r="AD628" s="1">
        <f t="shared" ca="1" si="246"/>
        <v>0</v>
      </c>
      <c r="AE628" s="1">
        <f t="shared" ca="1" si="246"/>
        <v>0</v>
      </c>
      <c r="AF628" s="1">
        <f t="shared" ca="1" si="246"/>
        <v>0</v>
      </c>
      <c r="AG628" s="1">
        <f t="shared" ca="1" si="246"/>
        <v>0</v>
      </c>
      <c r="AH628" s="1">
        <f t="shared" ca="1" si="246"/>
        <v>0</v>
      </c>
      <c r="AI628" s="1">
        <f t="shared" ca="1" si="246"/>
        <v>0</v>
      </c>
      <c r="AJ628" s="1">
        <f t="shared" ca="1" si="246"/>
        <v>0</v>
      </c>
      <c r="AK628" s="1">
        <f t="shared" ca="1" si="246"/>
        <v>0</v>
      </c>
      <c r="AL628" s="1">
        <f t="shared" ca="1" si="246"/>
        <v>0</v>
      </c>
      <c r="AM628" s="1">
        <f t="shared" ca="1" si="246"/>
        <v>0</v>
      </c>
      <c r="AN628" s="1">
        <f t="shared" ca="1" si="246"/>
        <v>0</v>
      </c>
      <c r="AO628" s="1">
        <f t="shared" ca="1" si="246"/>
        <v>0</v>
      </c>
      <c r="AP628" s="1">
        <f t="shared" ca="1" si="246"/>
        <v>0</v>
      </c>
      <c r="AQ628" s="1">
        <f t="shared" ca="1" si="246"/>
        <v>0</v>
      </c>
      <c r="AR628" s="1">
        <f t="shared" ca="1" si="246"/>
        <v>0</v>
      </c>
      <c r="AS628" s="1">
        <f t="shared" ca="1" si="246"/>
        <v>0</v>
      </c>
      <c r="AT628" s="1">
        <f t="shared" ca="1" si="246"/>
        <v>0</v>
      </c>
      <c r="AU628" s="1">
        <f t="shared" ca="1" si="246"/>
        <v>0</v>
      </c>
      <c r="AV628" s="1">
        <f t="shared" ca="1" si="246"/>
        <v>0</v>
      </c>
      <c r="AW628" s="1">
        <f t="shared" ca="1" si="246"/>
        <v>0</v>
      </c>
      <c r="AX628" s="1">
        <f t="shared" ca="1" si="246"/>
        <v>0</v>
      </c>
      <c r="AY628" s="1">
        <f t="shared" ca="1" si="246"/>
        <v>0</v>
      </c>
      <c r="AZ628" s="1">
        <f t="shared" ca="1" si="246"/>
        <v>0</v>
      </c>
      <c r="BA628" s="1">
        <f t="shared" ca="1" si="246"/>
        <v>0</v>
      </c>
      <c r="BB628" s="1">
        <f t="shared" ca="1" si="246"/>
        <v>0</v>
      </c>
      <c r="BC628" s="1">
        <f t="shared" ca="1" si="246"/>
        <v>0</v>
      </c>
      <c r="BD628" s="1">
        <f t="shared" ca="1" si="246"/>
        <v>0</v>
      </c>
      <c r="BE628" s="1">
        <f t="shared" ca="1" si="246"/>
        <v>0</v>
      </c>
    </row>
    <row r="629" spans="1:57" x14ac:dyDescent="0.3">
      <c r="B629" s="1">
        <f>MAX(B$615:B628)+1</f>
        <v>104</v>
      </c>
      <c r="H629" s="13" t="str">
        <f ca="1">INDIRECT($B$1&amp;Items!E$2&amp;$B629)</f>
        <v>Кредиторская задолженность</v>
      </c>
      <c r="I629" s="13" t="str">
        <f ca="1">IF(INDIRECT($B$1&amp;Items!F$2&amp;$B629)="",H629,INDIRECT($B$1&amp;Items!F$2&amp;$B629))</f>
        <v>Основные средства - тип - 3</v>
      </c>
      <c r="J629" s="1" t="str">
        <f ca="1">IF(INDIRECT($B$1&amp;Items!G$2&amp;$B629)="",IF(H629&lt;&gt;I629,"  "&amp;I629,I629),"    "&amp;INDIRECT($B$1&amp;Items!G$2&amp;$B629))</f>
        <v xml:space="preserve">  Основные средства - тип - 3</v>
      </c>
      <c r="S629" s="1">
        <f t="shared" ca="1" si="234"/>
        <v>0</v>
      </c>
      <c r="V629" s="1">
        <f ca="1">V66+V97-V395</f>
        <v>13168056.893258747</v>
      </c>
      <c r="W629" s="1">
        <f t="shared" ref="W629:BE629" ca="1" si="247">W66+W97-W395</f>
        <v>12013334.898953471</v>
      </c>
      <c r="X629" s="1">
        <f t="shared" ca="1" si="247"/>
        <v>0</v>
      </c>
      <c r="Y629" s="1">
        <f t="shared" ca="1" si="247"/>
        <v>0</v>
      </c>
      <c r="Z629" s="1">
        <f t="shared" ca="1" si="247"/>
        <v>0</v>
      </c>
      <c r="AA629" s="1">
        <f t="shared" ca="1" si="247"/>
        <v>0</v>
      </c>
      <c r="AB629" s="1">
        <f t="shared" ca="1" si="247"/>
        <v>0</v>
      </c>
      <c r="AC629" s="1">
        <f t="shared" ca="1" si="247"/>
        <v>0</v>
      </c>
      <c r="AD629" s="1">
        <f t="shared" ca="1" si="247"/>
        <v>0</v>
      </c>
      <c r="AE629" s="1">
        <f t="shared" ca="1" si="247"/>
        <v>0</v>
      </c>
      <c r="AF629" s="1">
        <f t="shared" ca="1" si="247"/>
        <v>0</v>
      </c>
      <c r="AG629" s="1">
        <f t="shared" ca="1" si="247"/>
        <v>0</v>
      </c>
      <c r="AH629" s="1">
        <f t="shared" ca="1" si="247"/>
        <v>0</v>
      </c>
      <c r="AI629" s="1">
        <f t="shared" ca="1" si="247"/>
        <v>0</v>
      </c>
      <c r="AJ629" s="1">
        <f t="shared" ca="1" si="247"/>
        <v>0</v>
      </c>
      <c r="AK629" s="1">
        <f t="shared" ca="1" si="247"/>
        <v>0</v>
      </c>
      <c r="AL629" s="1">
        <f t="shared" ca="1" si="247"/>
        <v>0</v>
      </c>
      <c r="AM629" s="1">
        <f t="shared" ca="1" si="247"/>
        <v>0</v>
      </c>
      <c r="AN629" s="1">
        <f t="shared" ca="1" si="247"/>
        <v>0</v>
      </c>
      <c r="AO629" s="1">
        <f t="shared" ca="1" si="247"/>
        <v>0</v>
      </c>
      <c r="AP629" s="1">
        <f t="shared" ca="1" si="247"/>
        <v>0</v>
      </c>
      <c r="AQ629" s="1">
        <f t="shared" ca="1" si="247"/>
        <v>0</v>
      </c>
      <c r="AR629" s="1">
        <f t="shared" ca="1" si="247"/>
        <v>0</v>
      </c>
      <c r="AS629" s="1">
        <f t="shared" ca="1" si="247"/>
        <v>0</v>
      </c>
      <c r="AT629" s="1">
        <f t="shared" ca="1" si="247"/>
        <v>0</v>
      </c>
      <c r="AU629" s="1">
        <f t="shared" ca="1" si="247"/>
        <v>0</v>
      </c>
      <c r="AV629" s="1">
        <f t="shared" ca="1" si="247"/>
        <v>0</v>
      </c>
      <c r="AW629" s="1">
        <f t="shared" ca="1" si="247"/>
        <v>0</v>
      </c>
      <c r="AX629" s="1">
        <f t="shared" ca="1" si="247"/>
        <v>0</v>
      </c>
      <c r="AY629" s="1">
        <f t="shared" ca="1" si="247"/>
        <v>0</v>
      </c>
      <c r="AZ629" s="1">
        <f t="shared" ca="1" si="247"/>
        <v>0</v>
      </c>
      <c r="BA629" s="1">
        <f t="shared" ca="1" si="247"/>
        <v>0</v>
      </c>
      <c r="BB629" s="1">
        <f t="shared" ca="1" si="247"/>
        <v>0</v>
      </c>
      <c r="BC629" s="1">
        <f t="shared" ca="1" si="247"/>
        <v>0</v>
      </c>
      <c r="BD629" s="1">
        <f t="shared" ca="1" si="247"/>
        <v>0</v>
      </c>
      <c r="BE629" s="1">
        <f t="shared" ca="1" si="247"/>
        <v>0</v>
      </c>
    </row>
    <row r="630" spans="1:57" ht="4.95" customHeight="1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36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</row>
    <row r="632" spans="1:57" ht="4.95" customHeight="1" x14ac:dyDescent="0.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35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</row>
  </sheetData>
  <conditionalFormatting sqref="J161:L170 S161:S170 V161:AE170 V175:AE218 S175:S218 J175:L218 J238:L300 S238:S300 V238:AE300 S87:S114 J87:L114 V87:BE114 V371:BE412 J371:L412 S371:S412">
    <cfRule type="expression" dxfId="436" priority="477">
      <formula>AND($H87=$I87,$I87=$J87)</formula>
    </cfRule>
    <cfRule type="expression" dxfId="435" priority="478">
      <formula>AND($H87&lt;&gt;$I87,"  "&amp;$I87=$J87)</formula>
    </cfRule>
    <cfRule type="expression" dxfId="434" priority="479">
      <formula>AND("  "&amp;$I87&lt;&gt;$J87,$I87&lt;&gt;$J87)</formula>
    </cfRule>
  </conditionalFormatting>
  <conditionalFormatting sqref="J229:L237 S229:S237 V229:AE237">
    <cfRule type="expression" dxfId="433" priority="468">
      <formula>AND($H229=$I229,$I229=$J229)</formula>
    </cfRule>
    <cfRule type="expression" dxfId="432" priority="469">
      <formula>AND($H229&lt;&gt;$I229,"  "&amp;$I229=$J229)</formula>
    </cfRule>
    <cfRule type="expression" dxfId="431" priority="470">
      <formula>AND("  "&amp;$I229&lt;&gt;$J229,$I229&lt;&gt;$J229)</formula>
    </cfRule>
  </conditionalFormatting>
  <conditionalFormatting sqref="J171:L174 S171:S174 V171:AE174">
    <cfRule type="expression" dxfId="430" priority="465">
      <formula>AND($H171=$I171,$I171=$J171)</formula>
    </cfRule>
    <cfRule type="expression" dxfId="429" priority="466">
      <formula>AND($H171&lt;&gt;$I171,"  "&amp;$I171=$J171)</formula>
    </cfRule>
    <cfRule type="expression" dxfId="428" priority="467">
      <formula>AND("  "&amp;$I171&lt;&gt;$J171,$I171&lt;&gt;$J171)</formula>
    </cfRule>
  </conditionalFormatting>
  <conditionalFormatting sqref="V219:AE224 S219:S224 J219:L224">
    <cfRule type="expression" dxfId="427" priority="462">
      <formula>AND($H219=$I219,$I219=$J219)</formula>
    </cfRule>
    <cfRule type="expression" dxfId="426" priority="463">
      <formula>AND($H219&lt;&gt;$I219,"  "&amp;$I219=$J219)</formula>
    </cfRule>
    <cfRule type="expression" dxfId="425" priority="464">
      <formula>AND("  "&amp;$I219&lt;&gt;$J219,$I219&lt;&gt;$J219)</formula>
    </cfRule>
  </conditionalFormatting>
  <conditionalFormatting sqref="J433:L495 S433:S495 V433:AE495">
    <cfRule type="expression" dxfId="424" priority="459">
      <formula>AND($H433=$I433,$I433=$J433)</formula>
    </cfRule>
    <cfRule type="expression" dxfId="423" priority="460">
      <formula>AND($H433&lt;&gt;$I433,"  "&amp;$I433=$J433)</formula>
    </cfRule>
    <cfRule type="expression" dxfId="422" priority="461">
      <formula>AND("  "&amp;$I433&lt;&gt;$J433,$I433&lt;&gt;$J433)</formula>
    </cfRule>
  </conditionalFormatting>
  <conditionalFormatting sqref="J424:L432 S424:S432 V424:AE432">
    <cfRule type="expression" dxfId="421" priority="456">
      <formula>AND($H424=$I424,$I424=$J424)</formula>
    </cfRule>
    <cfRule type="expression" dxfId="420" priority="457">
      <formula>AND($H424&lt;&gt;$I424,"  "&amp;$I424=$J424)</formula>
    </cfRule>
    <cfRule type="expression" dxfId="419" priority="458">
      <formula>AND("  "&amp;$I424&lt;&gt;$J424,$I424&lt;&gt;$J424)</formula>
    </cfRule>
  </conditionalFormatting>
  <conditionalFormatting sqref="AF161:AU170 AF175:AU218 AF238:AU300">
    <cfRule type="expression" dxfId="418" priority="453">
      <formula>AND($H161=$I161,$I161=$J161)</formula>
    </cfRule>
    <cfRule type="expression" dxfId="417" priority="454">
      <formula>AND($H161&lt;&gt;$I161,"  "&amp;$I161=$J161)</formula>
    </cfRule>
    <cfRule type="expression" dxfId="416" priority="455">
      <formula>AND("  "&amp;$I161&lt;&gt;$J161,$I161&lt;&gt;$J161)</formula>
    </cfRule>
  </conditionalFormatting>
  <conditionalFormatting sqref="AF229:AU237">
    <cfRule type="expression" dxfId="415" priority="450">
      <formula>AND($H229=$I229,$I229=$J229)</formula>
    </cfRule>
    <cfRule type="expression" dxfId="414" priority="451">
      <formula>AND($H229&lt;&gt;$I229,"  "&amp;$I229=$J229)</formula>
    </cfRule>
    <cfRule type="expression" dxfId="413" priority="452">
      <formula>AND("  "&amp;$I229&lt;&gt;$J229,$I229&lt;&gt;$J229)</formula>
    </cfRule>
  </conditionalFormatting>
  <conditionalFormatting sqref="AF171:AU174">
    <cfRule type="expression" dxfId="412" priority="447">
      <formula>AND($H171=$I171,$I171=$J171)</formula>
    </cfRule>
    <cfRule type="expression" dxfId="411" priority="448">
      <formula>AND($H171&lt;&gt;$I171,"  "&amp;$I171=$J171)</formula>
    </cfRule>
    <cfRule type="expression" dxfId="410" priority="449">
      <formula>AND("  "&amp;$I171&lt;&gt;$J171,$I171&lt;&gt;$J171)</formula>
    </cfRule>
  </conditionalFormatting>
  <conditionalFormatting sqref="AF219:AU224">
    <cfRule type="expression" dxfId="409" priority="444">
      <formula>AND($H219=$I219,$I219=$J219)</formula>
    </cfRule>
    <cfRule type="expression" dxfId="408" priority="445">
      <formula>AND($H219&lt;&gt;$I219,"  "&amp;$I219=$J219)</formula>
    </cfRule>
    <cfRule type="expression" dxfId="407" priority="446">
      <formula>AND("  "&amp;$I219&lt;&gt;$J219,$I219&lt;&gt;$J219)</formula>
    </cfRule>
  </conditionalFormatting>
  <conditionalFormatting sqref="AF433:AU495">
    <cfRule type="expression" dxfId="406" priority="441">
      <formula>AND($H433=$I433,$I433=$J433)</formula>
    </cfRule>
    <cfRule type="expression" dxfId="405" priority="442">
      <formula>AND($H433&lt;&gt;$I433,"  "&amp;$I433=$J433)</formula>
    </cfRule>
    <cfRule type="expression" dxfId="404" priority="443">
      <formula>AND("  "&amp;$I433&lt;&gt;$J433,$I433&lt;&gt;$J433)</formula>
    </cfRule>
  </conditionalFormatting>
  <conditionalFormatting sqref="AF424:AU432">
    <cfRule type="expression" dxfId="403" priority="438">
      <formula>AND($H424=$I424,$I424=$J424)</formula>
    </cfRule>
    <cfRule type="expression" dxfId="402" priority="439">
      <formula>AND($H424&lt;&gt;$I424,"  "&amp;$I424=$J424)</formula>
    </cfRule>
    <cfRule type="expression" dxfId="401" priority="440">
      <formula>AND("  "&amp;$I424&lt;&gt;$J424,$I424&lt;&gt;$J424)</formula>
    </cfRule>
  </conditionalFormatting>
  <conditionalFormatting sqref="AV161:BE170 AV175:BE218 AV238:BE300">
    <cfRule type="expression" dxfId="400" priority="435">
      <formula>AND($H161=$I161,$I161=$J161)</formula>
    </cfRule>
    <cfRule type="expression" dxfId="399" priority="436">
      <formula>AND($H161&lt;&gt;$I161,"  "&amp;$I161=$J161)</formula>
    </cfRule>
    <cfRule type="expression" dxfId="398" priority="437">
      <formula>AND("  "&amp;$I161&lt;&gt;$J161,$I161&lt;&gt;$J161)</formula>
    </cfRule>
  </conditionalFormatting>
  <conditionalFormatting sqref="AV229:BE237">
    <cfRule type="expression" dxfId="397" priority="432">
      <formula>AND($H229=$I229,$I229=$J229)</formula>
    </cfRule>
    <cfRule type="expression" dxfId="396" priority="433">
      <formula>AND($H229&lt;&gt;$I229,"  "&amp;$I229=$J229)</formula>
    </cfRule>
    <cfRule type="expression" dxfId="395" priority="434">
      <formula>AND("  "&amp;$I229&lt;&gt;$J229,$I229&lt;&gt;$J229)</formula>
    </cfRule>
  </conditionalFormatting>
  <conditionalFormatting sqref="AV171:BE174">
    <cfRule type="expression" dxfId="394" priority="429">
      <formula>AND($H171=$I171,$I171=$J171)</formula>
    </cfRule>
    <cfRule type="expression" dxfId="393" priority="430">
      <formula>AND($H171&lt;&gt;$I171,"  "&amp;$I171=$J171)</formula>
    </cfRule>
    <cfRule type="expression" dxfId="392" priority="431">
      <formula>AND("  "&amp;$I171&lt;&gt;$J171,$I171&lt;&gt;$J171)</formula>
    </cfRule>
  </conditionalFormatting>
  <conditionalFormatting sqref="AV219:BE224">
    <cfRule type="expression" dxfId="391" priority="426">
      <formula>AND($H219=$I219,$I219=$J219)</formula>
    </cfRule>
    <cfRule type="expression" dxfId="390" priority="427">
      <formula>AND($H219&lt;&gt;$I219,"  "&amp;$I219=$J219)</formula>
    </cfRule>
    <cfRule type="expression" dxfId="389" priority="428">
      <formula>AND("  "&amp;$I219&lt;&gt;$J219,$I219&lt;&gt;$J219)</formula>
    </cfRule>
  </conditionalFormatting>
  <conditionalFormatting sqref="AV433:BE495">
    <cfRule type="expression" dxfId="388" priority="423">
      <formula>AND($H433=$I433,$I433=$J433)</formula>
    </cfRule>
    <cfRule type="expression" dxfId="387" priority="424">
      <formula>AND($H433&lt;&gt;$I433,"  "&amp;$I433=$J433)</formula>
    </cfRule>
    <cfRule type="expression" dxfId="386" priority="425">
      <formula>AND("  "&amp;$I433&lt;&gt;$J433,$I433&lt;&gt;$J433)</formula>
    </cfRule>
  </conditionalFormatting>
  <conditionalFormatting sqref="AV424:BE432">
    <cfRule type="expression" dxfId="385" priority="420">
      <formula>AND($H424=$I424,$I424=$J424)</formula>
    </cfRule>
    <cfRule type="expression" dxfId="384" priority="421">
      <formula>AND($H424&lt;&gt;$I424,"  "&amp;$I424=$J424)</formula>
    </cfRule>
    <cfRule type="expression" dxfId="383" priority="422">
      <formula>AND("  "&amp;$I424&lt;&gt;$J424,$I424&lt;&gt;$J424)</formula>
    </cfRule>
  </conditionalFormatting>
  <conditionalFormatting sqref="J29:L34 S29:S34 V29:AE34 V53:AE55 S53:S55 J53:L55">
    <cfRule type="expression" dxfId="382" priority="417">
      <formula>AND($H29=$I29,$I29=$J29)</formula>
    </cfRule>
    <cfRule type="expression" dxfId="381" priority="418">
      <formula>AND($H29&lt;&gt;$I29,"  "&amp;$I29=$J29)</formula>
    </cfRule>
    <cfRule type="expression" dxfId="380" priority="419">
      <formula>AND("  "&amp;$I29&lt;&gt;$J29,$I29&lt;&gt;$J29)</formula>
    </cfRule>
  </conditionalFormatting>
  <conditionalFormatting sqref="J56:L66 S56:S66 V56:AE66">
    <cfRule type="expression" dxfId="379" priority="414">
      <formula>AND($H56=$I56,$I56=$J56)</formula>
    </cfRule>
    <cfRule type="expression" dxfId="378" priority="415">
      <formula>AND($H56&lt;&gt;$I56,"  "&amp;$I56=$J56)</formula>
    </cfRule>
    <cfRule type="expression" dxfId="377" priority="416">
      <formula>AND("  "&amp;$I56&lt;&gt;$J56,$I56&lt;&gt;$J56)</formula>
    </cfRule>
  </conditionalFormatting>
  <conditionalFormatting sqref="AF29:AU34 AF53:AU55">
    <cfRule type="expression" dxfId="376" priority="408">
      <formula>AND($H29=$I29,$I29=$J29)</formula>
    </cfRule>
    <cfRule type="expression" dxfId="375" priority="409">
      <formula>AND($H29&lt;&gt;$I29,"  "&amp;$I29=$J29)</formula>
    </cfRule>
    <cfRule type="expression" dxfId="374" priority="410">
      <formula>AND("  "&amp;$I29&lt;&gt;$J29,$I29&lt;&gt;$J29)</formula>
    </cfRule>
  </conditionalFormatting>
  <conditionalFormatting sqref="AF56:AU66">
    <cfRule type="expression" dxfId="373" priority="405">
      <formula>AND($H56=$I56,$I56=$J56)</formula>
    </cfRule>
    <cfRule type="expression" dxfId="372" priority="406">
      <formula>AND($H56&lt;&gt;$I56,"  "&amp;$I56=$J56)</formula>
    </cfRule>
    <cfRule type="expression" dxfId="371" priority="407">
      <formula>AND("  "&amp;$I56&lt;&gt;$J56,$I56&lt;&gt;$J56)</formula>
    </cfRule>
  </conditionalFormatting>
  <conditionalFormatting sqref="AF592:AU597 AF616:AU618">
    <cfRule type="expression" dxfId="370" priority="384">
      <formula>AND($H592=$I592,$I592=$J592)</formula>
    </cfRule>
    <cfRule type="expression" dxfId="369" priority="385">
      <formula>AND($H592&lt;&gt;$I592,"  "&amp;$I592=$J592)</formula>
    </cfRule>
    <cfRule type="expression" dxfId="368" priority="386">
      <formula>AND("  "&amp;$I592&lt;&gt;$J592,$I592&lt;&gt;$J592)</formula>
    </cfRule>
  </conditionalFormatting>
  <conditionalFormatting sqref="AV29:BE34 AV53:BE55">
    <cfRule type="expression" dxfId="367" priority="399">
      <formula>AND($H29=$I29,$I29=$J29)</formula>
    </cfRule>
    <cfRule type="expression" dxfId="366" priority="400">
      <formula>AND($H29&lt;&gt;$I29,"  "&amp;$I29=$J29)</formula>
    </cfRule>
    <cfRule type="expression" dxfId="365" priority="401">
      <formula>AND("  "&amp;$I29&lt;&gt;$J29,$I29&lt;&gt;$J29)</formula>
    </cfRule>
  </conditionalFormatting>
  <conditionalFormatting sqref="AV56:BE66">
    <cfRule type="expression" dxfId="364" priority="396">
      <formula>AND($H56=$I56,$I56=$J56)</formula>
    </cfRule>
    <cfRule type="expression" dxfId="363" priority="397">
      <formula>AND($H56&lt;&gt;$I56,"  "&amp;$I56=$J56)</formula>
    </cfRule>
    <cfRule type="expression" dxfId="362" priority="398">
      <formula>AND("  "&amp;$I56&lt;&gt;$J56,$I56&lt;&gt;$J56)</formula>
    </cfRule>
  </conditionalFormatting>
  <conditionalFormatting sqref="AV619:BE629">
    <cfRule type="expression" dxfId="361" priority="375">
      <formula>AND($H619=$I619,$I619=$J619)</formula>
    </cfRule>
    <cfRule type="expression" dxfId="360" priority="376">
      <formula>AND($H619&lt;&gt;$I619,"  "&amp;$I619=$J619)</formula>
    </cfRule>
    <cfRule type="expression" dxfId="359" priority="377">
      <formula>AND("  "&amp;$I619&lt;&gt;$J619,$I619&lt;&gt;$J619)</formula>
    </cfRule>
  </conditionalFormatting>
  <conditionalFormatting sqref="J592:L597 S592:S597 V592:AE597 V616:AE618 S616:S618 J616:L618">
    <cfRule type="expression" dxfId="358" priority="390">
      <formula>AND($H592=$I592,$I592=$J592)</formula>
    </cfRule>
    <cfRule type="expression" dxfId="357" priority="391">
      <formula>AND($H592&lt;&gt;$I592,"  "&amp;$I592=$J592)</formula>
    </cfRule>
    <cfRule type="expression" dxfId="356" priority="392">
      <formula>AND("  "&amp;$I592&lt;&gt;$J592,$I592&lt;&gt;$J592)</formula>
    </cfRule>
  </conditionalFormatting>
  <conditionalFormatting sqref="J619:L629 S619:S629 V619:AE629">
    <cfRule type="expression" dxfId="355" priority="387">
      <formula>AND($H619=$I619,$I619=$J619)</formula>
    </cfRule>
    <cfRule type="expression" dxfId="354" priority="388">
      <formula>AND($H619&lt;&gt;$I619,"  "&amp;$I619=$J619)</formula>
    </cfRule>
    <cfRule type="expression" dxfId="353" priority="389">
      <formula>AND("  "&amp;$I619&lt;&gt;$J619,$I619&lt;&gt;$J619)</formula>
    </cfRule>
  </conditionalFormatting>
  <conditionalFormatting sqref="AF619:AU629">
    <cfRule type="expression" dxfId="352" priority="381">
      <formula>AND($H619=$I619,$I619=$J619)</formula>
    </cfRule>
    <cfRule type="expression" dxfId="351" priority="382">
      <formula>AND($H619&lt;&gt;$I619,"  "&amp;$I619=$J619)</formula>
    </cfRule>
    <cfRule type="expression" dxfId="350" priority="383">
      <formula>AND("  "&amp;$I619&lt;&gt;$J619,$I619&lt;&gt;$J619)</formula>
    </cfRule>
  </conditionalFormatting>
  <conditionalFormatting sqref="AV592:BE597 AV616:BE618">
    <cfRule type="expression" dxfId="349" priority="378">
      <formula>AND($H592=$I592,$I592=$J592)</formula>
    </cfRule>
    <cfRule type="expression" dxfId="348" priority="379">
      <formula>AND($H592&lt;&gt;$I592,"  "&amp;$I592=$J592)</formula>
    </cfRule>
    <cfRule type="expression" dxfId="347" priority="380">
      <formula>AND("  "&amp;$I592&lt;&gt;$J592,$I592&lt;&gt;$J592)</formula>
    </cfRule>
  </conditionalFormatting>
  <conditionalFormatting sqref="A1:XFD13 A14:R15 T14:XFD15 A48:R49 T48:XFD49 BF303:XFD303 A302:XFD302 A369:XFD369 A304:XFD367 A497:XFD497 A572:XFD578 A599:XFD602 A28:XFD34 A41:XFD47 A36:XFD39 A420:XFD495 A52:XFD300 A604:XFD1048576 A582:XFD597">
    <cfRule type="cellIs" dxfId="346" priority="374" operator="equal">
      <formula>0</formula>
    </cfRule>
  </conditionalFormatting>
  <conditionalFormatting sqref="J302:L302 S302 V302:AE302 V304:AE367 S304:S367 J304:L367 J369:L369 S369 V369:AE369">
    <cfRule type="expression" dxfId="345" priority="371">
      <formula>AND($H302=$I302,$I302=$J302)</formula>
    </cfRule>
    <cfRule type="expression" dxfId="344" priority="372">
      <formula>AND($H302&lt;&gt;$I302,"  "&amp;$I302=$J302)</formula>
    </cfRule>
    <cfRule type="expression" dxfId="343" priority="373">
      <formula>AND("  "&amp;$I302&lt;&gt;$J302,$I302&lt;&gt;$J302)</formula>
    </cfRule>
  </conditionalFormatting>
  <conditionalFormatting sqref="AF302:AU302 AF304:AU367 AF369:AU369">
    <cfRule type="expression" dxfId="342" priority="368">
      <formula>AND($H302=$I302,$I302=$J302)</formula>
    </cfRule>
    <cfRule type="expression" dxfId="341" priority="369">
      <formula>AND($H302&lt;&gt;$I302,"  "&amp;$I302=$J302)</formula>
    </cfRule>
    <cfRule type="expression" dxfId="340" priority="370">
      <formula>AND("  "&amp;$I302&lt;&gt;$J302,$I302&lt;&gt;$J302)</formula>
    </cfRule>
  </conditionalFormatting>
  <conditionalFormatting sqref="AV302:BE302 AV304:BE367 AV369:BE369">
    <cfRule type="expression" dxfId="339" priority="365">
      <formula>AND($H302=$I302,$I302=$J302)</formula>
    </cfRule>
    <cfRule type="expression" dxfId="338" priority="366">
      <formula>AND($H302&lt;&gt;$I302,"  "&amp;$I302=$J302)</formula>
    </cfRule>
    <cfRule type="expression" dxfId="337" priority="367">
      <formula>AND("  "&amp;$I302&lt;&gt;$J302,$I302&lt;&gt;$J302)</formula>
    </cfRule>
  </conditionalFormatting>
  <conditionalFormatting sqref="S302 V302:BE302 V304:BE367 S304:S367 S369 V369:BE369">
    <cfRule type="cellIs" dxfId="336" priority="364" operator="lessThan">
      <formula>0</formula>
    </cfRule>
  </conditionalFormatting>
  <conditionalFormatting sqref="J497:L497 S497 V497:AE497">
    <cfRule type="expression" dxfId="335" priority="361">
      <formula>AND($H497=$I497,$I497=$J497)</formula>
    </cfRule>
    <cfRule type="expression" dxfId="334" priority="362">
      <formula>AND($H497&lt;&gt;$I497,"  "&amp;$I497=$J497)</formula>
    </cfRule>
    <cfRule type="expression" dxfId="333" priority="363">
      <formula>AND("  "&amp;$I497&lt;&gt;$J497,$I497&lt;&gt;$J497)</formula>
    </cfRule>
  </conditionalFormatting>
  <conditionalFormatting sqref="AF497:AU497">
    <cfRule type="expression" dxfId="332" priority="358">
      <formula>AND($H497=$I497,$I497=$J497)</formula>
    </cfRule>
    <cfRule type="expression" dxfId="331" priority="359">
      <formula>AND($H497&lt;&gt;$I497,"  "&amp;$I497=$J497)</formula>
    </cfRule>
    <cfRule type="expression" dxfId="330" priority="360">
      <formula>AND("  "&amp;$I497&lt;&gt;$J497,$I497&lt;&gt;$J497)</formula>
    </cfRule>
  </conditionalFormatting>
  <conditionalFormatting sqref="AV497:BE497">
    <cfRule type="expression" dxfId="329" priority="355">
      <formula>AND($H497=$I497,$I497=$J497)</formula>
    </cfRule>
    <cfRule type="expression" dxfId="328" priority="356">
      <formula>AND($H497&lt;&gt;$I497,"  "&amp;$I497=$J497)</formula>
    </cfRule>
    <cfRule type="expression" dxfId="327" priority="357">
      <formula>AND("  "&amp;$I497&lt;&gt;$J497,$I497&lt;&gt;$J497)</formula>
    </cfRule>
  </conditionalFormatting>
  <conditionalFormatting sqref="S497 V497:BE497">
    <cfRule type="cellIs" dxfId="326" priority="354" operator="lessThan">
      <formula>0</formula>
    </cfRule>
  </conditionalFormatting>
  <conditionalFormatting sqref="AF578:AU578 AF582:AU590">
    <cfRule type="expression" dxfId="325" priority="348">
      <formula>AND($H578=$I578,$I578=$J578)</formula>
    </cfRule>
    <cfRule type="expression" dxfId="324" priority="349">
      <formula>AND($H578&lt;&gt;$I578,"  "&amp;$I578=$J578)</formula>
    </cfRule>
    <cfRule type="expression" dxfId="323" priority="350">
      <formula>AND("  "&amp;$I578&lt;&gt;$J578,$I578&lt;&gt;$J578)</formula>
    </cfRule>
  </conditionalFormatting>
  <conditionalFormatting sqref="J578:L578 S578 V582:AE590 S582:S590 J582:L590 V578:BE578">
    <cfRule type="expression" dxfId="322" priority="351">
      <formula>AND($H578=$I578,$I578=$J578)</formula>
    </cfRule>
    <cfRule type="expression" dxfId="321" priority="352">
      <formula>AND($H578&lt;&gt;$I578,"  "&amp;$I578=$J578)</formula>
    </cfRule>
    <cfRule type="expression" dxfId="320" priority="353">
      <formula>AND("  "&amp;$I578&lt;&gt;$J578,$I578&lt;&gt;$J578)</formula>
    </cfRule>
  </conditionalFormatting>
  <conditionalFormatting sqref="AV578:BE578 AV582:BE590">
    <cfRule type="expression" dxfId="319" priority="345">
      <formula>AND($H578=$I578,$I578=$J578)</formula>
    </cfRule>
    <cfRule type="expression" dxfId="318" priority="346">
      <formula>AND($H578&lt;&gt;$I578,"  "&amp;$I578=$J578)</formula>
    </cfRule>
    <cfRule type="expression" dxfId="317" priority="347">
      <formula>AND("  "&amp;$I578&lt;&gt;$J578,$I578&lt;&gt;$J578)</formula>
    </cfRule>
  </conditionalFormatting>
  <conditionalFormatting sqref="J15:L15 V15:AE15">
    <cfRule type="expression" dxfId="316" priority="342">
      <formula>AND($H15=$I15,$I15=$J15)</formula>
    </cfRule>
    <cfRule type="expression" dxfId="315" priority="343">
      <formula>AND($H15&lt;&gt;$I15,"  "&amp;$I15=$J15)</formula>
    </cfRule>
    <cfRule type="expression" dxfId="314" priority="344">
      <formula>AND("  "&amp;$I15&lt;&gt;$J15,$I15&lt;&gt;$J15)</formula>
    </cfRule>
  </conditionalFormatting>
  <conditionalFormatting sqref="AF15:AU15">
    <cfRule type="expression" dxfId="313" priority="339">
      <formula>AND($H15=$I15,$I15=$J15)</formula>
    </cfRule>
    <cfRule type="expression" dxfId="312" priority="340">
      <formula>AND($H15&lt;&gt;$I15,"  "&amp;$I15=$J15)</formula>
    </cfRule>
    <cfRule type="expression" dxfId="311" priority="341">
      <formula>AND("  "&amp;$I15&lt;&gt;$J15,$I15&lt;&gt;$J15)</formula>
    </cfRule>
  </conditionalFormatting>
  <conditionalFormatting sqref="AV15:BE15">
    <cfRule type="expression" dxfId="310" priority="336">
      <formula>AND($H15=$I15,$I15=$J15)</formula>
    </cfRule>
    <cfRule type="expression" dxfId="309" priority="337">
      <formula>AND($H15&lt;&gt;$I15,"  "&amp;$I15=$J15)</formula>
    </cfRule>
    <cfRule type="expression" dxfId="308" priority="338">
      <formula>AND("  "&amp;$I15&lt;&gt;$J15,$I15&lt;&gt;$J15)</formula>
    </cfRule>
  </conditionalFormatting>
  <conditionalFormatting sqref="S14:S15">
    <cfRule type="cellIs" dxfId="307" priority="335" operator="equal">
      <formula>0</formula>
    </cfRule>
  </conditionalFormatting>
  <conditionalFormatting sqref="AF612:AU614">
    <cfRule type="expression" dxfId="306" priority="329">
      <formula>AND($H612=$I612,$I612=$J612)</formula>
    </cfRule>
    <cfRule type="expression" dxfId="305" priority="330">
      <formula>AND($H612&lt;&gt;$I612,"  "&amp;$I612=$J612)</formula>
    </cfRule>
    <cfRule type="expression" dxfId="304" priority="331">
      <formula>AND("  "&amp;$I612&lt;&gt;$J612,$I612&lt;&gt;$J612)</formula>
    </cfRule>
  </conditionalFormatting>
  <conditionalFormatting sqref="V612:AE614 S612:S614 J612:L614">
    <cfRule type="expression" dxfId="303" priority="332">
      <formula>AND($H612=$I612,$I612=$J612)</formula>
    </cfRule>
    <cfRule type="expression" dxfId="302" priority="333">
      <formula>AND($H612&lt;&gt;$I612,"  "&amp;$I612=$J612)</formula>
    </cfRule>
    <cfRule type="expression" dxfId="301" priority="334">
      <formula>AND("  "&amp;$I612&lt;&gt;$J612,$I612&lt;&gt;$J612)</formula>
    </cfRule>
  </conditionalFormatting>
  <conditionalFormatting sqref="AV612:BE614">
    <cfRule type="expression" dxfId="300" priority="326">
      <formula>AND($H612=$I612,$I612=$J612)</formula>
    </cfRule>
    <cfRule type="expression" dxfId="299" priority="327">
      <formula>AND($H612&lt;&gt;$I612,"  "&amp;$I612=$J612)</formula>
    </cfRule>
    <cfRule type="expression" dxfId="298" priority="328">
      <formula>AND("  "&amp;$I612&lt;&gt;$J612,$I612&lt;&gt;$J612)</formula>
    </cfRule>
  </conditionalFormatting>
  <conditionalFormatting sqref="V49:AE49 J49:L49">
    <cfRule type="expression" dxfId="297" priority="323">
      <formula>AND($H49=$I49,$I49=$J49)</formula>
    </cfRule>
    <cfRule type="expression" dxfId="296" priority="324">
      <formula>AND($H49&lt;&gt;$I49,"  "&amp;$I49=$J49)</formula>
    </cfRule>
    <cfRule type="expression" dxfId="295" priority="325">
      <formula>AND("  "&amp;$I49&lt;&gt;$J49,$I49&lt;&gt;$J49)</formula>
    </cfRule>
  </conditionalFormatting>
  <conditionalFormatting sqref="AF49:AU49">
    <cfRule type="expression" dxfId="294" priority="320">
      <formula>AND($H49=$I49,$I49=$J49)</formula>
    </cfRule>
    <cfRule type="expression" dxfId="293" priority="321">
      <formula>AND($H49&lt;&gt;$I49,"  "&amp;$I49=$J49)</formula>
    </cfRule>
    <cfRule type="expression" dxfId="292" priority="322">
      <formula>AND("  "&amp;$I49&lt;&gt;$J49,$I49&lt;&gt;$J49)</formula>
    </cfRule>
  </conditionalFormatting>
  <conditionalFormatting sqref="AV49:BE49">
    <cfRule type="expression" dxfId="291" priority="317">
      <formula>AND($H49=$I49,$I49=$J49)</formula>
    </cfRule>
    <cfRule type="expression" dxfId="290" priority="318">
      <formula>AND($H49&lt;&gt;$I49,"  "&amp;$I49=$J49)</formula>
    </cfRule>
    <cfRule type="expression" dxfId="289" priority="319">
      <formula>AND("  "&amp;$I49&lt;&gt;$J49,$I49&lt;&gt;$J49)</formula>
    </cfRule>
  </conditionalFormatting>
  <conditionalFormatting sqref="S48:S49">
    <cfRule type="cellIs" dxfId="288" priority="316" operator="equal">
      <formula>0</formula>
    </cfRule>
  </conditionalFormatting>
  <conditionalFormatting sqref="AF582:AU589">
    <cfRule type="expression" dxfId="287" priority="310">
      <formula>AND($H582=$I582,$I582=$J582)</formula>
    </cfRule>
    <cfRule type="expression" dxfId="286" priority="311">
      <formula>AND($H582&lt;&gt;$I582,"  "&amp;$I582=$J582)</formula>
    </cfRule>
    <cfRule type="expression" dxfId="285" priority="312">
      <formula>AND("  "&amp;$I582&lt;&gt;$J582,$I582&lt;&gt;$J582)</formula>
    </cfRule>
  </conditionalFormatting>
  <conditionalFormatting sqref="J582:L589 S582:S589 V582:AE589">
    <cfRule type="expression" dxfId="284" priority="313">
      <formula>AND($H582=$I582,$I582=$J582)</formula>
    </cfRule>
    <cfRule type="expression" dxfId="283" priority="314">
      <formula>AND($H582&lt;&gt;$I582,"  "&amp;$I582=$J582)</formula>
    </cfRule>
    <cfRule type="expression" dxfId="282" priority="315">
      <formula>AND("  "&amp;$I582&lt;&gt;$J582,$I582&lt;&gt;$J582)</formula>
    </cfRule>
  </conditionalFormatting>
  <conditionalFormatting sqref="AV582:BE589">
    <cfRule type="expression" dxfId="281" priority="307">
      <formula>AND($H582=$I582,$I582=$J582)</formula>
    </cfRule>
    <cfRule type="expression" dxfId="280" priority="308">
      <formula>AND($H582&lt;&gt;$I582,"  "&amp;$I582=$J582)</formula>
    </cfRule>
    <cfRule type="expression" dxfId="279" priority="309">
      <formula>AND("  "&amp;$I582&lt;&gt;$J582,$I582&lt;&gt;$J582)</formula>
    </cfRule>
  </conditionalFormatting>
  <conditionalFormatting sqref="J19:L26 S19:S26 V19:AE26">
    <cfRule type="expression" dxfId="278" priority="304">
      <formula>AND($H19=$I19,$I19=$J19)</formula>
    </cfRule>
    <cfRule type="expression" dxfId="277" priority="305">
      <formula>AND($H19&lt;&gt;$I19,"  "&amp;$I19=$J19)</formula>
    </cfRule>
    <cfRule type="expression" dxfId="276" priority="306">
      <formula>AND("  "&amp;$I19&lt;&gt;$J19,$I19&lt;&gt;$J19)</formula>
    </cfRule>
  </conditionalFormatting>
  <conditionalFormatting sqref="AF19:AU26">
    <cfRule type="expression" dxfId="275" priority="301">
      <formula>AND($H19=$I19,$I19=$J19)</formula>
    </cfRule>
    <cfRule type="expression" dxfId="274" priority="302">
      <formula>AND($H19&lt;&gt;$I19,"  "&amp;$I19=$J19)</formula>
    </cfRule>
    <cfRule type="expression" dxfId="273" priority="303">
      <formula>AND("  "&amp;$I19&lt;&gt;$J19,$I19&lt;&gt;$J19)</formula>
    </cfRule>
  </conditionalFormatting>
  <conditionalFormatting sqref="AV19:BE26">
    <cfRule type="expression" dxfId="272" priority="298">
      <formula>AND($H19=$I19,$I19=$J19)</formula>
    </cfRule>
    <cfRule type="expression" dxfId="271" priority="299">
      <formula>AND($H19&lt;&gt;$I19,"  "&amp;$I19=$J19)</formula>
    </cfRule>
    <cfRule type="expression" dxfId="270" priority="300">
      <formula>AND("  "&amp;$I19&lt;&gt;$J19,$I19&lt;&gt;$J19)</formula>
    </cfRule>
  </conditionalFormatting>
  <conditionalFormatting sqref="A16:XFD16 A19:XFD27">
    <cfRule type="cellIs" dxfId="269" priority="297" operator="equal">
      <formula>0</formula>
    </cfRule>
  </conditionalFormatting>
  <conditionalFormatting sqref="J305:L367 S305:S367 V305:AE367">
    <cfRule type="expression" dxfId="268" priority="294">
      <formula>AND($H305=$I305,$I305=$J305)</formula>
    </cfRule>
    <cfRule type="expression" dxfId="267" priority="295">
      <formula>AND($H305&lt;&gt;$I305,"  "&amp;$I305=$J305)</formula>
    </cfRule>
    <cfRule type="expression" dxfId="266" priority="296">
      <formula>AND("  "&amp;$I305&lt;&gt;$J305,$I305&lt;&gt;$J305)</formula>
    </cfRule>
  </conditionalFormatting>
  <conditionalFormatting sqref="J304:L304 S304 V304:AE304">
    <cfRule type="expression" dxfId="265" priority="291">
      <formula>AND($H304=$I304,$I304=$J304)</formula>
    </cfRule>
    <cfRule type="expression" dxfId="264" priority="292">
      <formula>AND($H304&lt;&gt;$I304,"  "&amp;$I304=$J304)</formula>
    </cfRule>
    <cfRule type="expression" dxfId="263" priority="293">
      <formula>AND("  "&amp;$I304&lt;&gt;$J304,$I304&lt;&gt;$J304)</formula>
    </cfRule>
  </conditionalFormatting>
  <conditionalFormatting sqref="AF305:AU367">
    <cfRule type="expression" dxfId="262" priority="288">
      <formula>AND($H305=$I305,$I305=$J305)</formula>
    </cfRule>
    <cfRule type="expression" dxfId="261" priority="289">
      <formula>AND($H305&lt;&gt;$I305,"  "&amp;$I305=$J305)</formula>
    </cfRule>
    <cfRule type="expression" dxfId="260" priority="290">
      <formula>AND("  "&amp;$I305&lt;&gt;$J305,$I305&lt;&gt;$J305)</formula>
    </cfRule>
  </conditionalFormatting>
  <conditionalFormatting sqref="AF304:AU304">
    <cfRule type="expression" dxfId="259" priority="285">
      <formula>AND($H304=$I304,$I304=$J304)</formula>
    </cfRule>
    <cfRule type="expression" dxfId="258" priority="286">
      <formula>AND($H304&lt;&gt;$I304,"  "&amp;$I304=$J304)</formula>
    </cfRule>
    <cfRule type="expression" dxfId="257" priority="287">
      <formula>AND("  "&amp;$I304&lt;&gt;$J304,$I304&lt;&gt;$J304)</formula>
    </cfRule>
  </conditionalFormatting>
  <conditionalFormatting sqref="AV305:BE367">
    <cfRule type="expression" dxfId="256" priority="282">
      <formula>AND($H305=$I305,$I305=$J305)</formula>
    </cfRule>
    <cfRule type="expression" dxfId="255" priority="283">
      <formula>AND($H305&lt;&gt;$I305,"  "&amp;$I305=$J305)</formula>
    </cfRule>
    <cfRule type="expression" dxfId="254" priority="284">
      <formula>AND("  "&amp;$I305&lt;&gt;$J305,$I305&lt;&gt;$J305)</formula>
    </cfRule>
  </conditionalFormatting>
  <conditionalFormatting sqref="AV304:BE304">
    <cfRule type="expression" dxfId="253" priority="279">
      <formula>AND($H304=$I304,$I304=$J304)</formula>
    </cfRule>
    <cfRule type="expression" dxfId="252" priority="280">
      <formula>AND($H304&lt;&gt;$I304,"  "&amp;$I304=$J304)</formula>
    </cfRule>
    <cfRule type="expression" dxfId="251" priority="281">
      <formula>AND("  "&amp;$I304&lt;&gt;$J304,$I304&lt;&gt;$J304)</formula>
    </cfRule>
  </conditionalFormatting>
  <conditionalFormatting sqref="BF301:XFD301">
    <cfRule type="cellIs" dxfId="250" priority="278" operator="equal">
      <formula>0</formula>
    </cfRule>
  </conditionalFormatting>
  <conditionalFormatting sqref="BF368:XFD368">
    <cfRule type="cellIs" dxfId="249" priority="277" operator="equal">
      <formula>0</formula>
    </cfRule>
  </conditionalFormatting>
  <conditionalFormatting sqref="BF496:XFD496">
    <cfRule type="cellIs" dxfId="248" priority="276" operator="equal">
      <formula>0</formula>
    </cfRule>
  </conditionalFormatting>
  <conditionalFormatting sqref="J500:L562 S500:S562 V500:AE562">
    <cfRule type="expression" dxfId="247" priority="273">
      <formula>AND($H500=$I500,$I500=$J500)</formula>
    </cfRule>
    <cfRule type="expression" dxfId="246" priority="274">
      <formula>AND($H500&lt;&gt;$I500,"  "&amp;$I500=$J500)</formula>
    </cfRule>
    <cfRule type="expression" dxfId="245" priority="275">
      <formula>AND("  "&amp;$I500&lt;&gt;$J500,$I500&lt;&gt;$J500)</formula>
    </cfRule>
  </conditionalFormatting>
  <conditionalFormatting sqref="J499:L499 S499 V499:AE499">
    <cfRule type="expression" dxfId="244" priority="270">
      <formula>AND($H499=$I499,$I499=$J499)</formula>
    </cfRule>
    <cfRule type="expression" dxfId="243" priority="271">
      <formula>AND($H499&lt;&gt;$I499,"  "&amp;$I499=$J499)</formula>
    </cfRule>
    <cfRule type="expression" dxfId="242" priority="272">
      <formula>AND("  "&amp;$I499&lt;&gt;$J499,$I499&lt;&gt;$J499)</formula>
    </cfRule>
  </conditionalFormatting>
  <conditionalFormatting sqref="AF500:AU562">
    <cfRule type="expression" dxfId="241" priority="267">
      <formula>AND($H500=$I500,$I500=$J500)</formula>
    </cfRule>
    <cfRule type="expression" dxfId="240" priority="268">
      <formula>AND($H500&lt;&gt;$I500,"  "&amp;$I500=$J500)</formula>
    </cfRule>
    <cfRule type="expression" dxfId="239" priority="269">
      <formula>AND("  "&amp;$I500&lt;&gt;$J500,$I500&lt;&gt;$J500)</formula>
    </cfRule>
  </conditionalFormatting>
  <conditionalFormatting sqref="AF499:AU499">
    <cfRule type="expression" dxfId="238" priority="264">
      <formula>AND($H499=$I499,$I499=$J499)</formula>
    </cfRule>
    <cfRule type="expression" dxfId="237" priority="265">
      <formula>AND($H499&lt;&gt;$I499,"  "&amp;$I499=$J499)</formula>
    </cfRule>
    <cfRule type="expression" dxfId="236" priority="266">
      <formula>AND("  "&amp;$I499&lt;&gt;$J499,$I499&lt;&gt;$J499)</formula>
    </cfRule>
  </conditionalFormatting>
  <conditionalFormatting sqref="AV500:BE562">
    <cfRule type="expression" dxfId="235" priority="261">
      <formula>AND($H500=$I500,$I500=$J500)</formula>
    </cfRule>
    <cfRule type="expression" dxfId="234" priority="262">
      <formula>AND($H500&lt;&gt;$I500,"  "&amp;$I500=$J500)</formula>
    </cfRule>
    <cfRule type="expression" dxfId="233" priority="263">
      <formula>AND("  "&amp;$I500&lt;&gt;$J500,$I500&lt;&gt;$J500)</formula>
    </cfRule>
  </conditionalFormatting>
  <conditionalFormatting sqref="AV499:BE499">
    <cfRule type="expression" dxfId="232" priority="258">
      <formula>AND($H499=$I499,$I499=$J499)</formula>
    </cfRule>
    <cfRule type="expression" dxfId="231" priority="259">
      <formula>AND($H499&lt;&gt;$I499,"  "&amp;$I499=$J499)</formula>
    </cfRule>
    <cfRule type="expression" dxfId="230" priority="260">
      <formula>AND("  "&amp;$I499&lt;&gt;$J499,$I499&lt;&gt;$J499)</formula>
    </cfRule>
  </conditionalFormatting>
  <conditionalFormatting sqref="A499:XFD562 A564:XFD564">
    <cfRule type="cellIs" dxfId="229" priority="257" operator="equal">
      <formula>0</formula>
    </cfRule>
  </conditionalFormatting>
  <conditionalFormatting sqref="J564:L564 S564 V564:AE564">
    <cfRule type="expression" dxfId="228" priority="254">
      <formula>AND($H564=$I564,$I564=$J564)</formula>
    </cfRule>
    <cfRule type="expression" dxfId="227" priority="255">
      <formula>AND($H564&lt;&gt;$I564,"  "&amp;$I564=$J564)</formula>
    </cfRule>
    <cfRule type="expression" dxfId="226" priority="256">
      <formula>AND("  "&amp;$I564&lt;&gt;$J564,$I564&lt;&gt;$J564)</formula>
    </cfRule>
  </conditionalFormatting>
  <conditionalFormatting sqref="AF564:AU564">
    <cfRule type="expression" dxfId="225" priority="251">
      <formula>AND($H564=$I564,$I564=$J564)</formula>
    </cfRule>
    <cfRule type="expression" dxfId="224" priority="252">
      <formula>AND($H564&lt;&gt;$I564,"  "&amp;$I564=$J564)</formula>
    </cfRule>
    <cfRule type="expression" dxfId="223" priority="253">
      <formula>AND("  "&amp;$I564&lt;&gt;$J564,$I564&lt;&gt;$J564)</formula>
    </cfRule>
  </conditionalFormatting>
  <conditionalFormatting sqref="AV564:BE564">
    <cfRule type="expression" dxfId="222" priority="248">
      <formula>AND($H564=$I564,$I564=$J564)</formula>
    </cfRule>
    <cfRule type="expression" dxfId="221" priority="249">
      <formula>AND($H564&lt;&gt;$I564,"  "&amp;$I564=$J564)</formula>
    </cfRule>
    <cfRule type="expression" dxfId="220" priority="250">
      <formula>AND("  "&amp;$I564&lt;&gt;$J564,$I564&lt;&gt;$J564)</formula>
    </cfRule>
  </conditionalFormatting>
  <conditionalFormatting sqref="S564 V564:BE564">
    <cfRule type="cellIs" dxfId="219" priority="247" operator="lessThan">
      <formula>0</formula>
    </cfRule>
  </conditionalFormatting>
  <conditionalFormatting sqref="BF563:XFD563">
    <cfRule type="cellIs" dxfId="218" priority="246" operator="equal">
      <formula>0</formula>
    </cfRule>
  </conditionalFormatting>
  <conditionalFormatting sqref="BF498:XFD498">
    <cfRule type="cellIs" dxfId="217" priority="245" operator="equal">
      <formula>0</formula>
    </cfRule>
  </conditionalFormatting>
  <conditionalFormatting sqref="AF622:AU623">
    <cfRule type="expression" dxfId="216" priority="239">
      <formula>AND($H622=$I622,$I622=$J622)</formula>
    </cfRule>
    <cfRule type="expression" dxfId="215" priority="240">
      <formula>AND($H622&lt;&gt;$I622,"  "&amp;$I622=$J622)</formula>
    </cfRule>
    <cfRule type="expression" dxfId="214" priority="241">
      <formula>AND("  "&amp;$I622&lt;&gt;$J622,$I622&lt;&gt;$J622)</formula>
    </cfRule>
  </conditionalFormatting>
  <conditionalFormatting sqref="V622:AE623 S622:S623 J622:L623">
    <cfRule type="expression" dxfId="213" priority="242">
      <formula>AND($H622=$I622,$I622=$J622)</formula>
    </cfRule>
    <cfRule type="expression" dxfId="212" priority="243">
      <formula>AND($H622&lt;&gt;$I622,"  "&amp;$I622=$J622)</formula>
    </cfRule>
    <cfRule type="expression" dxfId="211" priority="244">
      <formula>AND("  "&amp;$I622&lt;&gt;$J622,$I622&lt;&gt;$J622)</formula>
    </cfRule>
  </conditionalFormatting>
  <conditionalFormatting sqref="AV622:BE623">
    <cfRule type="expression" dxfId="210" priority="236">
      <formula>AND($H622=$I622,$I622=$J622)</formula>
    </cfRule>
    <cfRule type="expression" dxfId="209" priority="237">
      <formula>AND($H622&lt;&gt;$I622,"  "&amp;$I622=$J622)</formula>
    </cfRule>
    <cfRule type="expression" dxfId="208" priority="238">
      <formula>AND("  "&amp;$I622&lt;&gt;$J622,$I622&lt;&gt;$J622)</formula>
    </cfRule>
  </conditionalFormatting>
  <conditionalFormatting sqref="V59:AE60 S59:S60 J59:L60">
    <cfRule type="expression" dxfId="207" priority="233">
      <formula>AND($H59=$I59,$I59=$J59)</formula>
    </cfRule>
    <cfRule type="expression" dxfId="206" priority="234">
      <formula>AND($H59&lt;&gt;$I59,"  "&amp;$I59=$J59)</formula>
    </cfRule>
    <cfRule type="expression" dxfId="205" priority="235">
      <formula>AND("  "&amp;$I59&lt;&gt;$J59,$I59&lt;&gt;$J59)</formula>
    </cfRule>
  </conditionalFormatting>
  <conditionalFormatting sqref="AF59:AU60">
    <cfRule type="expression" dxfId="204" priority="230">
      <formula>AND($H59=$I59,$I59=$J59)</formula>
    </cfRule>
    <cfRule type="expression" dxfId="203" priority="231">
      <formula>AND($H59&lt;&gt;$I59,"  "&amp;$I59=$J59)</formula>
    </cfRule>
    <cfRule type="expression" dxfId="202" priority="232">
      <formula>AND("  "&amp;$I59&lt;&gt;$J59,$I59&lt;&gt;$J59)</formula>
    </cfRule>
  </conditionalFormatting>
  <conditionalFormatting sqref="AV59:BE60">
    <cfRule type="expression" dxfId="201" priority="227">
      <formula>AND($H59=$I59,$I59=$J59)</formula>
    </cfRule>
    <cfRule type="expression" dxfId="200" priority="228">
      <formula>AND($H59&lt;&gt;$I59,"  "&amp;$I59=$J59)</formula>
    </cfRule>
    <cfRule type="expression" dxfId="199" priority="229">
      <formula>AND("  "&amp;$I59&lt;&gt;$J59,$I59&lt;&gt;$J59)</formula>
    </cfRule>
  </conditionalFormatting>
  <conditionalFormatting sqref="J73:L82 S73:S82 V73:AE82">
    <cfRule type="expression" dxfId="198" priority="224">
      <formula>AND($H73=$I73,$I73=$J73)</formula>
    </cfRule>
    <cfRule type="expression" dxfId="197" priority="225">
      <formula>AND($H73&lt;&gt;$I73,"  "&amp;$I73=$J73)</formula>
    </cfRule>
    <cfRule type="expression" dxfId="196" priority="226">
      <formula>AND("  "&amp;$I73&lt;&gt;$J73,$I73&lt;&gt;$J73)</formula>
    </cfRule>
  </conditionalFormatting>
  <conditionalFormatting sqref="J83:L86 S83:S86 V83:AE86">
    <cfRule type="expression" dxfId="195" priority="221">
      <formula>AND($H83=$I83,$I83=$J83)</formula>
    </cfRule>
    <cfRule type="expression" dxfId="194" priority="222">
      <formula>AND($H83&lt;&gt;$I83,"  "&amp;$I83=$J83)</formula>
    </cfRule>
    <cfRule type="expression" dxfId="193" priority="223">
      <formula>AND("  "&amp;$I83&lt;&gt;$J83,$I83&lt;&gt;$J83)</formula>
    </cfRule>
  </conditionalFormatting>
  <conditionalFormatting sqref="AF73:AU82">
    <cfRule type="expression" dxfId="192" priority="215">
      <formula>AND($H73=$I73,$I73=$J73)</formula>
    </cfRule>
    <cfRule type="expression" dxfId="191" priority="216">
      <formula>AND($H73&lt;&gt;$I73,"  "&amp;$I73=$J73)</formula>
    </cfRule>
    <cfRule type="expression" dxfId="190" priority="217">
      <formula>AND("  "&amp;$I73&lt;&gt;$J73,$I73&lt;&gt;$J73)</formula>
    </cfRule>
  </conditionalFormatting>
  <conditionalFormatting sqref="AF83:AU86">
    <cfRule type="expression" dxfId="189" priority="212">
      <formula>AND($H83=$I83,$I83=$J83)</formula>
    </cfRule>
    <cfRule type="expression" dxfId="188" priority="213">
      <formula>AND($H83&lt;&gt;$I83,"  "&amp;$I83=$J83)</formula>
    </cfRule>
    <cfRule type="expression" dxfId="187" priority="214">
      <formula>AND("  "&amp;$I83&lt;&gt;$J83,$I83&lt;&gt;$J83)</formula>
    </cfRule>
  </conditionalFormatting>
  <conditionalFormatting sqref="AV73:BE82">
    <cfRule type="expression" dxfId="186" priority="206">
      <formula>AND($H73=$I73,$I73=$J73)</formula>
    </cfRule>
    <cfRule type="expression" dxfId="185" priority="207">
      <formula>AND($H73&lt;&gt;$I73,"  "&amp;$I73=$J73)</formula>
    </cfRule>
    <cfRule type="expression" dxfId="184" priority="208">
      <formula>AND("  "&amp;$I73&lt;&gt;$J73,$I73&lt;&gt;$J73)</formula>
    </cfRule>
  </conditionalFormatting>
  <conditionalFormatting sqref="AV83:BE86">
    <cfRule type="expression" dxfId="183" priority="203">
      <formula>AND($H83=$I83,$I83=$J83)</formula>
    </cfRule>
    <cfRule type="expression" dxfId="182" priority="204">
      <formula>AND($H83&lt;&gt;$I83,"  "&amp;$I83=$J83)</formula>
    </cfRule>
    <cfRule type="expression" dxfId="181" priority="205">
      <formula>AND("  "&amp;$I83&lt;&gt;$J83,$I83&lt;&gt;$J83)</formula>
    </cfRule>
  </conditionalFormatting>
  <conditionalFormatting sqref="S131:S158 J131:L158 V131:BE158">
    <cfRule type="expression" dxfId="180" priority="197">
      <formula>AND($H131=$I131,$I131=$J131)</formula>
    </cfRule>
    <cfRule type="expression" dxfId="179" priority="198">
      <formula>AND($H131&lt;&gt;$I131,"  "&amp;$I131=$J131)</formula>
    </cfRule>
    <cfRule type="expression" dxfId="178" priority="199">
      <formula>AND("  "&amp;$I131&lt;&gt;$J131,$I131&lt;&gt;$J131)</formula>
    </cfRule>
  </conditionalFormatting>
  <conditionalFormatting sqref="J117:L126 S117:S126 V117:AE126">
    <cfRule type="expression" dxfId="177" priority="194">
      <formula>AND($H117=$I117,$I117=$J117)</formula>
    </cfRule>
    <cfRule type="expression" dxfId="176" priority="195">
      <formula>AND($H117&lt;&gt;$I117,"  "&amp;$I117=$J117)</formula>
    </cfRule>
    <cfRule type="expression" dxfId="175" priority="196">
      <formula>AND("  "&amp;$I117&lt;&gt;$J117,$I117&lt;&gt;$J117)</formula>
    </cfRule>
  </conditionalFormatting>
  <conditionalFormatting sqref="J127:L130 S127:S130 V127:AE130">
    <cfRule type="expression" dxfId="174" priority="191">
      <formula>AND($H127=$I127,$I127=$J127)</formula>
    </cfRule>
    <cfRule type="expression" dxfId="173" priority="192">
      <formula>AND($H127&lt;&gt;$I127,"  "&amp;$I127=$J127)</formula>
    </cfRule>
    <cfRule type="expression" dxfId="172" priority="193">
      <formula>AND("  "&amp;$I127&lt;&gt;$J127,$I127&lt;&gt;$J127)</formula>
    </cfRule>
  </conditionalFormatting>
  <conditionalFormatting sqref="AF117:AU126">
    <cfRule type="expression" dxfId="171" priority="188">
      <formula>AND($H117=$I117,$I117=$J117)</formula>
    </cfRule>
    <cfRule type="expression" dxfId="170" priority="189">
      <formula>AND($H117&lt;&gt;$I117,"  "&amp;$I117=$J117)</formula>
    </cfRule>
    <cfRule type="expression" dxfId="169" priority="190">
      <formula>AND("  "&amp;$I117&lt;&gt;$J117,$I117&lt;&gt;$J117)</formula>
    </cfRule>
  </conditionalFormatting>
  <conditionalFormatting sqref="AF127:AU130">
    <cfRule type="expression" dxfId="168" priority="185">
      <formula>AND($H127=$I127,$I127=$J127)</formula>
    </cfRule>
    <cfRule type="expression" dxfId="167" priority="186">
      <formula>AND($H127&lt;&gt;$I127,"  "&amp;$I127=$J127)</formula>
    </cfRule>
    <cfRule type="expression" dxfId="166" priority="187">
      <formula>AND("  "&amp;$I127&lt;&gt;$J127,$I127&lt;&gt;$J127)</formula>
    </cfRule>
  </conditionalFormatting>
  <conditionalFormatting sqref="AV117:BE126">
    <cfRule type="expression" dxfId="165" priority="182">
      <formula>AND($H117=$I117,$I117=$J117)</formula>
    </cfRule>
    <cfRule type="expression" dxfId="164" priority="183">
      <formula>AND($H117&lt;&gt;$I117,"  "&amp;$I117=$J117)</formula>
    </cfRule>
    <cfRule type="expression" dxfId="163" priority="184">
      <formula>AND("  "&amp;$I117&lt;&gt;$J117,$I117&lt;&gt;$J117)</formula>
    </cfRule>
  </conditionalFormatting>
  <conditionalFormatting sqref="AV127:BE130">
    <cfRule type="expression" dxfId="162" priority="179">
      <formula>AND($H127=$I127,$I127=$J127)</formula>
    </cfRule>
    <cfRule type="expression" dxfId="161" priority="180">
      <formula>AND($H127&lt;&gt;$I127,"  "&amp;$I127=$J127)</formula>
    </cfRule>
    <cfRule type="expression" dxfId="160" priority="181">
      <formula>AND("  "&amp;$I127&lt;&gt;$J127,$I127&lt;&gt;$J127)</formula>
    </cfRule>
  </conditionalFormatting>
  <conditionalFormatting sqref="AF599:AU602 AF604:AU608">
    <cfRule type="expression" dxfId="159" priority="173">
      <formula>AND($H599=$I599,$I599=$J599)</formula>
    </cfRule>
    <cfRule type="expression" dxfId="158" priority="174">
      <formula>AND($H599&lt;&gt;$I599,"  "&amp;$I599=$J599)</formula>
    </cfRule>
    <cfRule type="expression" dxfId="157" priority="175">
      <formula>AND("  "&amp;$I599&lt;&gt;$J599,$I599&lt;&gt;$J599)</formula>
    </cfRule>
  </conditionalFormatting>
  <conditionalFormatting sqref="J599:L602 S599:S602 V599:AE602 V604:AE608 S604:S608 J604:L608">
    <cfRule type="expression" dxfId="156" priority="176">
      <formula>AND($H599=$I599,$I599=$J599)</formula>
    </cfRule>
    <cfRule type="expression" dxfId="155" priority="177">
      <formula>AND($H599&lt;&gt;$I599,"  "&amp;$I599=$J599)</formula>
    </cfRule>
    <cfRule type="expression" dxfId="154" priority="178">
      <formula>AND("  "&amp;$I599&lt;&gt;$J599,$I599&lt;&gt;$J599)</formula>
    </cfRule>
  </conditionalFormatting>
  <conditionalFormatting sqref="AV599:BE602 AV604:BE608">
    <cfRule type="expression" dxfId="153" priority="170">
      <formula>AND($H599=$I599,$I599=$J599)</formula>
    </cfRule>
    <cfRule type="expression" dxfId="152" priority="171">
      <formula>AND($H599&lt;&gt;$I599,"  "&amp;$I599=$J599)</formula>
    </cfRule>
    <cfRule type="expression" dxfId="151" priority="172">
      <formula>AND("  "&amp;$I599&lt;&gt;$J599,$I599&lt;&gt;$J599)</formula>
    </cfRule>
  </conditionalFormatting>
  <conditionalFormatting sqref="BF598:XFD598">
    <cfRule type="cellIs" dxfId="150" priority="169" operator="equal">
      <formula>0</formula>
    </cfRule>
  </conditionalFormatting>
  <conditionalFormatting sqref="BF603:XFD603">
    <cfRule type="cellIs" dxfId="149" priority="168" operator="equal">
      <formula>0</formula>
    </cfRule>
  </conditionalFormatting>
  <conditionalFormatting sqref="J36:L39 S36:S39 V36:AE39 V41:AE45 S41:S45 J41:L45">
    <cfRule type="expression" dxfId="148" priority="165">
      <formula>AND($H36=$I36,$I36=$J36)</formula>
    </cfRule>
    <cfRule type="expression" dxfId="147" priority="166">
      <formula>AND($H36&lt;&gt;$I36,"  "&amp;$I36=$J36)</formula>
    </cfRule>
    <cfRule type="expression" dxfId="146" priority="167">
      <formula>AND("  "&amp;$I36&lt;&gt;$J36,$I36&lt;&gt;$J36)</formula>
    </cfRule>
  </conditionalFormatting>
  <conditionalFormatting sqref="AF36:AU39 AF41:AU45">
    <cfRule type="expression" dxfId="145" priority="162">
      <formula>AND($H36=$I36,$I36=$J36)</formula>
    </cfRule>
    <cfRule type="expression" dxfId="144" priority="163">
      <formula>AND($H36&lt;&gt;$I36,"  "&amp;$I36=$J36)</formula>
    </cfRule>
    <cfRule type="expression" dxfId="143" priority="164">
      <formula>AND("  "&amp;$I36&lt;&gt;$J36,$I36&lt;&gt;$J36)</formula>
    </cfRule>
  </conditionalFormatting>
  <conditionalFormatting sqref="AV36:BE39 AV41:BE45">
    <cfRule type="expression" dxfId="142" priority="159">
      <formula>AND($H36=$I36,$I36=$J36)</formula>
    </cfRule>
    <cfRule type="expression" dxfId="141" priority="160">
      <formula>AND($H36&lt;&gt;$I36,"  "&amp;$I36=$J36)</formula>
    </cfRule>
    <cfRule type="expression" dxfId="140" priority="161">
      <formula>AND("  "&amp;$I36&lt;&gt;$J36,$I36&lt;&gt;$J36)</formula>
    </cfRule>
  </conditionalFormatting>
  <conditionalFormatting sqref="BF40:XFD40 BF35:XFD35">
    <cfRule type="cellIs" dxfId="139" priority="158" operator="equal">
      <formula>0</formula>
    </cfRule>
  </conditionalFormatting>
  <conditionalFormatting sqref="BF370:XFD370 A371:XFD412">
    <cfRule type="cellIs" dxfId="138" priority="157" operator="equal">
      <formula>0</formula>
    </cfRule>
  </conditionalFormatting>
  <conditionalFormatting sqref="V371:BE412 S371:S412">
    <cfRule type="cellIs" dxfId="137" priority="147" operator="lessThan">
      <formula>0</formula>
    </cfRule>
  </conditionalFormatting>
  <conditionalFormatting sqref="J371:L371 S371 V371:AE371">
    <cfRule type="expression" dxfId="136" priority="141">
      <formula>AND($H371=$I371,$I371=$J371)</formula>
    </cfRule>
    <cfRule type="expression" dxfId="135" priority="142">
      <formula>AND($H371&lt;&gt;$I371,"  "&amp;$I371=$J371)</formula>
    </cfRule>
    <cfRule type="expression" dxfId="134" priority="143">
      <formula>AND("  "&amp;$I371&lt;&gt;$J371,$I371&lt;&gt;$J371)</formula>
    </cfRule>
  </conditionalFormatting>
  <conditionalFormatting sqref="AF371:AU371">
    <cfRule type="expression" dxfId="133" priority="135">
      <formula>AND($H371=$I371,$I371=$J371)</formula>
    </cfRule>
    <cfRule type="expression" dxfId="132" priority="136">
      <formula>AND($H371&lt;&gt;$I371,"  "&amp;$I371=$J371)</formula>
    </cfRule>
    <cfRule type="expression" dxfId="131" priority="137">
      <formula>AND("  "&amp;$I371&lt;&gt;$J371,$I371&lt;&gt;$J371)</formula>
    </cfRule>
  </conditionalFormatting>
  <conditionalFormatting sqref="AV371:BE371">
    <cfRule type="expression" dxfId="130" priority="129">
      <formula>AND($H371=$I371,$I371=$J371)</formula>
    </cfRule>
    <cfRule type="expression" dxfId="129" priority="130">
      <formula>AND($H371&lt;&gt;$I371,"  "&amp;$I371=$J371)</formula>
    </cfRule>
    <cfRule type="expression" dxfId="128" priority="131">
      <formula>AND("  "&amp;$I371&lt;&gt;$J371,$I371&lt;&gt;$J371)</formula>
    </cfRule>
  </conditionalFormatting>
  <conditionalFormatting sqref="BF413:XFD413">
    <cfRule type="cellIs" dxfId="127" priority="128" operator="equal">
      <formula>0</formula>
    </cfRule>
  </conditionalFormatting>
  <conditionalFormatting sqref="Q420:Q564 Q1:Q16 Q572:Q579 Q52:Q413 Q582:Q1048576 Q19:Q49">
    <cfRule type="cellIs" dxfId="126" priority="127" operator="notEqual">
      <formula>0</formula>
    </cfRule>
  </conditionalFormatting>
  <conditionalFormatting sqref="S11:BE11">
    <cfRule type="cellIs" dxfId="125" priority="126" operator="notEqual">
      <formula>0</formula>
    </cfRule>
  </conditionalFormatting>
  <conditionalFormatting sqref="S574:BE574">
    <cfRule type="cellIs" dxfId="124" priority="125" operator="notEqual">
      <formula>0</formula>
    </cfRule>
  </conditionalFormatting>
  <conditionalFormatting sqref="A414:XFD414">
    <cfRule type="cellIs" dxfId="123" priority="124" operator="equal">
      <formula>0</formula>
    </cfRule>
  </conditionalFormatting>
  <conditionalFormatting sqref="J414:L414 S414 V414:AE414">
    <cfRule type="expression" dxfId="122" priority="121">
      <formula>AND($H414=$I414,$I414=$J414)</formula>
    </cfRule>
    <cfRule type="expression" dxfId="121" priority="122">
      <formula>AND($H414&lt;&gt;$I414,"  "&amp;$I414=$J414)</formula>
    </cfRule>
    <cfRule type="expression" dxfId="120" priority="123">
      <formula>AND("  "&amp;$I414&lt;&gt;$J414,$I414&lt;&gt;$J414)</formula>
    </cfRule>
  </conditionalFormatting>
  <conditionalFormatting sqref="AF414:AU414">
    <cfRule type="expression" dxfId="119" priority="118">
      <formula>AND($H414=$I414,$I414=$J414)</formula>
    </cfRule>
    <cfRule type="expression" dxfId="118" priority="119">
      <formula>AND($H414&lt;&gt;$I414,"  "&amp;$I414=$J414)</formula>
    </cfRule>
    <cfRule type="expression" dxfId="117" priority="120">
      <formula>AND("  "&amp;$I414&lt;&gt;$J414,$I414&lt;&gt;$J414)</formula>
    </cfRule>
  </conditionalFormatting>
  <conditionalFormatting sqref="AV414:BE414">
    <cfRule type="expression" dxfId="116" priority="115">
      <formula>AND($H414=$I414,$I414=$J414)</formula>
    </cfRule>
    <cfRule type="expression" dxfId="115" priority="116">
      <formula>AND($H414&lt;&gt;$I414,"  "&amp;$I414=$J414)</formula>
    </cfRule>
    <cfRule type="expression" dxfId="114" priority="117">
      <formula>AND("  "&amp;$I414&lt;&gt;$J414,$I414&lt;&gt;$J414)</formula>
    </cfRule>
  </conditionalFormatting>
  <conditionalFormatting sqref="S414 V414:BE414">
    <cfRule type="cellIs" dxfId="113" priority="114" operator="lessThan">
      <formula>0</formula>
    </cfRule>
  </conditionalFormatting>
  <conditionalFormatting sqref="BF415:XFD415">
    <cfRule type="cellIs" dxfId="112" priority="113" operator="equal">
      <formula>0</formula>
    </cfRule>
  </conditionalFormatting>
  <conditionalFormatting sqref="Q414:Q415">
    <cfRule type="cellIs" dxfId="111" priority="112" operator="notEqual">
      <formula>0</formula>
    </cfRule>
  </conditionalFormatting>
  <conditionalFormatting sqref="J567:L569 S567:S569 V567:AE569">
    <cfRule type="expression" dxfId="110" priority="109">
      <formula>AND($H567=$I567,$I567=$J567)</formula>
    </cfRule>
    <cfRule type="expression" dxfId="109" priority="110">
      <formula>AND($H567&lt;&gt;$I567,"  "&amp;$I567=$J567)</formula>
    </cfRule>
    <cfRule type="expression" dxfId="108" priority="111">
      <formula>AND("  "&amp;$I567&lt;&gt;$J567,$I567&lt;&gt;$J567)</formula>
    </cfRule>
  </conditionalFormatting>
  <conditionalFormatting sqref="J566:L566 S566 V566:AE566">
    <cfRule type="expression" dxfId="107" priority="106">
      <formula>AND($H566=$I566,$I566=$J566)</formula>
    </cfRule>
    <cfRule type="expression" dxfId="106" priority="107">
      <formula>AND($H566&lt;&gt;$I566,"  "&amp;$I566=$J566)</formula>
    </cfRule>
    <cfRule type="expression" dxfId="105" priority="108">
      <formula>AND("  "&amp;$I566&lt;&gt;$J566,$I566&lt;&gt;$J566)</formula>
    </cfRule>
  </conditionalFormatting>
  <conditionalFormatting sqref="AF567:AU569">
    <cfRule type="expression" dxfId="104" priority="103">
      <formula>AND($H567=$I567,$I567=$J567)</formula>
    </cfRule>
    <cfRule type="expression" dxfId="103" priority="104">
      <formula>AND($H567&lt;&gt;$I567,"  "&amp;$I567=$J567)</formula>
    </cfRule>
    <cfRule type="expression" dxfId="102" priority="105">
      <formula>AND("  "&amp;$I567&lt;&gt;$J567,$I567&lt;&gt;$J567)</formula>
    </cfRule>
  </conditionalFormatting>
  <conditionalFormatting sqref="AF566:AU566">
    <cfRule type="expression" dxfId="101" priority="100">
      <formula>AND($H566=$I566,$I566=$J566)</formula>
    </cfRule>
    <cfRule type="expression" dxfId="100" priority="101">
      <formula>AND($H566&lt;&gt;$I566,"  "&amp;$I566=$J566)</formula>
    </cfRule>
    <cfRule type="expression" dxfId="99" priority="102">
      <formula>AND("  "&amp;$I566&lt;&gt;$J566,$I566&lt;&gt;$J566)</formula>
    </cfRule>
  </conditionalFormatting>
  <conditionalFormatting sqref="AV567:BE569">
    <cfRule type="expression" dxfId="98" priority="97">
      <formula>AND($H567=$I567,$I567=$J567)</formula>
    </cfRule>
    <cfRule type="expression" dxfId="97" priority="98">
      <formula>AND($H567&lt;&gt;$I567,"  "&amp;$I567=$J567)</formula>
    </cfRule>
    <cfRule type="expression" dxfId="96" priority="99">
      <formula>AND("  "&amp;$I567&lt;&gt;$J567,$I567&lt;&gt;$J567)</formula>
    </cfRule>
  </conditionalFormatting>
  <conditionalFormatting sqref="AV566:BE566">
    <cfRule type="expression" dxfId="95" priority="94">
      <formula>AND($H566=$I566,$I566=$J566)</formula>
    </cfRule>
    <cfRule type="expression" dxfId="94" priority="95">
      <formula>AND($H566&lt;&gt;$I566,"  "&amp;$I566=$J566)</formula>
    </cfRule>
    <cfRule type="expression" dxfId="93" priority="96">
      <formula>AND("  "&amp;$I566&lt;&gt;$J566,$I566&lt;&gt;$J566)</formula>
    </cfRule>
  </conditionalFormatting>
  <conditionalFormatting sqref="A566:XFD569">
    <cfRule type="cellIs" dxfId="92" priority="93" operator="equal">
      <formula>0</formula>
    </cfRule>
  </conditionalFormatting>
  <conditionalFormatting sqref="BF565:XFD565">
    <cfRule type="cellIs" dxfId="91" priority="92" operator="equal">
      <formula>0</formula>
    </cfRule>
  </conditionalFormatting>
  <conditionalFormatting sqref="Q565:Q569">
    <cfRule type="cellIs" dxfId="90" priority="91" operator="notEqual">
      <formula>0</formula>
    </cfRule>
  </conditionalFormatting>
  <conditionalFormatting sqref="A571:XFD571">
    <cfRule type="cellIs" dxfId="89" priority="90" operator="equal">
      <formula>0</formula>
    </cfRule>
  </conditionalFormatting>
  <conditionalFormatting sqref="J571:L571 S571 V571:AE571">
    <cfRule type="expression" dxfId="88" priority="87">
      <formula>AND($H571=$I571,$I571=$J571)</formula>
    </cfRule>
    <cfRule type="expression" dxfId="87" priority="88">
      <formula>AND($H571&lt;&gt;$I571,"  "&amp;$I571=$J571)</formula>
    </cfRule>
    <cfRule type="expression" dxfId="86" priority="89">
      <formula>AND("  "&amp;$I571&lt;&gt;$J571,$I571&lt;&gt;$J571)</formula>
    </cfRule>
  </conditionalFormatting>
  <conditionalFormatting sqref="AF571:AU571">
    <cfRule type="expression" dxfId="85" priority="84">
      <formula>AND($H571=$I571,$I571=$J571)</formula>
    </cfRule>
    <cfRule type="expression" dxfId="84" priority="85">
      <formula>AND($H571&lt;&gt;$I571,"  "&amp;$I571=$J571)</formula>
    </cfRule>
    <cfRule type="expression" dxfId="83" priority="86">
      <formula>AND("  "&amp;$I571&lt;&gt;$J571,$I571&lt;&gt;$J571)</formula>
    </cfRule>
  </conditionalFormatting>
  <conditionalFormatting sqref="AV571:BE571">
    <cfRule type="expression" dxfId="82" priority="81">
      <formula>AND($H571=$I571,$I571=$J571)</formula>
    </cfRule>
    <cfRule type="expression" dxfId="81" priority="82">
      <formula>AND($H571&lt;&gt;$I571,"  "&amp;$I571=$J571)</formula>
    </cfRule>
    <cfRule type="expression" dxfId="80" priority="83">
      <formula>AND("  "&amp;$I571&lt;&gt;$J571,$I571&lt;&gt;$J571)</formula>
    </cfRule>
  </conditionalFormatting>
  <conditionalFormatting sqref="S571 V571:BE571">
    <cfRule type="cellIs" dxfId="79" priority="80" operator="lessThan">
      <formula>0</formula>
    </cfRule>
  </conditionalFormatting>
  <conditionalFormatting sqref="BF570:XFD570">
    <cfRule type="cellIs" dxfId="78" priority="79" operator="equal">
      <formula>0</formula>
    </cfRule>
  </conditionalFormatting>
  <conditionalFormatting sqref="Q570:Q571">
    <cfRule type="cellIs" dxfId="77" priority="78" operator="notEqual">
      <formula>0</formula>
    </cfRule>
  </conditionalFormatting>
  <conditionalFormatting sqref="J70:L70 S70 V70:AE70">
    <cfRule type="expression" dxfId="76" priority="75">
      <formula>AND($H70=$I70,$I70=$J70)</formula>
    </cfRule>
    <cfRule type="expression" dxfId="75" priority="76">
      <formula>AND($H70&lt;&gt;$I70,"  "&amp;$I70=$J70)</formula>
    </cfRule>
    <cfRule type="expression" dxfId="74" priority="77">
      <formula>AND("  "&amp;$I70&lt;&gt;$J70,$I70&lt;&gt;$J70)</formula>
    </cfRule>
  </conditionalFormatting>
  <conditionalFormatting sqref="AF70:AU70">
    <cfRule type="expression" dxfId="73" priority="72">
      <formula>AND($H70=$I70,$I70=$J70)</formula>
    </cfRule>
    <cfRule type="expression" dxfId="72" priority="73">
      <formula>AND($H70&lt;&gt;$I70,"  "&amp;$I70=$J70)</formula>
    </cfRule>
    <cfRule type="expression" dxfId="71" priority="74">
      <formula>AND("  "&amp;$I70&lt;&gt;$J70,$I70&lt;&gt;$J70)</formula>
    </cfRule>
  </conditionalFormatting>
  <conditionalFormatting sqref="AV70:BE70">
    <cfRule type="expression" dxfId="70" priority="69">
      <formula>AND($H70=$I70,$I70=$J70)</formula>
    </cfRule>
    <cfRule type="expression" dxfId="69" priority="70">
      <formula>AND($H70&lt;&gt;$I70,"  "&amp;$I70=$J70)</formula>
    </cfRule>
    <cfRule type="expression" dxfId="68" priority="71">
      <formula>AND("  "&amp;$I70&lt;&gt;$J70,$I70&lt;&gt;$J70)</formula>
    </cfRule>
  </conditionalFormatting>
  <conditionalFormatting sqref="A580:XFD580">
    <cfRule type="cellIs" dxfId="67" priority="24" operator="equal">
      <formula>0</formula>
    </cfRule>
  </conditionalFormatting>
  <conditionalFormatting sqref="AF418:AU418">
    <cfRule type="expression" dxfId="65" priority="45">
      <formula>AND($H418=$I418,$I418=$J418)</formula>
    </cfRule>
    <cfRule type="expression" dxfId="64" priority="46">
      <formula>AND($H418&lt;&gt;$I418,"  "&amp;$I418=$J418)</formula>
    </cfRule>
    <cfRule type="expression" dxfId="63" priority="47">
      <formula>AND("  "&amp;$I418&lt;&gt;$J418,$I418&lt;&gt;$J418)</formula>
    </cfRule>
  </conditionalFormatting>
  <conditionalFormatting sqref="V416:BE416 J416:L416 S416">
    <cfRule type="expression" dxfId="62" priority="55">
      <formula>AND($H416=$I416,$I416=$J416)</formula>
    </cfRule>
    <cfRule type="expression" dxfId="61" priority="56">
      <formula>AND($H416&lt;&gt;$I416,"  "&amp;$I416=$J416)</formula>
    </cfRule>
    <cfRule type="expression" dxfId="60" priority="57">
      <formula>AND("  "&amp;$I416&lt;&gt;$J416,$I416&lt;&gt;$J416)</formula>
    </cfRule>
  </conditionalFormatting>
  <conditionalFormatting sqref="AV418:BE418">
    <cfRule type="expression" dxfId="56" priority="42">
      <formula>AND($H418=$I418,$I418=$J418)</formula>
    </cfRule>
    <cfRule type="expression" dxfId="55" priority="43">
      <formula>AND($H418&lt;&gt;$I418,"  "&amp;$I418=$J418)</formula>
    </cfRule>
    <cfRule type="expression" dxfId="54" priority="44">
      <formula>AND("  "&amp;$I418&lt;&gt;$J418,$I418&lt;&gt;$J418)</formula>
    </cfRule>
  </conditionalFormatting>
  <conditionalFormatting sqref="A416:XFD416">
    <cfRule type="cellIs" dxfId="53" priority="54" operator="equal">
      <formula>0</formula>
    </cfRule>
  </conditionalFormatting>
  <conditionalFormatting sqref="V416:BE416 S416">
    <cfRule type="cellIs" dxfId="52" priority="53" operator="lessThan">
      <formula>0</formula>
    </cfRule>
  </conditionalFormatting>
  <conditionalFormatting sqref="Q416">
    <cfRule type="cellIs" dxfId="51" priority="52" operator="notEqual">
      <formula>0</formula>
    </cfRule>
  </conditionalFormatting>
  <conditionalFormatting sqref="A418:XFD418">
    <cfRule type="cellIs" dxfId="50" priority="51" operator="equal">
      <formula>0</formula>
    </cfRule>
  </conditionalFormatting>
  <conditionalFormatting sqref="J418:L418 S418 V418:AE418">
    <cfRule type="expression" dxfId="49" priority="48">
      <formula>AND($H418=$I418,$I418=$J418)</formula>
    </cfRule>
    <cfRule type="expression" dxfId="48" priority="49">
      <formula>AND($H418&lt;&gt;$I418,"  "&amp;$I418=$J418)</formula>
    </cfRule>
    <cfRule type="expression" dxfId="47" priority="50">
      <formula>AND("  "&amp;$I418&lt;&gt;$J418,$I418&lt;&gt;$J418)</formula>
    </cfRule>
  </conditionalFormatting>
  <conditionalFormatting sqref="S418 V418:BE418">
    <cfRule type="cellIs" dxfId="40" priority="41" operator="lessThan">
      <formula>0</formula>
    </cfRule>
  </conditionalFormatting>
  <conditionalFormatting sqref="BF419:XFD419">
    <cfRule type="cellIs" dxfId="39" priority="40" operator="equal">
      <formula>0</formula>
    </cfRule>
  </conditionalFormatting>
  <conditionalFormatting sqref="Q418:Q419">
    <cfRule type="cellIs" dxfId="38" priority="39" operator="notEqual">
      <formula>0</formula>
    </cfRule>
  </conditionalFormatting>
  <conditionalFormatting sqref="BF417:XFD417">
    <cfRule type="cellIs" dxfId="37" priority="38" operator="equal">
      <formula>0</formula>
    </cfRule>
  </conditionalFormatting>
  <conditionalFormatting sqref="Q417">
    <cfRule type="cellIs" dxfId="36" priority="37" operator="notEqual">
      <formula>0</formula>
    </cfRule>
  </conditionalFormatting>
  <conditionalFormatting sqref="T50:XFD51 A50:R51">
    <cfRule type="cellIs" dxfId="35" priority="36" operator="equal">
      <formula>0</formula>
    </cfRule>
  </conditionalFormatting>
  <conditionalFormatting sqref="V50:AE51 J50:L51">
    <cfRule type="expression" dxfId="34" priority="33">
      <formula>AND($H50=$I50,$I50=$J50)</formula>
    </cfRule>
    <cfRule type="expression" dxfId="33" priority="34">
      <formula>AND($H50&lt;&gt;$I50,"  "&amp;$I50=$J50)</formula>
    </cfRule>
    <cfRule type="expression" dxfId="32" priority="35">
      <formula>AND("  "&amp;$I50&lt;&gt;$J50,$I50&lt;&gt;$J50)</formula>
    </cfRule>
  </conditionalFormatting>
  <conditionalFormatting sqref="AF50:AU51">
    <cfRule type="expression" dxfId="31" priority="30">
      <formula>AND($H50=$I50,$I50=$J50)</formula>
    </cfRule>
    <cfRule type="expression" dxfId="30" priority="31">
      <formula>AND($H50&lt;&gt;$I50,"  "&amp;$I50=$J50)</formula>
    </cfRule>
    <cfRule type="expression" dxfId="29" priority="32">
      <formula>AND("  "&amp;$I50&lt;&gt;$J50,$I50&lt;&gt;$J50)</formula>
    </cfRule>
  </conditionalFormatting>
  <conditionalFormatting sqref="AV50:BE51">
    <cfRule type="expression" dxfId="28" priority="27">
      <formula>AND($H50=$I50,$I50=$J50)</formula>
    </cfRule>
    <cfRule type="expression" dxfId="27" priority="28">
      <formula>AND($H50&lt;&gt;$I50,"  "&amp;$I50=$J50)</formula>
    </cfRule>
    <cfRule type="expression" dxfId="26" priority="29">
      <formula>AND("  "&amp;$I50&lt;&gt;$J50,$I50&lt;&gt;$J50)</formula>
    </cfRule>
  </conditionalFormatting>
  <conditionalFormatting sqref="S50:S51">
    <cfRule type="cellIs" dxfId="25" priority="26" operator="equal">
      <formula>0</formula>
    </cfRule>
  </conditionalFormatting>
  <conditionalFormatting sqref="Q50:Q51">
    <cfRule type="cellIs" dxfId="24" priority="25" operator="notEqual">
      <formula>0</formula>
    </cfRule>
  </conditionalFormatting>
  <conditionalFormatting sqref="AF580:AU580">
    <cfRule type="expression" dxfId="22" priority="18">
      <formula>AND($H580=$I580,$I580=$J580)</formula>
    </cfRule>
    <cfRule type="expression" dxfId="21" priority="19">
      <formula>AND($H580&lt;&gt;$I580,"  "&amp;$I580=$J580)</formula>
    </cfRule>
    <cfRule type="expression" dxfId="20" priority="20">
      <formula>AND("  "&amp;$I580&lt;&gt;$J580,$I580&lt;&gt;$J580)</formula>
    </cfRule>
  </conditionalFormatting>
  <conditionalFormatting sqref="J580:L580 S580 V580:BE580">
    <cfRule type="expression" dxfId="19" priority="21">
      <formula>AND($H580=$I580,$I580=$J580)</formula>
    </cfRule>
    <cfRule type="expression" dxfId="18" priority="22">
      <formula>AND($H580&lt;&gt;$I580,"  "&amp;$I580=$J580)</formula>
    </cfRule>
    <cfRule type="expression" dxfId="17" priority="23">
      <formula>AND("  "&amp;$I580&lt;&gt;$J580,$I580&lt;&gt;$J580)</formula>
    </cfRule>
  </conditionalFormatting>
  <conditionalFormatting sqref="AV580:BE580">
    <cfRule type="expression" dxfId="16" priority="15">
      <formula>AND($H580=$I580,$I580=$J580)</formula>
    </cfRule>
    <cfRule type="expression" dxfId="15" priority="16">
      <formula>AND($H580&lt;&gt;$I580,"  "&amp;$I580=$J580)</formula>
    </cfRule>
    <cfRule type="expression" dxfId="14" priority="17">
      <formula>AND("  "&amp;$I580&lt;&gt;$J580,$I580&lt;&gt;$J580)</formula>
    </cfRule>
  </conditionalFormatting>
  <conditionalFormatting sqref="Q580:Q581">
    <cfRule type="cellIs" dxfId="13" priority="14" operator="notEqual">
      <formula>0</formula>
    </cfRule>
  </conditionalFormatting>
  <conditionalFormatting sqref="A17:R17 T17:XFD17">
    <cfRule type="cellIs" dxfId="12" priority="13" operator="equal">
      <formula>0</formula>
    </cfRule>
  </conditionalFormatting>
  <conditionalFormatting sqref="J17:L17 V17:AE17">
    <cfRule type="expression" dxfId="11" priority="10">
      <formula>AND($H17=$I17,$I17=$J17)</formula>
    </cfRule>
    <cfRule type="expression" dxfId="10" priority="11">
      <formula>AND($H17&lt;&gt;$I17,"  "&amp;$I17=$J17)</formula>
    </cfRule>
    <cfRule type="expression" dxfId="9" priority="12">
      <formula>AND("  "&amp;$I17&lt;&gt;$J17,$I17&lt;&gt;$J17)</formula>
    </cfRule>
  </conditionalFormatting>
  <conditionalFormatting sqref="AF17:AU17">
    <cfRule type="expression" dxfId="8" priority="7">
      <formula>AND($H17=$I17,$I17=$J17)</formula>
    </cfRule>
    <cfRule type="expression" dxfId="7" priority="8">
      <formula>AND($H17&lt;&gt;$I17,"  "&amp;$I17=$J17)</formula>
    </cfRule>
    <cfRule type="expression" dxfId="6" priority="9">
      <formula>AND("  "&amp;$I17&lt;&gt;$J17,$I17&lt;&gt;$J17)</formula>
    </cfRule>
  </conditionalFormatting>
  <conditionalFormatting sqref="AV17:BE17">
    <cfRule type="expression" dxfId="5" priority="4">
      <formula>AND($H17=$I17,$I17=$J17)</formula>
    </cfRule>
    <cfRule type="expression" dxfId="4" priority="5">
      <formula>AND($H17&lt;&gt;$I17,"  "&amp;$I17=$J17)</formula>
    </cfRule>
    <cfRule type="expression" dxfId="3" priority="6">
      <formula>AND("  "&amp;$I17&lt;&gt;$J17,$I17&lt;&gt;$J17)</formula>
    </cfRule>
  </conditionalFormatting>
  <conditionalFormatting sqref="S17">
    <cfRule type="cellIs" dxfId="2" priority="3" operator="equal">
      <formula>0</formula>
    </cfRule>
  </conditionalFormatting>
  <conditionalFormatting sqref="A18:XFD18">
    <cfRule type="cellIs" dxfId="1" priority="2" operator="equal">
      <formula>0</formula>
    </cfRule>
  </conditionalFormatting>
  <conditionalFormatting sqref="Q17:Q18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2024-10-14T08:24:41Z</dcterms:modified>
</cp:coreProperties>
</file>