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definedNames>
    <definedName name="_xlnm._FilterDatabase" localSheetId="4" hidden="1">dbP!$D$1:$AC$302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7" l="1"/>
  <c r="B72" i="7"/>
  <c r="S72" i="7"/>
  <c r="B681" i="7"/>
  <c r="E252" i="6"/>
  <c r="E251" i="6"/>
  <c r="E250" i="6"/>
  <c r="E249" i="6"/>
  <c r="O765" i="2"/>
  <c r="P765" i="2"/>
  <c r="Q765" i="2"/>
  <c r="O766" i="2"/>
  <c r="P766" i="2"/>
  <c r="B766" i="2" s="1"/>
  <c r="Q766" i="2"/>
  <c r="O767" i="2"/>
  <c r="P767" i="2"/>
  <c r="Q767" i="2"/>
  <c r="O768" i="2"/>
  <c r="B768" i="2" s="1"/>
  <c r="P768" i="2"/>
  <c r="Q768" i="2"/>
  <c r="O769" i="2"/>
  <c r="P769" i="2"/>
  <c r="Q769" i="2"/>
  <c r="O770" i="2"/>
  <c r="B770" i="2" s="1"/>
  <c r="P770" i="2"/>
  <c r="Q770" i="2"/>
  <c r="O771" i="2"/>
  <c r="B771" i="2" s="1"/>
  <c r="P771" i="2"/>
  <c r="Q771" i="2"/>
  <c r="O772" i="2"/>
  <c r="B772" i="2" s="1"/>
  <c r="P772" i="2"/>
  <c r="Q772" i="2"/>
  <c r="O773" i="2"/>
  <c r="P773" i="2"/>
  <c r="Q773" i="2"/>
  <c r="O774" i="2"/>
  <c r="P774" i="2"/>
  <c r="B774" i="2" s="1"/>
  <c r="Q774" i="2"/>
  <c r="O775" i="2"/>
  <c r="P775" i="2"/>
  <c r="Q775" i="2"/>
  <c r="O776" i="2"/>
  <c r="B776" i="2" s="1"/>
  <c r="P776" i="2"/>
  <c r="Q776" i="2"/>
  <c r="O777" i="2"/>
  <c r="P777" i="2"/>
  <c r="Q777" i="2"/>
  <c r="O778" i="2"/>
  <c r="B778" i="2" s="1"/>
  <c r="P778" i="2"/>
  <c r="Q778" i="2"/>
  <c r="O779" i="2"/>
  <c r="B779" i="2" s="1"/>
  <c r="P779" i="2"/>
  <c r="Q779" i="2"/>
  <c r="O780" i="2"/>
  <c r="B780" i="2" s="1"/>
  <c r="P780" i="2"/>
  <c r="Q780" i="2"/>
  <c r="O781" i="2"/>
  <c r="P781" i="2"/>
  <c r="B781" i="2" s="1"/>
  <c r="Q781" i="2"/>
  <c r="O782" i="2"/>
  <c r="P782" i="2"/>
  <c r="B782" i="2" s="1"/>
  <c r="Q782" i="2"/>
  <c r="O783" i="2"/>
  <c r="P783" i="2"/>
  <c r="Q783" i="2"/>
  <c r="O784" i="2"/>
  <c r="B784" i="2" s="1"/>
  <c r="P784" i="2"/>
  <c r="Q784" i="2"/>
  <c r="O785" i="2"/>
  <c r="P785" i="2"/>
  <c r="Q785" i="2"/>
  <c r="O786" i="2"/>
  <c r="B786" i="2" s="1"/>
  <c r="P786" i="2"/>
  <c r="Q786" i="2"/>
  <c r="O787" i="2"/>
  <c r="B787" i="2" s="1"/>
  <c r="P787" i="2"/>
  <c r="Q787" i="2"/>
  <c r="P764" i="2"/>
  <c r="Q764" i="2"/>
  <c r="O764" i="2"/>
  <c r="AA787" i="2"/>
  <c r="AA784" i="2"/>
  <c r="AA781" i="2"/>
  <c r="AA778" i="2"/>
  <c r="AA775" i="2"/>
  <c r="AA772" i="2"/>
  <c r="AA769" i="2"/>
  <c r="AA766" i="2"/>
  <c r="AC787" i="2"/>
  <c r="AC786" i="2"/>
  <c r="AC785" i="2"/>
  <c r="B785" i="2"/>
  <c r="AC784" i="2"/>
  <c r="AC783" i="2"/>
  <c r="B783" i="2"/>
  <c r="AC782" i="2"/>
  <c r="AC781" i="2"/>
  <c r="AC780" i="2"/>
  <c r="AC779" i="2"/>
  <c r="AC778" i="2"/>
  <c r="AC777" i="2"/>
  <c r="B777" i="2"/>
  <c r="AC776" i="2"/>
  <c r="AC775" i="2"/>
  <c r="B775" i="2"/>
  <c r="AC774" i="2"/>
  <c r="AC773" i="2"/>
  <c r="B773" i="2"/>
  <c r="AC772" i="2"/>
  <c r="AC771" i="2"/>
  <c r="AC770" i="2"/>
  <c r="AC769" i="2"/>
  <c r="B769" i="2"/>
  <c r="AC768" i="2"/>
  <c r="AC767" i="2"/>
  <c r="B767" i="2"/>
  <c r="AC766" i="2"/>
  <c r="AC765" i="2"/>
  <c r="B765" i="2"/>
  <c r="D765" i="2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AC764" i="2"/>
  <c r="D764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40" i="2"/>
  <c r="O741" i="2"/>
  <c r="P741" i="2"/>
  <c r="Q741" i="2"/>
  <c r="O742" i="2"/>
  <c r="P742" i="2"/>
  <c r="Q742" i="2"/>
  <c r="B742" i="2" s="1"/>
  <c r="O743" i="2"/>
  <c r="B743" i="2" s="1"/>
  <c r="P743" i="2"/>
  <c r="Q743" i="2"/>
  <c r="O744" i="2"/>
  <c r="P744" i="2"/>
  <c r="Q744" i="2"/>
  <c r="O745" i="2"/>
  <c r="P745" i="2"/>
  <c r="B745" i="2" s="1"/>
  <c r="Q745" i="2"/>
  <c r="O746" i="2"/>
  <c r="B746" i="2" s="1"/>
  <c r="P746" i="2"/>
  <c r="Q746" i="2"/>
  <c r="O747" i="2"/>
  <c r="P747" i="2"/>
  <c r="Q747" i="2"/>
  <c r="O748" i="2"/>
  <c r="B748" i="2" s="1"/>
  <c r="P748" i="2"/>
  <c r="Q748" i="2"/>
  <c r="O749" i="2"/>
  <c r="P749" i="2"/>
  <c r="Q749" i="2"/>
  <c r="O750" i="2"/>
  <c r="P750" i="2"/>
  <c r="Q750" i="2"/>
  <c r="B750" i="2" s="1"/>
  <c r="O751" i="2"/>
  <c r="B751" i="2" s="1"/>
  <c r="P751" i="2"/>
  <c r="Q751" i="2"/>
  <c r="O752" i="2"/>
  <c r="P752" i="2"/>
  <c r="Q752" i="2"/>
  <c r="O753" i="2"/>
  <c r="B753" i="2" s="1"/>
  <c r="P753" i="2"/>
  <c r="Q753" i="2"/>
  <c r="O754" i="2"/>
  <c r="B754" i="2" s="1"/>
  <c r="P754" i="2"/>
  <c r="Q754" i="2"/>
  <c r="O755" i="2"/>
  <c r="P755" i="2"/>
  <c r="Q755" i="2"/>
  <c r="O756" i="2"/>
  <c r="B756" i="2" s="1"/>
  <c r="P756" i="2"/>
  <c r="Q756" i="2"/>
  <c r="O757" i="2"/>
  <c r="P757" i="2"/>
  <c r="Q757" i="2"/>
  <c r="O758" i="2"/>
  <c r="P758" i="2"/>
  <c r="Q758" i="2"/>
  <c r="B758" i="2" s="1"/>
  <c r="O759" i="2"/>
  <c r="B759" i="2" s="1"/>
  <c r="P759" i="2"/>
  <c r="Q759" i="2"/>
  <c r="O760" i="2"/>
  <c r="P760" i="2"/>
  <c r="Q760" i="2"/>
  <c r="O761" i="2"/>
  <c r="B761" i="2" s="1"/>
  <c r="P761" i="2"/>
  <c r="Q761" i="2"/>
  <c r="O762" i="2"/>
  <c r="B762" i="2" s="1"/>
  <c r="P762" i="2"/>
  <c r="Q762" i="2"/>
  <c r="O763" i="2"/>
  <c r="P763" i="2"/>
  <c r="Q763" i="2"/>
  <c r="Q740" i="2"/>
  <c r="W154" i="6"/>
  <c r="W153" i="6"/>
  <c r="P740" i="2"/>
  <c r="O740" i="2"/>
  <c r="D740" i="2"/>
  <c r="AC763" i="2"/>
  <c r="B763" i="2"/>
  <c r="AC762" i="2"/>
  <c r="AC761" i="2"/>
  <c r="AC760" i="2"/>
  <c r="B760" i="2"/>
  <c r="AC759" i="2"/>
  <c r="AC758" i="2"/>
  <c r="AC757" i="2"/>
  <c r="B757" i="2"/>
  <c r="AC756" i="2"/>
  <c r="AC755" i="2"/>
  <c r="B755" i="2"/>
  <c r="AC754" i="2"/>
  <c r="AC753" i="2"/>
  <c r="AC752" i="2"/>
  <c r="B752" i="2"/>
  <c r="AC751" i="2"/>
  <c r="AC750" i="2"/>
  <c r="AC749" i="2"/>
  <c r="B749" i="2"/>
  <c r="AC748" i="2"/>
  <c r="AC747" i="2"/>
  <c r="B747" i="2"/>
  <c r="AC746" i="2"/>
  <c r="AC745" i="2"/>
  <c r="AC744" i="2"/>
  <c r="B744" i="2"/>
  <c r="AC743" i="2"/>
  <c r="AC742" i="2"/>
  <c r="AC741" i="2"/>
  <c r="B741" i="2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C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39" i="2"/>
  <c r="D718" i="2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17" i="2"/>
  <c r="D716" i="2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Z154" i="6"/>
  <c r="X154" i="6"/>
  <c r="AB153" i="6"/>
  <c r="Z153" i="6"/>
  <c r="X153" i="6"/>
  <c r="U154" i="6"/>
  <c r="U153" i="6"/>
  <c r="B455" i="7"/>
  <c r="B457" i="7" s="1"/>
  <c r="B458" i="7" s="1"/>
  <c r="B451" i="7"/>
  <c r="Z152" i="6"/>
  <c r="X152" i="6"/>
  <c r="P201" i="6"/>
  <c r="P203" i="6"/>
  <c r="P202" i="6"/>
  <c r="T203" i="6"/>
  <c r="T202" i="6"/>
  <c r="T201" i="6"/>
  <c r="R203" i="6"/>
  <c r="B19" i="7"/>
  <c r="B628" i="7"/>
  <c r="J108" i="6"/>
  <c r="K108" i="6" s="1"/>
  <c r="L108" i="6"/>
  <c r="L114" i="6"/>
  <c r="E114" i="6"/>
  <c r="B446" i="7"/>
  <c r="T199" i="6"/>
  <c r="P199" i="6"/>
  <c r="B443" i="7"/>
  <c r="B444" i="7" s="1"/>
  <c r="R199" i="6"/>
  <c r="R200" i="6"/>
  <c r="M200" i="6"/>
  <c r="B440" i="7"/>
  <c r="B441" i="7"/>
  <c r="B442" i="7"/>
  <c r="E245" i="6"/>
  <c r="E246" i="6"/>
  <c r="E244" i="6"/>
  <c r="B439" i="7"/>
  <c r="H72" i="7"/>
  <c r="I72" i="7"/>
  <c r="J72" i="7" s="1"/>
  <c r="H681" i="7"/>
  <c r="H455" i="7"/>
  <c r="D455" i="7"/>
  <c r="F455" i="7"/>
  <c r="I455" i="7"/>
  <c r="J455" i="7"/>
  <c r="D451" i="7"/>
  <c r="H451" i="7"/>
  <c r="I451" i="7" s="1"/>
  <c r="F451" i="7"/>
  <c r="J451" i="7"/>
  <c r="H628" i="7"/>
  <c r="H443" i="7"/>
  <c r="I442" i="7"/>
  <c r="H442" i="7"/>
  <c r="F440" i="7"/>
  <c r="I441" i="7"/>
  <c r="F442" i="7"/>
  <c r="I628" i="7"/>
  <c r="J628" i="7" s="1"/>
  <c r="B764" i="2" l="1"/>
  <c r="B740" i="2"/>
  <c r="B452" i="7"/>
  <c r="B453" i="7" s="1"/>
  <c r="B448" i="7"/>
  <c r="B449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I681" i="7"/>
  <c r="J681" i="7" s="1"/>
  <c r="H19" i="7"/>
  <c r="I19" i="7" s="1"/>
  <c r="J19" i="7"/>
  <c r="I443" i="7"/>
  <c r="D444" i="7"/>
  <c r="D443" i="7"/>
  <c r="J443" i="7"/>
  <c r="F443" i="7"/>
  <c r="F444" i="7"/>
  <c r="H444" i="7"/>
  <c r="H441" i="7"/>
  <c r="I440" i="7"/>
  <c r="J442" i="7"/>
  <c r="H440" i="7"/>
  <c r="J440" i="7" s="1"/>
  <c r="F441" i="7"/>
  <c r="J441" i="7"/>
  <c r="F439" i="7"/>
  <c r="H439" i="7"/>
  <c r="I439" i="7"/>
  <c r="J439" i="7"/>
  <c r="I444" i="7"/>
  <c r="J444" i="7"/>
  <c r="B17" i="7" l="1"/>
  <c r="B630" i="7"/>
  <c r="B631" i="7" s="1"/>
  <c r="B632" i="7" s="1"/>
  <c r="B633" i="7" s="1"/>
  <c r="B626" i="7"/>
  <c r="L107" i="6"/>
  <c r="J107" i="6"/>
  <c r="T191" i="6"/>
  <c r="R191" i="6"/>
  <c r="T190" i="6"/>
  <c r="R190" i="6"/>
  <c r="P190" i="6"/>
  <c r="O190" i="6"/>
  <c r="N190" i="6"/>
  <c r="H109" i="6"/>
  <c r="B80" i="7"/>
  <c r="G109" i="6"/>
  <c r="F109" i="6"/>
  <c r="L109" i="6"/>
  <c r="L113" i="6"/>
  <c r="L112" i="6"/>
  <c r="L111" i="6"/>
  <c r="J101" i="6"/>
  <c r="J102" i="6"/>
  <c r="J103" i="6"/>
  <c r="J104" i="6"/>
  <c r="J105" i="6"/>
  <c r="K105" i="6" s="1"/>
  <c r="J106" i="6"/>
  <c r="J110" i="6"/>
  <c r="J111" i="6"/>
  <c r="J112" i="6"/>
  <c r="J113" i="6"/>
  <c r="J114" i="6"/>
  <c r="J115" i="6"/>
  <c r="K115" i="6"/>
  <c r="J116" i="6"/>
  <c r="K116" i="6" s="1"/>
  <c r="E113" i="6"/>
  <c r="E112" i="6"/>
  <c r="B83" i="7"/>
  <c r="B84" i="7" s="1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235" i="2" s="1"/>
  <c r="W150" i="6"/>
  <c r="W149" i="6"/>
  <c r="W148" i="6"/>
  <c r="F80" i="7"/>
  <c r="H80" i="7"/>
  <c r="H626" i="7"/>
  <c r="I626" i="7" s="1"/>
  <c r="K107" i="6" l="1"/>
  <c r="B634" i="7"/>
  <c r="J109" i="6"/>
  <c r="K109" i="6" s="1"/>
  <c r="K106" i="6"/>
  <c r="K111" i="6"/>
  <c r="K110" i="6"/>
  <c r="Z149" i="6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653" i="2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593" i="2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D535" i="2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A534" i="2"/>
  <c r="D534" i="2"/>
  <c r="AA533" i="2"/>
  <c r="AB151" i="6"/>
  <c r="Z151" i="6"/>
  <c r="X147" i="6"/>
  <c r="Z147" i="6"/>
  <c r="AB150" i="6"/>
  <c r="Z150" i="6"/>
  <c r="X150" i="6"/>
  <c r="AB149" i="6"/>
  <c r="X149" i="6"/>
  <c r="AB148" i="6"/>
  <c r="Z148" i="6"/>
  <c r="X148" i="6"/>
  <c r="U149" i="6"/>
  <c r="U150" i="6"/>
  <c r="U148" i="6"/>
  <c r="V150" i="6"/>
  <c r="V149" i="6"/>
  <c r="V148" i="6"/>
  <c r="T189" i="6"/>
  <c r="R189" i="6"/>
  <c r="F104" i="6"/>
  <c r="F103" i="6"/>
  <c r="F102" i="6"/>
  <c r="E102" i="6"/>
  <c r="E103" i="6"/>
  <c r="E104" i="6"/>
  <c r="J100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660" i="7"/>
  <c r="H457" i="7"/>
  <c r="H458" i="7"/>
  <c r="F457" i="7"/>
  <c r="I458" i="7"/>
  <c r="J458" i="7" s="1"/>
  <c r="F458" i="7"/>
  <c r="D458" i="7"/>
  <c r="I457" i="7"/>
  <c r="D457" i="7"/>
  <c r="J457" i="7"/>
  <c r="J626" i="7"/>
  <c r="I80" i="7"/>
  <c r="H17" i="7"/>
  <c r="J80" i="7"/>
  <c r="B635" i="7" l="1"/>
  <c r="B636" i="7" s="1"/>
  <c r="B637" i="7" s="1"/>
  <c r="B661" i="7"/>
  <c r="B662" i="7" s="1"/>
  <c r="S43" i="7"/>
  <c r="S38" i="7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495" i="2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O169" i="6"/>
  <c r="O168" i="6"/>
  <c r="R168" i="6" s="1"/>
  <c r="O167" i="6"/>
  <c r="O166" i="6"/>
  <c r="R166" i="6" s="1"/>
  <c r="O165" i="6"/>
  <c r="O164" i="6"/>
  <c r="R164" i="6" s="1"/>
  <c r="O163" i="6"/>
  <c r="R163" i="6" s="1"/>
  <c r="O162" i="6"/>
  <c r="O161" i="6"/>
  <c r="O159" i="6"/>
  <c r="R159" i="6" s="1"/>
  <c r="O158" i="6"/>
  <c r="O157" i="6"/>
  <c r="R157" i="6" s="1"/>
  <c r="O156" i="6"/>
  <c r="R156" i="6" s="1"/>
  <c r="O155" i="6"/>
  <c r="O154" i="6"/>
  <c r="O153" i="6"/>
  <c r="O152" i="6"/>
  <c r="O151" i="6"/>
  <c r="R151" i="6" s="1"/>
  <c r="O150" i="6"/>
  <c r="R150" i="6" s="1"/>
  <c r="O149" i="6"/>
  <c r="R149" i="6" s="1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R158" i="6"/>
  <c r="R161" i="6"/>
  <c r="R162" i="6"/>
  <c r="R165" i="6"/>
  <c r="R167" i="6"/>
  <c r="R169" i="6"/>
  <c r="R170" i="6"/>
  <c r="R172" i="6"/>
  <c r="R178" i="6"/>
  <c r="R179" i="6"/>
  <c r="R180" i="6"/>
  <c r="R186" i="6"/>
  <c r="R187" i="6"/>
  <c r="R188" i="6"/>
  <c r="R147" i="6"/>
  <c r="R148" i="6"/>
  <c r="R152" i="6"/>
  <c r="R153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3" i="7"/>
  <c r="B44" i="7" s="1"/>
  <c r="B45" i="7" s="1"/>
  <c r="B46" i="7" s="1"/>
  <c r="B38" i="7"/>
  <c r="B652" i="7"/>
  <c r="B647" i="7"/>
  <c r="B648" i="7" s="1"/>
  <c r="B649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F236" i="6"/>
  <c r="F235" i="6"/>
  <c r="F234" i="6"/>
  <c r="E235" i="6"/>
  <c r="E236" i="6"/>
  <c r="E234" i="6"/>
  <c r="D457" i="2"/>
  <c r="Y464" i="2"/>
  <c r="Y468" i="2" s="1"/>
  <c r="Y463" i="2"/>
  <c r="Y467" i="2" s="1"/>
  <c r="Y462" i="2"/>
  <c r="Y466" i="2" s="1"/>
  <c r="Y461" i="2"/>
  <c r="Y465" i="2" s="1"/>
  <c r="B127" i="7"/>
  <c r="B12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H230" i="6"/>
  <c r="F230" i="6"/>
  <c r="H229" i="6"/>
  <c r="F229" i="6"/>
  <c r="H228" i="6"/>
  <c r="F228" i="6"/>
  <c r="H227" i="6"/>
  <c r="F227" i="6"/>
  <c r="H226" i="6"/>
  <c r="F226" i="6"/>
  <c r="H225" i="6"/>
  <c r="F225" i="6"/>
  <c r="H224" i="6"/>
  <c r="F224" i="6"/>
  <c r="H223" i="6"/>
  <c r="F223" i="6"/>
  <c r="H222" i="6"/>
  <c r="F222" i="6"/>
  <c r="H221" i="6"/>
  <c r="F221" i="6"/>
  <c r="H220" i="6"/>
  <c r="F220" i="6"/>
  <c r="H219" i="6"/>
  <c r="F219" i="6"/>
  <c r="H218" i="6"/>
  <c r="F218" i="6"/>
  <c r="H217" i="6"/>
  <c r="F217" i="6"/>
  <c r="H216" i="6"/>
  <c r="F216" i="6"/>
  <c r="H215" i="6"/>
  <c r="F215" i="6"/>
  <c r="H214" i="6"/>
  <c r="F214" i="6"/>
  <c r="H213" i="6"/>
  <c r="H212" i="6"/>
  <c r="F212" i="6"/>
  <c r="H211" i="6"/>
  <c r="F211" i="6"/>
  <c r="H210" i="6"/>
  <c r="F210" i="6"/>
  <c r="H209" i="6"/>
  <c r="F209" i="6"/>
  <c r="H208" i="6"/>
  <c r="F208" i="6"/>
  <c r="H207" i="6"/>
  <c r="F207" i="6"/>
  <c r="H206" i="6"/>
  <c r="F206" i="6"/>
  <c r="H205" i="6"/>
  <c r="F205" i="6"/>
  <c r="H204" i="6"/>
  <c r="F204" i="6"/>
  <c r="H203" i="6"/>
  <c r="F203" i="6"/>
  <c r="H202" i="6"/>
  <c r="H201" i="6"/>
  <c r="F201" i="6"/>
  <c r="H200" i="6"/>
  <c r="F200" i="6"/>
  <c r="H199" i="6"/>
  <c r="F199" i="6"/>
  <c r="H198" i="6"/>
  <c r="F198" i="6"/>
  <c r="H197" i="6"/>
  <c r="F197" i="6"/>
  <c r="H196" i="6"/>
  <c r="F196" i="6"/>
  <c r="H195" i="6"/>
  <c r="F195" i="6"/>
  <c r="H194" i="6"/>
  <c r="F194" i="6"/>
  <c r="H193" i="6"/>
  <c r="F193" i="6"/>
  <c r="H192" i="6"/>
  <c r="F192" i="6"/>
  <c r="H191" i="6"/>
  <c r="F191" i="6"/>
  <c r="H190" i="6"/>
  <c r="H189" i="6"/>
  <c r="Y430" i="2"/>
  <c r="Y434" i="2" s="1"/>
  <c r="Y429" i="2"/>
  <c r="Y428" i="2"/>
  <c r="Y432" i="2" s="1"/>
  <c r="Y427" i="2"/>
  <c r="Y431" i="2" s="1"/>
  <c r="Y426" i="2"/>
  <c r="Y425" i="2"/>
  <c r="Y424" i="2"/>
  <c r="Y423" i="2"/>
  <c r="D456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20" i="2"/>
  <c r="B736" i="2"/>
  <c r="B737" i="2"/>
  <c r="B738" i="2"/>
  <c r="B739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J117" i="6"/>
  <c r="J118" i="6"/>
  <c r="J119" i="6"/>
  <c r="J120" i="6"/>
  <c r="J121" i="6"/>
  <c r="J122" i="6"/>
  <c r="J123" i="6"/>
  <c r="J124" i="6"/>
  <c r="J125" i="6"/>
  <c r="J126" i="6"/>
  <c r="J127" i="6"/>
  <c r="K127" i="6"/>
  <c r="J128" i="6"/>
  <c r="J129" i="6"/>
  <c r="J130" i="6"/>
  <c r="J131" i="6"/>
  <c r="K131" i="6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I17" i="7"/>
  <c r="H43" i="7"/>
  <c r="H652" i="7"/>
  <c r="H83" i="7"/>
  <c r="I662" i="7"/>
  <c r="H662" i="7"/>
  <c r="H38" i="7"/>
  <c r="B663" i="7" l="1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75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K183" i="6"/>
  <c r="K187" i="6"/>
  <c r="B653" i="7"/>
  <c r="B654" i="7" s="1"/>
  <c r="B655" i="7" s="1"/>
  <c r="B39" i="7"/>
  <c r="B40" i="7" s="1"/>
  <c r="B41" i="7" s="1"/>
  <c r="B650" i="7"/>
  <c r="B129" i="7"/>
  <c r="B130" i="7" s="1"/>
  <c r="Y469" i="2"/>
  <c r="Y470" i="2"/>
  <c r="Y471" i="2"/>
  <c r="Y472" i="2"/>
  <c r="K159" i="6"/>
  <c r="K189" i="6"/>
  <c r="Y435" i="2"/>
  <c r="Y436" i="2"/>
  <c r="Y438" i="2"/>
  <c r="Y433" i="2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86" i="6"/>
  <c r="K173" i="6"/>
  <c r="K154" i="6"/>
  <c r="K147" i="6"/>
  <c r="K166" i="6"/>
  <c r="K153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624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9" i="6"/>
  <c r="R91" i="6"/>
  <c r="R95" i="6"/>
  <c r="R97" i="6"/>
  <c r="R103" i="6"/>
  <c r="R106" i="6"/>
  <c r="R117" i="6"/>
  <c r="R124" i="6"/>
  <c r="R125" i="6"/>
  <c r="R130" i="6"/>
  <c r="R131" i="6"/>
  <c r="R135" i="6"/>
  <c r="R140" i="6"/>
  <c r="R143" i="6"/>
  <c r="R146" i="6"/>
  <c r="O145" i="6"/>
  <c r="R145" i="6" s="1"/>
  <c r="O144" i="6"/>
  <c r="R144" i="6" s="1"/>
  <c r="O143" i="6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O102" i="6"/>
  <c r="R102" i="6" s="1"/>
  <c r="O101" i="6"/>
  <c r="R101" i="6" s="1"/>
  <c r="O100" i="6"/>
  <c r="R100" i="6" s="1"/>
  <c r="O99" i="6"/>
  <c r="R99" i="6" s="1"/>
  <c r="O98" i="6"/>
  <c r="R98" i="6" s="1"/>
  <c r="O97" i="6"/>
  <c r="O96" i="6"/>
  <c r="R96" i="6" s="1"/>
  <c r="O94" i="6"/>
  <c r="R94" i="6" s="1"/>
  <c r="O93" i="6"/>
  <c r="R93" i="6" s="1"/>
  <c r="O92" i="6"/>
  <c r="R92" i="6" s="1"/>
  <c r="O91" i="6"/>
  <c r="O90" i="6"/>
  <c r="R90" i="6" s="1"/>
  <c r="O89" i="6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I83" i="7"/>
  <c r="I43" i="7"/>
  <c r="I652" i="7"/>
  <c r="J652" i="7"/>
  <c r="J17" i="7"/>
  <c r="J83" i="7"/>
  <c r="F127" i="7"/>
  <c r="J662" i="7"/>
  <c r="H127" i="7"/>
  <c r="H647" i="7"/>
  <c r="I647" i="7" s="1"/>
  <c r="I38" i="7"/>
  <c r="B131" i="7" l="1"/>
  <c r="B132" i="7" s="1"/>
  <c r="Y476" i="2"/>
  <c r="Y475" i="2"/>
  <c r="Y474" i="2"/>
  <c r="Y473" i="2"/>
  <c r="B85" i="7"/>
  <c r="Y437" i="2"/>
  <c r="Y442" i="2"/>
  <c r="Y440" i="2"/>
  <c r="Y439" i="2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663" i="7"/>
  <c r="H663" i="7"/>
  <c r="J663" i="7"/>
  <c r="I653" i="7"/>
  <c r="H654" i="7"/>
  <c r="J647" i="7"/>
  <c r="I85" i="7"/>
  <c r="H84" i="7"/>
  <c r="I127" i="7"/>
  <c r="J43" i="7"/>
  <c r="J38" i="7"/>
  <c r="I654" i="7"/>
  <c r="H653" i="7"/>
  <c r="I84" i="7"/>
  <c r="Y477" i="2" l="1"/>
  <c r="Y478" i="2"/>
  <c r="Y479" i="2"/>
  <c r="Y480" i="2"/>
  <c r="B133" i="7"/>
  <c r="B86" i="7"/>
  <c r="Y443" i="2"/>
  <c r="Y444" i="2"/>
  <c r="Y446" i="2"/>
  <c r="Y441" i="2"/>
  <c r="B2" i="3"/>
  <c r="S26" i="7"/>
  <c r="S22" i="7"/>
  <c r="B21" i="7"/>
  <c r="B640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51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64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J127" i="7"/>
  <c r="J653" i="7"/>
  <c r="H624" i="7"/>
  <c r="H660" i="7"/>
  <c r="I655" i="7"/>
  <c r="H15" i="7"/>
  <c r="J84" i="7"/>
  <c r="J654" i="7"/>
  <c r="I86" i="7"/>
  <c r="J86" i="7"/>
  <c r="H655" i="7"/>
  <c r="H85" i="7"/>
  <c r="J85" i="7"/>
  <c r="H86" i="7"/>
  <c r="H51" i="7"/>
  <c r="H630" i="7"/>
  <c r="B22" i="7" l="1"/>
  <c r="B23" i="7" s="1"/>
  <c r="B52" i="7"/>
  <c r="B53" i="7" s="1"/>
  <c r="B641" i="7"/>
  <c r="Y484" i="2"/>
  <c r="Y483" i="2"/>
  <c r="Y482" i="2"/>
  <c r="Y481" i="2"/>
  <c r="B134" i="7"/>
  <c r="B87" i="7"/>
  <c r="B88" i="7" s="1"/>
  <c r="Y450" i="2"/>
  <c r="Y445" i="2"/>
  <c r="Y448" i="2"/>
  <c r="Y447" i="2"/>
  <c r="D37" i="2"/>
  <c r="D320" i="2"/>
  <c r="D378" i="2" s="1"/>
  <c r="Y25" i="2"/>
  <c r="AA314" i="2"/>
  <c r="AA372" i="2" s="1"/>
  <c r="K90" i="6"/>
  <c r="K89" i="6"/>
  <c r="K11" i="6"/>
  <c r="K81" i="6"/>
  <c r="B465" i="7"/>
  <c r="B466" i="7" s="1"/>
  <c r="D238" i="2"/>
  <c r="D236" i="2"/>
  <c r="D237" i="2"/>
  <c r="D239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21" i="7"/>
  <c r="D302" i="2"/>
  <c r="D301" i="2"/>
  <c r="D300" i="2"/>
  <c r="D299" i="2"/>
  <c r="D78" i="2"/>
  <c r="D136" i="2" s="1"/>
  <c r="AA83" i="2"/>
  <c r="AA141" i="2" s="1"/>
  <c r="AA72" i="2"/>
  <c r="AA130" i="2" s="1"/>
  <c r="D95" i="2"/>
  <c r="D153" i="2" s="1"/>
  <c r="S56" i="7"/>
  <c r="S49" i="7" s="1"/>
  <c r="S31" i="7"/>
  <c r="H658" i="7"/>
  <c r="H622" i="7"/>
  <c r="B665" i="7"/>
  <c r="B56" i="7"/>
  <c r="B31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H31" i="7"/>
  <c r="I51" i="7"/>
  <c r="J655" i="7"/>
  <c r="I53" i="7"/>
  <c r="I660" i="7"/>
  <c r="H640" i="7"/>
  <c r="D465" i="7"/>
  <c r="I630" i="7"/>
  <c r="H53" i="7"/>
  <c r="D464" i="7"/>
  <c r="D466" i="7"/>
  <c r="J88" i="7"/>
  <c r="I15" i="7"/>
  <c r="I624" i="7"/>
  <c r="H21" i="7"/>
  <c r="S13" i="7" l="1"/>
  <c r="S11" i="7" s="1"/>
  <c r="B666" i="7"/>
  <c r="B54" i="7"/>
  <c r="B24" i="7"/>
  <c r="B25" i="7" s="1"/>
  <c r="B32" i="7"/>
  <c r="B33" i="7" s="1"/>
  <c r="Y486" i="2"/>
  <c r="Y485" i="2"/>
  <c r="Y487" i="2"/>
  <c r="Y488" i="2"/>
  <c r="B135" i="7"/>
  <c r="B89" i="7"/>
  <c r="B90" i="7" s="1"/>
  <c r="Y451" i="2"/>
  <c r="Y452" i="2"/>
  <c r="Y449" i="2"/>
  <c r="Y454" i="2"/>
  <c r="D54" i="2"/>
  <c r="D337" i="2"/>
  <c r="D395" i="2" s="1"/>
  <c r="Y36" i="2"/>
  <c r="AA325" i="2"/>
  <c r="AA383" i="2" s="1"/>
  <c r="B467" i="7"/>
  <c r="B642" i="7"/>
  <c r="B57" i="7"/>
  <c r="B58" i="7" s="1"/>
  <c r="B59" i="7" s="1"/>
  <c r="B667" i="7"/>
  <c r="B668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AA305" i="2" s="1"/>
  <c r="AA363" i="2" s="1"/>
  <c r="Y4" i="2"/>
  <c r="AA304" i="2" s="1"/>
  <c r="AA362" i="2" s="1"/>
  <c r="D4" i="2"/>
  <c r="H90" i="7"/>
  <c r="H89" i="7"/>
  <c r="I21" i="7"/>
  <c r="J630" i="7"/>
  <c r="J87" i="7"/>
  <c r="J51" i="7"/>
  <c r="J53" i="7"/>
  <c r="J15" i="7"/>
  <c r="H88" i="7"/>
  <c r="I640" i="7"/>
  <c r="I90" i="7"/>
  <c r="D467" i="7"/>
  <c r="J624" i="7"/>
  <c r="I88" i="7"/>
  <c r="J89" i="7"/>
  <c r="H87" i="7"/>
  <c r="I87" i="7"/>
  <c r="I31" i="7"/>
  <c r="I89" i="7"/>
  <c r="J90" i="7"/>
  <c r="J660" i="7"/>
  <c r="H665" i="7"/>
  <c r="AA152" i="6" l="1"/>
  <c r="AA155" i="6"/>
  <c r="AA148" i="6"/>
  <c r="AA149" i="6"/>
  <c r="AA150" i="6"/>
  <c r="AA151" i="6"/>
  <c r="B26" i="7"/>
  <c r="B27" i="7" s="1"/>
  <c r="B643" i="7"/>
  <c r="B644" i="7" s="1"/>
  <c r="B645" i="7" s="1"/>
  <c r="Y492" i="2"/>
  <c r="Y491" i="2"/>
  <c r="Y489" i="2"/>
  <c r="Y490" i="2"/>
  <c r="B136" i="7"/>
  <c r="Y456" i="2"/>
  <c r="Y453" i="2"/>
  <c r="Y455" i="2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91" i="7"/>
  <c r="B468" i="7"/>
  <c r="B34" i="7"/>
  <c r="B60" i="7"/>
  <c r="B669" i="7"/>
  <c r="Y15" i="2"/>
  <c r="AA315" i="2" s="1"/>
  <c r="AA373" i="2" s="1"/>
  <c r="AA62" i="2"/>
  <c r="AA120" i="2" s="1"/>
  <c r="AA63" i="2"/>
  <c r="AA121" i="2" s="1"/>
  <c r="Y6" i="2"/>
  <c r="AA306" i="2" s="1"/>
  <c r="AA364" i="2" s="1"/>
  <c r="Y16" i="2"/>
  <c r="AA316" i="2" s="1"/>
  <c r="AA374" i="2" s="1"/>
  <c r="D5" i="2"/>
  <c r="D21" i="2"/>
  <c r="Y7" i="2"/>
  <c r="AA307" i="2" s="1"/>
  <c r="AA365" i="2" s="1"/>
  <c r="I54" i="7"/>
  <c r="H54" i="7"/>
  <c r="J54" i="7" s="1"/>
  <c r="D468" i="7"/>
  <c r="J31" i="7"/>
  <c r="J640" i="7"/>
  <c r="I665" i="7"/>
  <c r="I641" i="7"/>
  <c r="H641" i="7"/>
  <c r="J21" i="7"/>
  <c r="I636" i="7"/>
  <c r="H636" i="7"/>
  <c r="H91" i="7"/>
  <c r="B28" i="7" l="1"/>
  <c r="B35" i="7"/>
  <c r="Y494" i="2"/>
  <c r="Y493" i="2"/>
  <c r="B137" i="7"/>
  <c r="B138" i="7" s="1"/>
  <c r="B139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92" i="7"/>
  <c r="B93" i="7" s="1"/>
  <c r="B61" i="7"/>
  <c r="B670" i="7"/>
  <c r="Y9" i="2"/>
  <c r="B469" i="7"/>
  <c r="Y27" i="2"/>
  <c r="AA327" i="2" s="1"/>
  <c r="AA385" i="2" s="1"/>
  <c r="AA74" i="2"/>
  <c r="AA132" i="2" s="1"/>
  <c r="Y17" i="2"/>
  <c r="AA317" i="2" s="1"/>
  <c r="AA375" i="2" s="1"/>
  <c r="AA64" i="2"/>
  <c r="AA122" i="2" s="1"/>
  <c r="AA65" i="2"/>
  <c r="AA123" i="2" s="1"/>
  <c r="Y26" i="2"/>
  <c r="AA326" i="2" s="1"/>
  <c r="AA384" i="2" s="1"/>
  <c r="AA73" i="2"/>
  <c r="AA131" i="2" s="1"/>
  <c r="D38" i="2"/>
  <c r="D338" i="2" s="1"/>
  <c r="D396" i="2" s="1"/>
  <c r="Y8" i="2"/>
  <c r="AA308" i="2" s="1"/>
  <c r="AA366" i="2" s="1"/>
  <c r="Y18" i="2"/>
  <c r="AA318" i="2" s="1"/>
  <c r="AA376" i="2" s="1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71" i="7"/>
  <c r="B239" i="7"/>
  <c r="J665" i="7"/>
  <c r="I91" i="7"/>
  <c r="I637" i="7"/>
  <c r="H93" i="7"/>
  <c r="J28" i="7"/>
  <c r="J92" i="7"/>
  <c r="J637" i="7"/>
  <c r="I92" i="7"/>
  <c r="H28" i="7"/>
  <c r="J27" i="7"/>
  <c r="I93" i="7"/>
  <c r="H642" i="7"/>
  <c r="J636" i="7"/>
  <c r="H27" i="7"/>
  <c r="D469" i="7"/>
  <c r="J641" i="7"/>
  <c r="J93" i="7"/>
  <c r="H92" i="7"/>
  <c r="I27" i="7"/>
  <c r="I642" i="7"/>
  <c r="H637" i="7"/>
  <c r="J91" i="7"/>
  <c r="H171" i="7"/>
  <c r="V76" i="7" l="1"/>
  <c r="V75" i="7"/>
  <c r="V74" i="7"/>
  <c r="V73" i="7"/>
  <c r="V72" i="7" s="1"/>
  <c r="V19" i="7"/>
  <c r="V54" i="7"/>
  <c r="V52" i="7"/>
  <c r="V17" i="7"/>
  <c r="V53" i="7"/>
  <c r="V69" i="7"/>
  <c r="V68" i="7"/>
  <c r="V67" i="7"/>
  <c r="B671" i="7"/>
  <c r="V41" i="7"/>
  <c r="V40" i="7"/>
  <c r="V39" i="7"/>
  <c r="V46" i="7"/>
  <c r="V45" i="7"/>
  <c r="V44" i="7"/>
  <c r="B36" i="7"/>
  <c r="B140" i="7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Y20" i="2"/>
  <c r="AA320" i="2" s="1"/>
  <c r="AA378" i="2" s="1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72" i="7"/>
  <c r="B173" i="7" s="1"/>
  <c r="B174" i="7" s="1"/>
  <c r="W5" i="7"/>
  <c r="V66" i="7"/>
  <c r="V65" i="7"/>
  <c r="V64" i="7"/>
  <c r="V63" i="7"/>
  <c r="V62" i="7"/>
  <c r="V27" i="7"/>
  <c r="V15" i="7"/>
  <c r="V51" i="7"/>
  <c r="V26" i="7"/>
  <c r="V28" i="7"/>
  <c r="V25" i="7"/>
  <c r="V22" i="7"/>
  <c r="V24" i="7"/>
  <c r="V23" i="7"/>
  <c r="V21" i="7"/>
  <c r="V60" i="7"/>
  <c r="V32" i="7"/>
  <c r="V59" i="7"/>
  <c r="V58" i="7"/>
  <c r="V57" i="7"/>
  <c r="V36" i="7"/>
  <c r="V35" i="7"/>
  <c r="V33" i="7"/>
  <c r="V34" i="7"/>
  <c r="V61" i="7"/>
  <c r="B94" i="7"/>
  <c r="B95" i="7" s="1"/>
  <c r="B96" i="7" s="1"/>
  <c r="B62" i="7"/>
  <c r="Y11" i="2"/>
  <c r="Y10" i="2"/>
  <c r="AA67" i="2"/>
  <c r="AA125" i="2" s="1"/>
  <c r="B470" i="7"/>
  <c r="Y19" i="2"/>
  <c r="AA319" i="2" s="1"/>
  <c r="AA377" i="2" s="1"/>
  <c r="AA66" i="2"/>
  <c r="AA124" i="2" s="1"/>
  <c r="D55" i="2"/>
  <c r="D96" i="2"/>
  <c r="D154" i="2" s="1"/>
  <c r="Y31" i="2"/>
  <c r="AA331" i="2" s="1"/>
  <c r="AA389" i="2" s="1"/>
  <c r="AA78" i="2"/>
  <c r="AA136" i="2" s="1"/>
  <c r="Y21" i="2"/>
  <c r="AA321" i="2" s="1"/>
  <c r="AA379" i="2" s="1"/>
  <c r="Y37" i="2"/>
  <c r="AA337" i="2" s="1"/>
  <c r="AA395" i="2" s="1"/>
  <c r="AA84" i="2"/>
  <c r="AA142" i="2" s="1"/>
  <c r="Y28" i="2"/>
  <c r="AA328" i="2" s="1"/>
  <c r="AA386" i="2" s="1"/>
  <c r="AA75" i="2"/>
  <c r="AA133" i="2" s="1"/>
  <c r="D39" i="2"/>
  <c r="D339" i="2" s="1"/>
  <c r="D397" i="2" s="1"/>
  <c r="D80" i="2"/>
  <c r="D138" i="2" s="1"/>
  <c r="Y29" i="2"/>
  <c r="AA329" i="2" s="1"/>
  <c r="AA387" i="2" s="1"/>
  <c r="AA76" i="2"/>
  <c r="AA134" i="2" s="1"/>
  <c r="Y38" i="2"/>
  <c r="AA338" i="2" s="1"/>
  <c r="AA396" i="2" s="1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4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F85" i="7"/>
  <c r="F87" i="7"/>
  <c r="D470" i="7"/>
  <c r="F239" i="7"/>
  <c r="F89" i="7"/>
  <c r="F88" i="7"/>
  <c r="F90" i="7"/>
  <c r="I671" i="7"/>
  <c r="I96" i="7"/>
  <c r="I171" i="7"/>
  <c r="I28" i="7"/>
  <c r="H648" i="7"/>
  <c r="F464" i="7"/>
  <c r="H464" i="7"/>
  <c r="F86" i="7"/>
  <c r="F93" i="7"/>
  <c r="F465" i="7"/>
  <c r="H671" i="7"/>
  <c r="D239" i="7"/>
  <c r="H650" i="7"/>
  <c r="I172" i="7"/>
  <c r="H643" i="7"/>
  <c r="H649" i="7"/>
  <c r="I650" i="7"/>
  <c r="H239" i="7"/>
  <c r="F83" i="7"/>
  <c r="J642" i="7"/>
  <c r="I643" i="7"/>
  <c r="F171" i="7"/>
  <c r="F84" i="7"/>
  <c r="F91" i="7"/>
  <c r="F92" i="7"/>
  <c r="D240" i="7"/>
  <c r="V38" i="7" l="1"/>
  <c r="V43" i="7"/>
  <c r="X5" i="7"/>
  <c r="X439" i="7" s="1"/>
  <c r="W439" i="7"/>
  <c r="B672" i="7"/>
  <c r="Y5" i="7"/>
  <c r="AA310" i="2"/>
  <c r="AA368" i="2" s="1"/>
  <c r="Y13" i="2"/>
  <c r="AA313" i="2" s="1"/>
  <c r="AA371" i="2" s="1"/>
  <c r="AA311" i="2"/>
  <c r="AA369" i="2" s="1"/>
  <c r="D113" i="2"/>
  <c r="D171" i="2" s="1"/>
  <c r="D355" i="2"/>
  <c r="D413" i="2" s="1"/>
  <c r="D65" i="2"/>
  <c r="D123" i="2" s="1"/>
  <c r="D307" i="2"/>
  <c r="D365" i="2" s="1"/>
  <c r="B175" i="7"/>
  <c r="B97" i="7"/>
  <c r="B63" i="7"/>
  <c r="B471" i="7"/>
  <c r="AA69" i="2"/>
  <c r="AA127" i="2" s="1"/>
  <c r="Y22" i="2"/>
  <c r="AA322" i="2" s="1"/>
  <c r="AA380" i="2" s="1"/>
  <c r="AA68" i="2"/>
  <c r="AA126" i="2" s="1"/>
  <c r="Y12" i="2"/>
  <c r="Y40" i="2"/>
  <c r="AA340" i="2" s="1"/>
  <c r="AA398" i="2" s="1"/>
  <c r="AA87" i="2"/>
  <c r="AA145" i="2" s="1"/>
  <c r="Y48" i="2"/>
  <c r="AA348" i="2" s="1"/>
  <c r="AA406" i="2" s="1"/>
  <c r="AA95" i="2"/>
  <c r="AA153" i="2" s="1"/>
  <c r="D40" i="2"/>
  <c r="D340" i="2" s="1"/>
  <c r="D398" i="2" s="1"/>
  <c r="D81" i="2"/>
  <c r="D139" i="2" s="1"/>
  <c r="Y42" i="2"/>
  <c r="AA342" i="2" s="1"/>
  <c r="AA400" i="2" s="1"/>
  <c r="AA89" i="2"/>
  <c r="AA147" i="2" s="1"/>
  <c r="D56" i="2"/>
  <c r="D97" i="2"/>
  <c r="D155" i="2" s="1"/>
  <c r="Y32" i="2"/>
  <c r="AA332" i="2" s="1"/>
  <c r="AA390" i="2" s="1"/>
  <c r="AA79" i="2"/>
  <c r="AA137" i="2" s="1"/>
  <c r="Y49" i="2"/>
  <c r="AA349" i="2" s="1"/>
  <c r="AA407" i="2" s="1"/>
  <c r="AA96" i="2"/>
  <c r="AA154" i="2" s="1"/>
  <c r="Y39" i="2"/>
  <c r="AA339" i="2" s="1"/>
  <c r="AA397" i="2" s="1"/>
  <c r="AA86" i="2"/>
  <c r="AA144" i="2" s="1"/>
  <c r="Y24" i="2"/>
  <c r="AA324" i="2" s="1"/>
  <c r="AA382" i="2" s="1"/>
  <c r="AA71" i="2"/>
  <c r="AA129" i="2" s="1"/>
  <c r="Y33" i="2"/>
  <c r="AA333" i="2" s="1"/>
  <c r="AA391" i="2" s="1"/>
  <c r="AA80" i="2"/>
  <c r="AA138" i="2" s="1"/>
  <c r="Y30" i="2"/>
  <c r="AA330" i="2" s="1"/>
  <c r="AA388" i="2" s="1"/>
  <c r="AA77" i="2"/>
  <c r="AA135" i="2" s="1"/>
  <c r="D8" i="2"/>
  <c r="D24" i="2"/>
  <c r="D324" i="2" s="1"/>
  <c r="D382" i="2" s="1"/>
  <c r="V7" i="7"/>
  <c r="B241" i="7"/>
  <c r="Z5" i="7"/>
  <c r="Z443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B26" i="6" s="1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V451" i="7"/>
  <c r="H173" i="7"/>
  <c r="I672" i="7"/>
  <c r="H644" i="7"/>
  <c r="I644" i="7"/>
  <c r="H645" i="7"/>
  <c r="I62" i="7"/>
  <c r="H97" i="7"/>
  <c r="J173" i="7"/>
  <c r="F172" i="7"/>
  <c r="J97" i="7"/>
  <c r="J171" i="7"/>
  <c r="H672" i="7"/>
  <c r="J95" i="7"/>
  <c r="I240" i="7"/>
  <c r="H95" i="7"/>
  <c r="I95" i="7"/>
  <c r="F96" i="7"/>
  <c r="H94" i="7"/>
  <c r="I239" i="7"/>
  <c r="J94" i="7"/>
  <c r="I97" i="7"/>
  <c r="I464" i="7"/>
  <c r="J650" i="7"/>
  <c r="H39" i="7"/>
  <c r="F241" i="7"/>
  <c r="H62" i="7"/>
  <c r="F95" i="7"/>
  <c r="H240" i="7"/>
  <c r="J671" i="7"/>
  <c r="I94" i="7"/>
  <c r="I173" i="7"/>
  <c r="I39" i="7"/>
  <c r="I649" i="7"/>
  <c r="F94" i="7"/>
  <c r="H465" i="7"/>
  <c r="I648" i="7"/>
  <c r="F466" i="7"/>
  <c r="H172" i="7"/>
  <c r="D471" i="7"/>
  <c r="F240" i="7"/>
  <c r="I645" i="7"/>
  <c r="J643" i="7"/>
  <c r="H96" i="7"/>
  <c r="J96" i="7" s="1"/>
  <c r="B64" i="7" l="1"/>
  <c r="Y443" i="7"/>
  <c r="Y439" i="7"/>
  <c r="B673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7" i="2"/>
  <c r="AC805" i="2"/>
  <c r="AC813" i="2"/>
  <c r="AC821" i="2"/>
  <c r="AC829" i="2"/>
  <c r="AC837" i="2"/>
  <c r="AC845" i="2"/>
  <c r="AC853" i="2"/>
  <c r="AC861" i="2"/>
  <c r="AC869" i="2"/>
  <c r="AC877" i="2"/>
  <c r="AC885" i="2"/>
  <c r="AC893" i="2"/>
  <c r="AC901" i="2"/>
  <c r="AC909" i="2"/>
  <c r="AC917" i="2"/>
  <c r="AC925" i="2"/>
  <c r="AC933" i="2"/>
  <c r="AC941" i="2"/>
  <c r="AC949" i="2"/>
  <c r="AC957" i="2"/>
  <c r="AC965" i="2"/>
  <c r="AC973" i="2"/>
  <c r="AC981" i="2"/>
  <c r="AC989" i="2"/>
  <c r="AC997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8" i="2"/>
  <c r="AC806" i="2"/>
  <c r="AC814" i="2"/>
  <c r="AC822" i="2"/>
  <c r="AC830" i="2"/>
  <c r="AC838" i="2"/>
  <c r="AC846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982" i="2"/>
  <c r="AC990" i="2"/>
  <c r="AC998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983" i="2"/>
  <c r="AC991" i="2"/>
  <c r="AC999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984" i="2"/>
  <c r="AC992" i="2"/>
  <c r="AC1000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3" i="2"/>
  <c r="AC801" i="2"/>
  <c r="AC809" i="2"/>
  <c r="AC817" i="2"/>
  <c r="AC825" i="2"/>
  <c r="AC833" i="2"/>
  <c r="AC841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985" i="2"/>
  <c r="AC993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4" i="2"/>
  <c r="AC802" i="2"/>
  <c r="AC810" i="2"/>
  <c r="AC818" i="2"/>
  <c r="AC826" i="2"/>
  <c r="AC834" i="2"/>
  <c r="AC842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978" i="2"/>
  <c r="AC986" i="2"/>
  <c r="AC994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5" i="2"/>
  <c r="AC803" i="2"/>
  <c r="AC811" i="2"/>
  <c r="AC819" i="2"/>
  <c r="AC827" i="2"/>
  <c r="AC835" i="2"/>
  <c r="AC843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979" i="2"/>
  <c r="AC987" i="2"/>
  <c r="AC995" i="2"/>
  <c r="AC420" i="2"/>
  <c r="AC484" i="2"/>
  <c r="AC548" i="2"/>
  <c r="AC612" i="2"/>
  <c r="AC676" i="2"/>
  <c r="AC804" i="2"/>
  <c r="AC868" i="2"/>
  <c r="AC932" i="2"/>
  <c r="AC996" i="2"/>
  <c r="AC660" i="2"/>
  <c r="AC916" i="2"/>
  <c r="AC476" i="2"/>
  <c r="AC732" i="2"/>
  <c r="AC428" i="2"/>
  <c r="AC492" i="2"/>
  <c r="AC556" i="2"/>
  <c r="AC620" i="2"/>
  <c r="AC684" i="2"/>
  <c r="AC812" i="2"/>
  <c r="AC876" i="2"/>
  <c r="AC940" i="2"/>
  <c r="AC532" i="2"/>
  <c r="AC852" i="2"/>
  <c r="AC668" i="2"/>
  <c r="AC924" i="2"/>
  <c r="AC436" i="2"/>
  <c r="AC500" i="2"/>
  <c r="AC564" i="2"/>
  <c r="AC628" i="2"/>
  <c r="AC692" i="2"/>
  <c r="AC820" i="2"/>
  <c r="AC884" i="2"/>
  <c r="AC948" i="2"/>
  <c r="AC468" i="2"/>
  <c r="AC788" i="2"/>
  <c r="AC604" i="2"/>
  <c r="AC860" i="2"/>
  <c r="AC444" i="2"/>
  <c r="AC508" i="2"/>
  <c r="AC572" i="2"/>
  <c r="AC636" i="2"/>
  <c r="AC700" i="2"/>
  <c r="AC828" i="2"/>
  <c r="AC892" i="2"/>
  <c r="AC956" i="2"/>
  <c r="AC596" i="2"/>
  <c r="AC980" i="2"/>
  <c r="AC540" i="2"/>
  <c r="AC796" i="2"/>
  <c r="AC988" i="2"/>
  <c r="AC452" i="2"/>
  <c r="AC516" i="2"/>
  <c r="AC580" i="2"/>
  <c r="AC644" i="2"/>
  <c r="AC708" i="2"/>
  <c r="AC836" i="2"/>
  <c r="AC900" i="2"/>
  <c r="AC964" i="2"/>
  <c r="AC460" i="2"/>
  <c r="AC524" i="2"/>
  <c r="AC588" i="2"/>
  <c r="AC652" i="2"/>
  <c r="AC716" i="2"/>
  <c r="AC844" i="2"/>
  <c r="AC908" i="2"/>
  <c r="AC972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76" i="7"/>
  <c r="B98" i="7"/>
  <c r="B65" i="7"/>
  <c r="B66" i="7" s="1"/>
  <c r="B67" i="7" s="1"/>
  <c r="B472" i="7"/>
  <c r="B473" i="7" s="1"/>
  <c r="AA70" i="2"/>
  <c r="AA128" i="2" s="1"/>
  <c r="Y23" i="2"/>
  <c r="AA323" i="2" s="1"/>
  <c r="AA381" i="2" s="1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42" i="7"/>
  <c r="Y50" i="2"/>
  <c r="AA350" i="2" s="1"/>
  <c r="AA408" i="2" s="1"/>
  <c r="AA97" i="2"/>
  <c r="AA155" i="2" s="1"/>
  <c r="D57" i="2"/>
  <c r="D98" i="2"/>
  <c r="D156" i="2" s="1"/>
  <c r="Y43" i="2"/>
  <c r="AA343" i="2" s="1"/>
  <c r="AA401" i="2" s="1"/>
  <c r="AA90" i="2"/>
  <c r="AA148" i="2" s="1"/>
  <c r="Y44" i="2"/>
  <c r="AA344" i="2" s="1"/>
  <c r="AA402" i="2" s="1"/>
  <c r="AA91" i="2"/>
  <c r="AA149" i="2" s="1"/>
  <c r="D41" i="2"/>
  <c r="D341" i="2" s="1"/>
  <c r="D399" i="2" s="1"/>
  <c r="D82" i="2"/>
  <c r="D140" i="2" s="1"/>
  <c r="Y60" i="2"/>
  <c r="AA360" i="2" s="1"/>
  <c r="AA418" i="2" s="1"/>
  <c r="AA107" i="2"/>
  <c r="AA165" i="2" s="1"/>
  <c r="Y59" i="2"/>
  <c r="AA359" i="2" s="1"/>
  <c r="AA417" i="2" s="1"/>
  <c r="AA106" i="2"/>
  <c r="AA164" i="2" s="1"/>
  <c r="Y41" i="2"/>
  <c r="AA341" i="2" s="1"/>
  <c r="AA399" i="2" s="1"/>
  <c r="AA88" i="2"/>
  <c r="AA146" i="2" s="1"/>
  <c r="Y35" i="2"/>
  <c r="AA335" i="2" s="1"/>
  <c r="AA393" i="2" s="1"/>
  <c r="AA82" i="2"/>
  <c r="AA140" i="2" s="1"/>
  <c r="Y34" i="2"/>
  <c r="AA334" i="2" s="1"/>
  <c r="AA392" i="2" s="1"/>
  <c r="AA81" i="2"/>
  <c r="AA139" i="2" s="1"/>
  <c r="Y53" i="2"/>
  <c r="AA100" i="2"/>
  <c r="AA158" i="2" s="1"/>
  <c r="Y51" i="2"/>
  <c r="AA351" i="2" s="1"/>
  <c r="AA409" i="2" s="1"/>
  <c r="AA98" i="2"/>
  <c r="AA156" i="2" s="1"/>
  <c r="D9" i="2"/>
  <c r="D25" i="2"/>
  <c r="D325" i="2" s="1"/>
  <c r="D383" i="2" s="1"/>
  <c r="W6" i="7"/>
  <c r="H673" i="7"/>
  <c r="I673" i="7"/>
  <c r="V80" i="7"/>
  <c r="F97" i="7"/>
  <c r="F173" i="7"/>
  <c r="J239" i="7"/>
  <c r="I465" i="7"/>
  <c r="I64" i="7"/>
  <c r="H64" i="7"/>
  <c r="D241" i="7"/>
  <c r="J648" i="7"/>
  <c r="J649" i="7"/>
  <c r="H466" i="7"/>
  <c r="J645" i="7"/>
  <c r="J240" i="7"/>
  <c r="I40" i="7"/>
  <c r="I98" i="7"/>
  <c r="J98" i="7"/>
  <c r="F467" i="7"/>
  <c r="I666" i="7"/>
  <c r="V127" i="7"/>
  <c r="I63" i="7"/>
  <c r="H666" i="7"/>
  <c r="H40" i="7"/>
  <c r="J62" i="7"/>
  <c r="J39" i="7"/>
  <c r="H667" i="7"/>
  <c r="J673" i="7"/>
  <c r="J644" i="7"/>
  <c r="I241" i="7"/>
  <c r="J172" i="7"/>
  <c r="J464" i="7"/>
  <c r="J672" i="7"/>
  <c r="H63" i="7"/>
  <c r="I466" i="7"/>
  <c r="H241" i="7"/>
  <c r="I667" i="7"/>
  <c r="D473" i="7"/>
  <c r="H98" i="7"/>
  <c r="AB5" i="7" l="1"/>
  <c r="AB443" i="7" s="1"/>
  <c r="AA443" i="7"/>
  <c r="AA439" i="7"/>
  <c r="B674" i="7"/>
  <c r="B675" i="7"/>
  <c r="V661" i="7"/>
  <c r="W52" i="7" s="1"/>
  <c r="B68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77" i="7"/>
  <c r="B178" i="7" s="1"/>
  <c r="B99" i="7"/>
  <c r="B243" i="7"/>
  <c r="B50" i="2"/>
  <c r="B60" i="2"/>
  <c r="B59" i="2"/>
  <c r="B34" i="2"/>
  <c r="B51" i="2"/>
  <c r="B41" i="2"/>
  <c r="B44" i="2"/>
  <c r="B43" i="2"/>
  <c r="B35" i="2"/>
  <c r="B474" i="7"/>
  <c r="B475" i="7" s="1"/>
  <c r="AA109" i="2"/>
  <c r="AA167" i="2" s="1"/>
  <c r="Y46" i="2"/>
  <c r="AA346" i="2" s="1"/>
  <c r="AA404" i="2" s="1"/>
  <c r="AA93" i="2"/>
  <c r="AA151" i="2" s="1"/>
  <c r="AA118" i="2"/>
  <c r="AA176" i="2" s="1"/>
  <c r="Y54" i="2"/>
  <c r="AA354" i="2" s="1"/>
  <c r="AA412" i="2" s="1"/>
  <c r="AA101" i="2"/>
  <c r="AA159" i="2" s="1"/>
  <c r="D42" i="2"/>
  <c r="D342" i="2" s="1"/>
  <c r="D400" i="2" s="1"/>
  <c r="D83" i="2"/>
  <c r="D141" i="2" s="1"/>
  <c r="Y52" i="2"/>
  <c r="AA352" i="2" s="1"/>
  <c r="AA410" i="2" s="1"/>
  <c r="AA99" i="2"/>
  <c r="AA157" i="2" s="1"/>
  <c r="D58" i="2"/>
  <c r="D99" i="2"/>
  <c r="D157" i="2" s="1"/>
  <c r="AA111" i="2"/>
  <c r="AA169" i="2" s="1"/>
  <c r="Y45" i="2"/>
  <c r="AA345" i="2" s="1"/>
  <c r="AA403" i="2" s="1"/>
  <c r="AA92" i="2"/>
  <c r="AA150" i="2" s="1"/>
  <c r="AA117" i="2"/>
  <c r="AA175" i="2" s="1"/>
  <c r="Y55" i="2"/>
  <c r="AA355" i="2" s="1"/>
  <c r="AA413" i="2" s="1"/>
  <c r="AA102" i="2"/>
  <c r="AA160" i="2" s="1"/>
  <c r="AA108" i="2"/>
  <c r="AA166" i="2"/>
  <c r="D10" i="2"/>
  <c r="D26" i="2"/>
  <c r="D326" i="2" s="1"/>
  <c r="D384" i="2" s="1"/>
  <c r="W7" i="7"/>
  <c r="AC5" i="7"/>
  <c r="W451" i="7"/>
  <c r="H674" i="7"/>
  <c r="I674" i="7"/>
  <c r="J674" i="7" s="1"/>
  <c r="H675" i="7"/>
  <c r="I675" i="7"/>
  <c r="J40" i="7"/>
  <c r="I668" i="7"/>
  <c r="I66" i="7"/>
  <c r="J675" i="7"/>
  <c r="I65" i="7"/>
  <c r="J465" i="7"/>
  <c r="I41" i="7"/>
  <c r="F468" i="7"/>
  <c r="D472" i="7"/>
  <c r="H66" i="7"/>
  <c r="H41" i="7"/>
  <c r="H467" i="7"/>
  <c r="I99" i="7"/>
  <c r="D243" i="7"/>
  <c r="I174" i="7"/>
  <c r="H242" i="7"/>
  <c r="F98" i="7"/>
  <c r="H44" i="7"/>
  <c r="J174" i="7"/>
  <c r="J466" i="7"/>
  <c r="H99" i="7"/>
  <c r="J667" i="7"/>
  <c r="J64" i="7"/>
  <c r="F174" i="7"/>
  <c r="I243" i="7"/>
  <c r="J666" i="7"/>
  <c r="F243" i="7"/>
  <c r="F99" i="7"/>
  <c r="I67" i="7"/>
  <c r="F242" i="7"/>
  <c r="H67" i="7"/>
  <c r="J63" i="7"/>
  <c r="I467" i="7"/>
  <c r="I242" i="7"/>
  <c r="I44" i="7"/>
  <c r="H243" i="7"/>
  <c r="H668" i="7"/>
  <c r="D242" i="7"/>
  <c r="H65" i="7"/>
  <c r="H174" i="7"/>
  <c r="J99" i="7"/>
  <c r="W80" i="7"/>
  <c r="D475" i="7"/>
  <c r="AC443" i="7" l="1"/>
  <c r="AC439" i="7"/>
  <c r="B676" i="7"/>
  <c r="B677" i="7" s="1"/>
  <c r="W661" i="7"/>
  <c r="X52" i="7" s="1"/>
  <c r="B69" i="7"/>
  <c r="B73" i="7" s="1"/>
  <c r="D310" i="2"/>
  <c r="D368" i="2" s="1"/>
  <c r="D116" i="2"/>
  <c r="D174" i="2" s="1"/>
  <c r="D358" i="2"/>
  <c r="D416" i="2" s="1"/>
  <c r="B179" i="7"/>
  <c r="B100" i="7"/>
  <c r="B244" i="7"/>
  <c r="B46" i="2"/>
  <c r="B55" i="2"/>
  <c r="B52" i="2"/>
  <c r="B45" i="2"/>
  <c r="D68" i="2"/>
  <c r="D126" i="2" s="1"/>
  <c r="B54" i="2"/>
  <c r="B476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357" i="2" s="1"/>
  <c r="AA415" i="2" s="1"/>
  <c r="AA104" i="2"/>
  <c r="AA162" i="2" s="1"/>
  <c r="Y56" i="2"/>
  <c r="AA356" i="2" s="1"/>
  <c r="AA414" i="2" s="1"/>
  <c r="AA103" i="2"/>
  <c r="AA161" i="2" s="1"/>
  <c r="AA113" i="2"/>
  <c r="AA171" i="2" s="1"/>
  <c r="D11" i="2"/>
  <c r="D27" i="2"/>
  <c r="D327" i="2" s="1"/>
  <c r="D385" i="2" s="1"/>
  <c r="AD5" i="7"/>
  <c r="X6" i="7"/>
  <c r="I676" i="7"/>
  <c r="H676" i="7"/>
  <c r="J676" i="7" s="1"/>
  <c r="I677" i="7"/>
  <c r="H677" i="7"/>
  <c r="I175" i="7"/>
  <c r="H68" i="7"/>
  <c r="J467" i="7"/>
  <c r="J67" i="7"/>
  <c r="J65" i="7"/>
  <c r="H468" i="7"/>
  <c r="D474" i="7"/>
  <c r="W127" i="7"/>
  <c r="J100" i="7"/>
  <c r="J44" i="7"/>
  <c r="H669" i="7"/>
  <c r="I468" i="7"/>
  <c r="I669" i="7"/>
  <c r="I45" i="7"/>
  <c r="F175" i="7"/>
  <c r="J677" i="7"/>
  <c r="H175" i="7"/>
  <c r="J66" i="7"/>
  <c r="I68" i="7"/>
  <c r="H45" i="7"/>
  <c r="J41" i="7"/>
  <c r="J175" i="7"/>
  <c r="J668" i="7"/>
  <c r="D244" i="7"/>
  <c r="D476" i="7"/>
  <c r="F100" i="7"/>
  <c r="B74" i="7" l="1"/>
  <c r="AD439" i="7"/>
  <c r="AD443" i="7"/>
  <c r="B678" i="7"/>
  <c r="D117" i="2"/>
  <c r="D175" i="2" s="1"/>
  <c r="D359" i="2"/>
  <c r="D417" i="2" s="1"/>
  <c r="D311" i="2"/>
  <c r="D369" i="2" s="1"/>
  <c r="B180" i="7"/>
  <c r="B181" i="7" s="1"/>
  <c r="B101" i="7"/>
  <c r="B245" i="7"/>
  <c r="B246" i="7" s="1"/>
  <c r="B247" i="7" s="1"/>
  <c r="D69" i="2"/>
  <c r="D127" i="2" s="1"/>
  <c r="B56" i="2"/>
  <c r="B57" i="2"/>
  <c r="B477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H73" i="7"/>
  <c r="X451" i="7"/>
  <c r="I678" i="7"/>
  <c r="H678" i="7"/>
  <c r="H244" i="7"/>
  <c r="I244" i="7"/>
  <c r="J45" i="7"/>
  <c r="D247" i="7"/>
  <c r="F244" i="7"/>
  <c r="H176" i="7"/>
  <c r="I670" i="7"/>
  <c r="J678" i="7"/>
  <c r="F469" i="7"/>
  <c r="J669" i="7"/>
  <c r="D477" i="7"/>
  <c r="H100" i="7"/>
  <c r="I100" i="7"/>
  <c r="I176" i="7"/>
  <c r="F176" i="7"/>
  <c r="H46" i="7"/>
  <c r="J176" i="7"/>
  <c r="F471" i="7"/>
  <c r="H69" i="7"/>
  <c r="J68" i="7"/>
  <c r="I470" i="7"/>
  <c r="J468" i="7"/>
  <c r="F470" i="7"/>
  <c r="J101" i="7"/>
  <c r="H469" i="7"/>
  <c r="H670" i="7"/>
  <c r="I46" i="7"/>
  <c r="H470" i="7"/>
  <c r="I69" i="7"/>
  <c r="X80" i="7"/>
  <c r="I73" i="7"/>
  <c r="J73" i="7"/>
  <c r="B75" i="7" l="1"/>
  <c r="AE439" i="7"/>
  <c r="AE443" i="7"/>
  <c r="B682" i="7"/>
  <c r="X661" i="7"/>
  <c r="Y52" i="7" s="1"/>
  <c r="B182" i="7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D102" i="2"/>
  <c r="D160" i="2" s="1"/>
  <c r="D344" i="2"/>
  <c r="D402" i="2" s="1"/>
  <c r="D312" i="2"/>
  <c r="D370" i="2" s="1"/>
  <c r="D118" i="2"/>
  <c r="D176" i="2" s="1"/>
  <c r="D360" i="2"/>
  <c r="D418" i="2" s="1"/>
  <c r="B102" i="7"/>
  <c r="AA298" i="2"/>
  <c r="Y300" i="2" s="1"/>
  <c r="Y237" i="2"/>
  <c r="D70" i="2"/>
  <c r="D128" i="2" s="1"/>
  <c r="B478" i="7"/>
  <c r="B248" i="7"/>
  <c r="D45" i="2"/>
  <c r="D86" i="2"/>
  <c r="D144" i="2" s="1"/>
  <c r="D13" i="2"/>
  <c r="D29" i="2"/>
  <c r="D329" i="2" s="1"/>
  <c r="D387" i="2" s="1"/>
  <c r="Y6" i="7"/>
  <c r="AF5" i="7"/>
  <c r="H74" i="7"/>
  <c r="D245" i="7"/>
  <c r="J69" i="7"/>
  <c r="F472" i="7"/>
  <c r="J470" i="7"/>
  <c r="H101" i="7"/>
  <c r="H248" i="7"/>
  <c r="F177" i="7"/>
  <c r="H245" i="7"/>
  <c r="D478" i="7"/>
  <c r="D246" i="7"/>
  <c r="I101" i="7"/>
  <c r="F101" i="7"/>
  <c r="I471" i="7"/>
  <c r="J670" i="7"/>
  <c r="H246" i="7"/>
  <c r="J244" i="7"/>
  <c r="H247" i="7"/>
  <c r="H471" i="7"/>
  <c r="I246" i="7"/>
  <c r="H177" i="7"/>
  <c r="I469" i="7"/>
  <c r="I177" i="7"/>
  <c r="J46" i="7"/>
  <c r="X127" i="7"/>
  <c r="F246" i="7"/>
  <c r="F248" i="7"/>
  <c r="F245" i="7"/>
  <c r="F247" i="7"/>
  <c r="I245" i="7"/>
  <c r="F102" i="7"/>
  <c r="J177" i="7"/>
  <c r="I74" i="7"/>
  <c r="J74" i="7" s="1"/>
  <c r="B76" i="7" l="1"/>
  <c r="AF439" i="7"/>
  <c r="AF443" i="7"/>
  <c r="B683" i="7"/>
  <c r="D313" i="2"/>
  <c r="D371" i="2" s="1"/>
  <c r="D103" i="2"/>
  <c r="D161" i="2" s="1"/>
  <c r="D345" i="2"/>
  <c r="D403" i="2" s="1"/>
  <c r="B103" i="7"/>
  <c r="B249" i="7"/>
  <c r="B250" i="7" s="1"/>
  <c r="Y238" i="2"/>
  <c r="Y239" i="2"/>
  <c r="Y236" i="2"/>
  <c r="Y301" i="2"/>
  <c r="Y302" i="2"/>
  <c r="Y299" i="2"/>
  <c r="D71" i="2"/>
  <c r="D129" i="2" s="1"/>
  <c r="B479" i="7"/>
  <c r="D46" i="2"/>
  <c r="D87" i="2"/>
  <c r="D145" i="2" s="1"/>
  <c r="D14" i="2"/>
  <c r="D30" i="2"/>
  <c r="D330" i="2" s="1"/>
  <c r="D388" i="2" s="1"/>
  <c r="Y7" i="7"/>
  <c r="AG5" i="7"/>
  <c r="H75" i="7"/>
  <c r="Y451" i="7"/>
  <c r="H682" i="7"/>
  <c r="F473" i="7"/>
  <c r="J178" i="7"/>
  <c r="J471" i="7"/>
  <c r="I103" i="7"/>
  <c r="H178" i="7"/>
  <c r="D479" i="7"/>
  <c r="J102" i="7"/>
  <c r="D248" i="7"/>
  <c r="Y80" i="7"/>
  <c r="I178" i="7"/>
  <c r="I248" i="7"/>
  <c r="J469" i="7"/>
  <c r="I102" i="7"/>
  <c r="H103" i="7"/>
  <c r="J103" i="7"/>
  <c r="H472" i="7"/>
  <c r="H102" i="7"/>
  <c r="F178" i="7"/>
  <c r="I247" i="7"/>
  <c r="I682" i="7"/>
  <c r="J682" i="7"/>
  <c r="I75" i="7"/>
  <c r="J75" i="7" s="1"/>
  <c r="AG439" i="7" l="1"/>
  <c r="AG443" i="7"/>
  <c r="B684" i="7"/>
  <c r="Y661" i="7"/>
  <c r="Z52" i="7" s="1"/>
  <c r="D314" i="2"/>
  <c r="D372" i="2" s="1"/>
  <c r="D104" i="2"/>
  <c r="D162" i="2" s="1"/>
  <c r="D346" i="2"/>
  <c r="D404" i="2" s="1"/>
  <c r="B104" i="7"/>
  <c r="D72" i="2"/>
  <c r="D130" i="2" s="1"/>
  <c r="B480" i="7"/>
  <c r="D47" i="2"/>
  <c r="D88" i="2"/>
  <c r="D146" i="2" s="1"/>
  <c r="D31" i="2"/>
  <c r="D331" i="2" s="1"/>
  <c r="D389" i="2" s="1"/>
  <c r="D15" i="2"/>
  <c r="AH5" i="7"/>
  <c r="Z6" i="7"/>
  <c r="B251" i="7"/>
  <c r="H76" i="7"/>
  <c r="I76" i="7"/>
  <c r="J76" i="7"/>
  <c r="H683" i="7"/>
  <c r="I683" i="7"/>
  <c r="J683" i="7" s="1"/>
  <c r="D250" i="7"/>
  <c r="J247" i="7"/>
  <c r="I179" i="7"/>
  <c r="J104" i="7"/>
  <c r="Y127" i="7"/>
  <c r="F474" i="7"/>
  <c r="I249" i="7"/>
  <c r="I472" i="7"/>
  <c r="H250" i="7"/>
  <c r="D249" i="7"/>
  <c r="H179" i="7"/>
  <c r="J248" i="7"/>
  <c r="F249" i="7"/>
  <c r="I250" i="7"/>
  <c r="F103" i="7"/>
  <c r="F179" i="7"/>
  <c r="H473" i="7"/>
  <c r="I473" i="7"/>
  <c r="J179" i="7"/>
  <c r="F250" i="7"/>
  <c r="H249" i="7"/>
  <c r="D251" i="7"/>
  <c r="D480" i="7"/>
  <c r="AH443" i="7" l="1"/>
  <c r="AH439" i="7"/>
  <c r="B685" i="7"/>
  <c r="D105" i="2"/>
  <c r="D163" i="2" s="1"/>
  <c r="D347" i="2"/>
  <c r="D405" i="2" s="1"/>
  <c r="D315" i="2"/>
  <c r="D373" i="2" s="1"/>
  <c r="AI5" i="7"/>
  <c r="B105" i="7"/>
  <c r="D73" i="2"/>
  <c r="D131" i="2" s="1"/>
  <c r="B481" i="7"/>
  <c r="D48" i="2"/>
  <c r="D89" i="2"/>
  <c r="D147" i="2" s="1"/>
  <c r="D32" i="2"/>
  <c r="D332" i="2" s="1"/>
  <c r="D390" i="2" s="1"/>
  <c r="D16" i="2"/>
  <c r="Z7" i="7"/>
  <c r="B252" i="7"/>
  <c r="Z451" i="7"/>
  <c r="H684" i="7"/>
  <c r="I684" i="7" s="1"/>
  <c r="J684" i="7"/>
  <c r="I474" i="7"/>
  <c r="F180" i="7"/>
  <c r="J474" i="7"/>
  <c r="J473" i="7"/>
  <c r="F251" i="7"/>
  <c r="F104" i="7"/>
  <c r="H251" i="7"/>
  <c r="J472" i="7"/>
  <c r="I180" i="7"/>
  <c r="H180" i="7"/>
  <c r="Z80" i="7"/>
  <c r="H474" i="7"/>
  <c r="J180" i="7"/>
  <c r="I104" i="7"/>
  <c r="F475" i="7"/>
  <c r="D252" i="7"/>
  <c r="H104" i="7"/>
  <c r="D481" i="7"/>
  <c r="F105" i="7"/>
  <c r="I251" i="7"/>
  <c r="AI443" i="7" l="1"/>
  <c r="AI439" i="7"/>
  <c r="Z661" i="7"/>
  <c r="AA52" i="7" s="1"/>
  <c r="D316" i="2"/>
  <c r="D374" i="2" s="1"/>
  <c r="D106" i="2"/>
  <c r="D164" i="2" s="1"/>
  <c r="D348" i="2"/>
  <c r="D406" i="2" s="1"/>
  <c r="AJ5" i="7"/>
  <c r="B106" i="7"/>
  <c r="D74" i="2"/>
  <c r="D132" i="2" s="1"/>
  <c r="B482" i="7"/>
  <c r="D49" i="2"/>
  <c r="D90" i="2"/>
  <c r="D148" i="2" s="1"/>
  <c r="D17" i="2"/>
  <c r="D33" i="2"/>
  <c r="D333" i="2" s="1"/>
  <c r="D391" i="2" s="1"/>
  <c r="AA6" i="7"/>
  <c r="B253" i="7"/>
  <c r="H685" i="7"/>
  <c r="I685" i="7"/>
  <c r="J685" i="7" s="1"/>
  <c r="J105" i="7"/>
  <c r="I475" i="7"/>
  <c r="H475" i="7"/>
  <c r="I105" i="7"/>
  <c r="I182" i="7"/>
  <c r="H182" i="7"/>
  <c r="H181" i="7"/>
  <c r="H252" i="7"/>
  <c r="F182" i="7"/>
  <c r="F181" i="7"/>
  <c r="F476" i="7"/>
  <c r="I181" i="7"/>
  <c r="J181" i="7"/>
  <c r="F477" i="7"/>
  <c r="Z127" i="7"/>
  <c r="I252" i="7"/>
  <c r="H105" i="7"/>
  <c r="F252" i="7"/>
  <c r="J182" i="7"/>
  <c r="H106" i="7"/>
  <c r="D253" i="7"/>
  <c r="D482" i="7"/>
  <c r="AJ443" i="7" l="1"/>
  <c r="AJ439" i="7"/>
  <c r="D107" i="2"/>
  <c r="D165" i="2" s="1"/>
  <c r="D349" i="2"/>
  <c r="D407" i="2" s="1"/>
  <c r="D317" i="2"/>
  <c r="D375" i="2" s="1"/>
  <c r="AK5" i="7"/>
  <c r="B107" i="7"/>
  <c r="D75" i="2"/>
  <c r="D133" i="2" s="1"/>
  <c r="B483" i="7"/>
  <c r="D50" i="2"/>
  <c r="D91" i="2"/>
  <c r="D149" i="2" s="1"/>
  <c r="D18" i="2"/>
  <c r="D34" i="2"/>
  <c r="D334" i="2" s="1"/>
  <c r="D392" i="2" s="1"/>
  <c r="AA7" i="7"/>
  <c r="B254" i="7"/>
  <c r="AA451" i="7"/>
  <c r="F253" i="7"/>
  <c r="H183" i="7"/>
  <c r="J106" i="7"/>
  <c r="I107" i="7"/>
  <c r="F478" i="7"/>
  <c r="J477" i="7"/>
  <c r="H477" i="7"/>
  <c r="I476" i="7"/>
  <c r="AA127" i="7"/>
  <c r="AA80" i="7"/>
  <c r="I106" i="7"/>
  <c r="H253" i="7"/>
  <c r="J183" i="7"/>
  <c r="I183" i="7"/>
  <c r="D254" i="7"/>
  <c r="F106" i="7"/>
  <c r="I477" i="7"/>
  <c r="I253" i="7"/>
  <c r="J475" i="7"/>
  <c r="H476" i="7"/>
  <c r="F183" i="7"/>
  <c r="D483" i="7"/>
  <c r="AK443" i="7" l="1"/>
  <c r="AK439" i="7"/>
  <c r="AA661" i="7"/>
  <c r="AB52" i="7" s="1"/>
  <c r="D108" i="2"/>
  <c r="D166" i="2" s="1"/>
  <c r="D350" i="2"/>
  <c r="D408" i="2" s="1"/>
  <c r="D318" i="2"/>
  <c r="D376" i="2" s="1"/>
  <c r="AL5" i="7"/>
  <c r="B108" i="7"/>
  <c r="D76" i="2"/>
  <c r="D134" i="2" s="1"/>
  <c r="B484" i="7"/>
  <c r="D51" i="2"/>
  <c r="D92" i="2"/>
  <c r="D150" i="2" s="1"/>
  <c r="D19" i="2"/>
  <c r="D35" i="2"/>
  <c r="D335" i="2" s="1"/>
  <c r="D393" i="2" s="1"/>
  <c r="AB6" i="7"/>
  <c r="B255" i="7"/>
  <c r="F107" i="7"/>
  <c r="H184" i="7"/>
  <c r="H107" i="7"/>
  <c r="H478" i="7"/>
  <c r="H254" i="7"/>
  <c r="F254" i="7"/>
  <c r="F479" i="7"/>
  <c r="I254" i="7"/>
  <c r="F184" i="7"/>
  <c r="J476" i="7"/>
  <c r="I184" i="7"/>
  <c r="I478" i="7"/>
  <c r="D255" i="7"/>
  <c r="F108" i="7"/>
  <c r="D484" i="7"/>
  <c r="AL439" i="7" l="1"/>
  <c r="AL443" i="7"/>
  <c r="D109" i="2"/>
  <c r="D167" i="2" s="1"/>
  <c r="D351" i="2"/>
  <c r="D409" i="2" s="1"/>
  <c r="D319" i="2"/>
  <c r="D377" i="2" s="1"/>
  <c r="AM5" i="7"/>
  <c r="B109" i="7"/>
  <c r="D77" i="2"/>
  <c r="D135" i="2" s="1"/>
  <c r="B485" i="7"/>
  <c r="B256" i="7"/>
  <c r="B257" i="7" s="1"/>
  <c r="D52" i="2"/>
  <c r="D93" i="2"/>
  <c r="D151" i="2" s="1"/>
  <c r="D36" i="2"/>
  <c r="AB7" i="7"/>
  <c r="AB451" i="7"/>
  <c r="H479" i="7"/>
  <c r="F255" i="7"/>
  <c r="J185" i="7"/>
  <c r="J186" i="7"/>
  <c r="I479" i="7"/>
  <c r="H186" i="7"/>
  <c r="J255" i="7"/>
  <c r="H185" i="7"/>
  <c r="AB127" i="7"/>
  <c r="H255" i="7"/>
  <c r="I108" i="7"/>
  <c r="AB80" i="7"/>
  <c r="J108" i="7"/>
  <c r="J478" i="7"/>
  <c r="I186" i="7"/>
  <c r="F480" i="7"/>
  <c r="J184" i="7"/>
  <c r="F186" i="7"/>
  <c r="D257" i="7"/>
  <c r="H108" i="7"/>
  <c r="J107" i="7"/>
  <c r="I255" i="7"/>
  <c r="H109" i="7"/>
  <c r="I185" i="7"/>
  <c r="F185" i="7"/>
  <c r="F109" i="7"/>
  <c r="D485" i="7"/>
  <c r="AM439" i="7" l="1"/>
  <c r="AM443" i="7"/>
  <c r="AB661" i="7"/>
  <c r="AC52" i="7" s="1"/>
  <c r="D336" i="2"/>
  <c r="D394" i="2" s="1"/>
  <c r="D110" i="2"/>
  <c r="D168" i="2" s="1"/>
  <c r="D352" i="2"/>
  <c r="D410" i="2" s="1"/>
  <c r="AN5" i="7"/>
  <c r="B110" i="7"/>
  <c r="D94" i="2"/>
  <c r="D152" i="2" s="1"/>
  <c r="B486" i="7"/>
  <c r="D53" i="2"/>
  <c r="AC6" i="7"/>
  <c r="B258" i="7"/>
  <c r="J187" i="7"/>
  <c r="F257" i="7"/>
  <c r="I480" i="7"/>
  <c r="H188" i="7"/>
  <c r="D258" i="7"/>
  <c r="J479" i="7"/>
  <c r="D256" i="7"/>
  <c r="F187" i="7"/>
  <c r="J480" i="7"/>
  <c r="J256" i="7"/>
  <c r="H187" i="7"/>
  <c r="F481" i="7"/>
  <c r="I257" i="7"/>
  <c r="J257" i="7"/>
  <c r="J109" i="7"/>
  <c r="F110" i="7"/>
  <c r="F256" i="7"/>
  <c r="I109" i="7"/>
  <c r="I256" i="7"/>
  <c r="D486" i="7"/>
  <c r="H480" i="7"/>
  <c r="H257" i="7"/>
  <c r="I187" i="7"/>
  <c r="I188" i="7"/>
  <c r="F188" i="7"/>
  <c r="J188" i="7"/>
  <c r="H256" i="7"/>
  <c r="AN439" i="7" l="1"/>
  <c r="AN443" i="7"/>
  <c r="D353" i="2"/>
  <c r="D411" i="2" s="1"/>
  <c r="AO5" i="7"/>
  <c r="B111" i="7"/>
  <c r="D111" i="2"/>
  <c r="B487" i="7"/>
  <c r="B259" i="7"/>
  <c r="B260" i="7" s="1"/>
  <c r="AC7" i="7"/>
  <c r="AC451" i="7"/>
  <c r="F189" i="7"/>
  <c r="I190" i="7"/>
  <c r="I110" i="7"/>
  <c r="H110" i="7"/>
  <c r="J110" i="7"/>
  <c r="I111" i="7"/>
  <c r="F190" i="7"/>
  <c r="H481" i="7"/>
  <c r="F258" i="7"/>
  <c r="J258" i="7"/>
  <c r="D260" i="7"/>
  <c r="J189" i="7"/>
  <c r="J190" i="7"/>
  <c r="AC80" i="7"/>
  <c r="I258" i="7"/>
  <c r="I189" i="7"/>
  <c r="H190" i="7"/>
  <c r="H189" i="7"/>
  <c r="AC127" i="7"/>
  <c r="J481" i="7"/>
  <c r="F482" i="7"/>
  <c r="H258" i="7"/>
  <c r="I481" i="7"/>
  <c r="D487" i="7"/>
  <c r="AO443" i="7" l="1"/>
  <c r="AO439" i="7"/>
  <c r="AC661" i="7"/>
  <c r="AD52" i="7" s="1"/>
  <c r="AP5" i="7"/>
  <c r="B112" i="7"/>
  <c r="D169" i="2"/>
  <c r="B488" i="7"/>
  <c r="B261" i="7"/>
  <c r="AD6" i="7"/>
  <c r="Z464" i="7"/>
  <c r="AA93" i="7"/>
  <c r="Z97" i="7"/>
  <c r="W84" i="7"/>
  <c r="V481" i="7"/>
  <c r="V182" i="7"/>
  <c r="AB464" i="7"/>
  <c r="AB239" i="7"/>
  <c r="AA105" i="7"/>
  <c r="X90" i="7"/>
  <c r="X91" i="7"/>
  <c r="I191" i="7"/>
  <c r="X100" i="7"/>
  <c r="W240" i="7"/>
  <c r="Z103" i="7"/>
  <c r="Z185" i="7"/>
  <c r="AB472" i="7"/>
  <c r="Y174" i="7"/>
  <c r="AB98" i="7"/>
  <c r="AB477" i="7"/>
  <c r="AA100" i="7"/>
  <c r="Z465" i="7"/>
  <c r="Y176" i="7"/>
  <c r="AA92" i="7"/>
  <c r="AC181" i="7"/>
  <c r="AA172" i="7"/>
  <c r="V99" i="7"/>
  <c r="AA187" i="7"/>
  <c r="AA95" i="7"/>
  <c r="V103" i="7"/>
  <c r="W103" i="7"/>
  <c r="AB480" i="7"/>
  <c r="Y85" i="7"/>
  <c r="X469" i="7"/>
  <c r="V105" i="7"/>
  <c r="AC100" i="7"/>
  <c r="X182" i="7"/>
  <c r="AB244" i="7"/>
  <c r="F112" i="7"/>
  <c r="W255" i="7"/>
  <c r="X464" i="7"/>
  <c r="AA186" i="7"/>
  <c r="Y470" i="7"/>
  <c r="AC475" i="7"/>
  <c r="V106" i="7"/>
  <c r="V175" i="7"/>
  <c r="X94" i="7"/>
  <c r="W176" i="7"/>
  <c r="AC103" i="7"/>
  <c r="Y477" i="7"/>
  <c r="Z108" i="7"/>
  <c r="Z178" i="7"/>
  <c r="AB470" i="7"/>
  <c r="Y468" i="7"/>
  <c r="Z256" i="7"/>
  <c r="V102" i="7"/>
  <c r="AC96" i="7"/>
  <c r="Z470" i="7"/>
  <c r="W475" i="7"/>
  <c r="W467" i="7"/>
  <c r="AB95" i="7"/>
  <c r="AC182" i="7"/>
  <c r="AB89" i="7"/>
  <c r="X189" i="7"/>
  <c r="X180" i="7"/>
  <c r="W99" i="7"/>
  <c r="X98" i="7"/>
  <c r="V183" i="7"/>
  <c r="AA83" i="7"/>
  <c r="Y476" i="7"/>
  <c r="W476" i="7"/>
  <c r="Z98" i="7"/>
  <c r="AC467" i="7"/>
  <c r="Z180" i="7"/>
  <c r="W171" i="7"/>
  <c r="Y97" i="7"/>
  <c r="AA256" i="7"/>
  <c r="X240" i="7"/>
  <c r="X107" i="7"/>
  <c r="Y471" i="7"/>
  <c r="Y255" i="7"/>
  <c r="AA465" i="7"/>
  <c r="X475" i="7"/>
  <c r="Z176" i="7"/>
  <c r="Z104" i="7"/>
  <c r="F261" i="7"/>
  <c r="I260" i="7"/>
  <c r="W181" i="7"/>
  <c r="J259" i="7"/>
  <c r="Y257" i="7"/>
  <c r="W88" i="7"/>
  <c r="W466" i="7"/>
  <c r="X95" i="7"/>
  <c r="V172" i="7"/>
  <c r="W177" i="7"/>
  <c r="W101" i="7"/>
  <c r="X184" i="7"/>
  <c r="Y244" i="7"/>
  <c r="I482" i="7"/>
  <c r="AA171" i="7"/>
  <c r="AB107" i="7"/>
  <c r="Y101" i="7"/>
  <c r="AA104" i="7"/>
  <c r="J111" i="7"/>
  <c r="W109" i="7"/>
  <c r="Z240" i="7"/>
  <c r="AC98" i="7"/>
  <c r="Z109" i="7"/>
  <c r="F259" i="7"/>
  <c r="AC90" i="7"/>
  <c r="Z184" i="7"/>
  <c r="AA255" i="7"/>
  <c r="AB102" i="7"/>
  <c r="Z171" i="7"/>
  <c r="AB182" i="7"/>
  <c r="V104" i="7"/>
  <c r="V95" i="7"/>
  <c r="AA481" i="7"/>
  <c r="AA468" i="7"/>
  <c r="V97" i="7"/>
  <c r="AC258" i="7"/>
  <c r="Z239" i="7"/>
  <c r="AA84" i="7"/>
  <c r="Y89" i="7"/>
  <c r="Z92" i="7"/>
  <c r="AB466" i="7"/>
  <c r="W247" i="7"/>
  <c r="AC105" i="7"/>
  <c r="Z107" i="7"/>
  <c r="AC94" i="7"/>
  <c r="W90" i="7"/>
  <c r="Y187" i="7"/>
  <c r="J261" i="7"/>
  <c r="X97" i="7"/>
  <c r="AC172" i="7"/>
  <c r="F191" i="7"/>
  <c r="W95" i="7"/>
  <c r="V480" i="7"/>
  <c r="AB176" i="7"/>
  <c r="AB465" i="7"/>
  <c r="AB174" i="7"/>
  <c r="Y189" i="7"/>
  <c r="V100" i="7"/>
  <c r="AC171" i="7"/>
  <c r="V181" i="7"/>
  <c r="Z172" i="7"/>
  <c r="AB93" i="7"/>
  <c r="AA257" i="7"/>
  <c r="V187" i="7"/>
  <c r="Y107" i="7"/>
  <c r="Z257" i="7"/>
  <c r="Y464" i="7"/>
  <c r="AA469" i="7"/>
  <c r="AA247" i="7"/>
  <c r="X109" i="7"/>
  <c r="W239" i="7"/>
  <c r="V179" i="7"/>
  <c r="V255" i="7"/>
  <c r="Y473" i="7"/>
  <c r="W258" i="7"/>
  <c r="AC480" i="7"/>
  <c r="Y247" i="7"/>
  <c r="W180" i="7"/>
  <c r="V474" i="7"/>
  <c r="X481" i="7"/>
  <c r="X477" i="7"/>
  <c r="Z187" i="7"/>
  <c r="AA190" i="7"/>
  <c r="V87" i="7"/>
  <c r="Z86" i="7"/>
  <c r="AC99" i="7"/>
  <c r="AC108" i="7"/>
  <c r="V248" i="7"/>
  <c r="AC466" i="7"/>
  <c r="AA475" i="7"/>
  <c r="Z84" i="7"/>
  <c r="AC83" i="7"/>
  <c r="X248" i="7"/>
  <c r="AA182" i="7"/>
  <c r="V96" i="7"/>
  <c r="AC472" i="7"/>
  <c r="W256" i="7"/>
  <c r="AC470" i="7"/>
  <c r="W186" i="7"/>
  <c r="AC91" i="7"/>
  <c r="X84" i="7"/>
  <c r="Y90" i="7"/>
  <c r="AC92" i="7"/>
  <c r="X92" i="7"/>
  <c r="V257" i="7"/>
  <c r="W179" i="7"/>
  <c r="AC239" i="7"/>
  <c r="AC476" i="7"/>
  <c r="AB178" i="7"/>
  <c r="AC247" i="7"/>
  <c r="X183" i="7"/>
  <c r="V84" i="7"/>
  <c r="AB467" i="7"/>
  <c r="H259" i="7"/>
  <c r="Z110" i="7"/>
  <c r="V467" i="7"/>
  <c r="X83" i="7"/>
  <c r="Z173" i="7"/>
  <c r="AB187" i="7"/>
  <c r="AB97" i="7"/>
  <c r="AB83" i="7"/>
  <c r="W480" i="7"/>
  <c r="Y84" i="7"/>
  <c r="W257" i="7"/>
  <c r="V173" i="7"/>
  <c r="X99" i="7"/>
  <c r="AB181" i="7"/>
  <c r="Z189" i="7"/>
  <c r="AB109" i="7"/>
  <c r="Y481" i="7"/>
  <c r="AC107" i="7"/>
  <c r="V90" i="7"/>
  <c r="V83" i="7"/>
  <c r="D488" i="7"/>
  <c r="AA471" i="7"/>
  <c r="Z89" i="7"/>
  <c r="AB86" i="7"/>
  <c r="AA101" i="7"/>
  <c r="W107" i="7"/>
  <c r="AC244" i="7"/>
  <c r="Z182" i="7"/>
  <c r="Y478" i="7"/>
  <c r="Y480" i="7"/>
  <c r="V188" i="7"/>
  <c r="Y181" i="7"/>
  <c r="Z96" i="7"/>
  <c r="AC177" i="7"/>
  <c r="X176" i="7"/>
  <c r="V108" i="7"/>
  <c r="V109" i="7"/>
  <c r="X188" i="7"/>
  <c r="AB258" i="7"/>
  <c r="Z105" i="7"/>
  <c r="V475" i="7"/>
  <c r="V86" i="7"/>
  <c r="AC104" i="7"/>
  <c r="X110" i="7"/>
  <c r="Y469" i="7"/>
  <c r="X172" i="7"/>
  <c r="W108" i="7"/>
  <c r="AA474" i="7"/>
  <c r="AC183" i="7"/>
  <c r="Z85" i="7"/>
  <c r="AB248" i="7"/>
  <c r="Z179" i="7"/>
  <c r="Y98" i="7"/>
  <c r="V476" i="7"/>
  <c r="Z87" i="7"/>
  <c r="Y185" i="7"/>
  <c r="V471" i="7"/>
  <c r="W92" i="7"/>
  <c r="Y239" i="7"/>
  <c r="Y177" i="7"/>
  <c r="AB103" i="7"/>
  <c r="AC185" i="7"/>
  <c r="Z244" i="7"/>
  <c r="V185" i="7"/>
  <c r="X479" i="7"/>
  <c r="W96" i="7"/>
  <c r="Y248" i="7"/>
  <c r="AA106" i="7"/>
  <c r="AB474" i="7"/>
  <c r="Y190" i="7"/>
  <c r="AA102" i="7"/>
  <c r="X255" i="7"/>
  <c r="Y172" i="7"/>
  <c r="AB110" i="7"/>
  <c r="W244" i="7"/>
  <c r="W97" i="7"/>
  <c r="AB92" i="7"/>
  <c r="V189" i="7"/>
  <c r="Z258" i="7"/>
  <c r="AA472" i="7"/>
  <c r="Z475" i="7"/>
  <c r="X104" i="7"/>
  <c r="W105" i="7"/>
  <c r="Z248" i="7"/>
  <c r="AB478" i="7"/>
  <c r="Z93" i="7"/>
  <c r="Y479" i="7"/>
  <c r="AC471" i="7"/>
  <c r="Y175" i="7"/>
  <c r="AC189" i="7"/>
  <c r="Z183" i="7"/>
  <c r="Z255" i="7"/>
  <c r="Z181" i="7"/>
  <c r="AA88" i="7"/>
  <c r="AB104" i="7"/>
  <c r="AB87" i="7"/>
  <c r="AA107" i="7"/>
  <c r="AC464" i="7"/>
  <c r="W188" i="7"/>
  <c r="AB189" i="7"/>
  <c r="AB247" i="7"/>
  <c r="X181" i="7"/>
  <c r="V110" i="7"/>
  <c r="V98" i="7"/>
  <c r="Z95" i="7"/>
  <c r="AC179" i="7"/>
  <c r="I259" i="7"/>
  <c r="AA476" i="7"/>
  <c r="AC469" i="7"/>
  <c r="Z83" i="7"/>
  <c r="F483" i="7"/>
  <c r="Z473" i="7"/>
  <c r="Y83" i="7"/>
  <c r="Y256" i="7"/>
  <c r="X85" i="7"/>
  <c r="AA478" i="7"/>
  <c r="W465" i="7"/>
  <c r="W185" i="7"/>
  <c r="AA467" i="7"/>
  <c r="W190" i="7"/>
  <c r="Y86" i="7"/>
  <c r="AA87" i="7"/>
  <c r="AB175" i="7"/>
  <c r="W87" i="7"/>
  <c r="Z186" i="7"/>
  <c r="AA183" i="7"/>
  <c r="AA176" i="7"/>
  <c r="Y475" i="7"/>
  <c r="Y188" i="7"/>
  <c r="V472" i="7"/>
  <c r="Z88" i="7"/>
  <c r="V479" i="7"/>
  <c r="AC190" i="7"/>
  <c r="V190" i="7"/>
  <c r="V178" i="7"/>
  <c r="X171" i="7"/>
  <c r="X86" i="7"/>
  <c r="Y183" i="7"/>
  <c r="Y93" i="7"/>
  <c r="AA179" i="7"/>
  <c r="V240" i="7"/>
  <c r="AB188" i="7"/>
  <c r="X190" i="7"/>
  <c r="AC478" i="7"/>
  <c r="X257" i="7"/>
  <c r="AB180" i="7"/>
  <c r="V465" i="7"/>
  <c r="Y105" i="7"/>
  <c r="Z188" i="7"/>
  <c r="AC97" i="7"/>
  <c r="X465" i="7"/>
  <c r="X105" i="7"/>
  <c r="Y179" i="7"/>
  <c r="AA103" i="7"/>
  <c r="Z174" i="7"/>
  <c r="AC257" i="7"/>
  <c r="AA94" i="7"/>
  <c r="AC110" i="7"/>
  <c r="AC184" i="7"/>
  <c r="AA189" i="7"/>
  <c r="J192" i="7"/>
  <c r="X258" i="7"/>
  <c r="AB173" i="7"/>
  <c r="AA90" i="7"/>
  <c r="X239" i="7"/>
  <c r="H112" i="7"/>
  <c r="AA466" i="7"/>
  <c r="Y184" i="7"/>
  <c r="AC481" i="7"/>
  <c r="AB105" i="7"/>
  <c r="AB88" i="7"/>
  <c r="AA173" i="7"/>
  <c r="X480" i="7"/>
  <c r="W183" i="7"/>
  <c r="V174" i="7"/>
  <c r="W106" i="7"/>
  <c r="Y467" i="7"/>
  <c r="AC474" i="7"/>
  <c r="W172" i="7"/>
  <c r="AA85" i="7"/>
  <c r="Z467" i="7"/>
  <c r="Y102" i="7"/>
  <c r="Z101" i="7"/>
  <c r="W110" i="7"/>
  <c r="AA109" i="7"/>
  <c r="Y180" i="7"/>
  <c r="V256" i="7"/>
  <c r="AC176" i="7"/>
  <c r="X473" i="7"/>
  <c r="AB184" i="7"/>
  <c r="AC101" i="7"/>
  <c r="V470" i="7"/>
  <c r="Z190" i="7"/>
  <c r="AC93" i="7"/>
  <c r="V101" i="7"/>
  <c r="AC173" i="7"/>
  <c r="X179" i="7"/>
  <c r="W478" i="7"/>
  <c r="X476" i="7"/>
  <c r="AC477" i="7"/>
  <c r="AC248" i="7"/>
  <c r="Y92" i="7"/>
  <c r="Y110" i="7"/>
  <c r="AB108" i="7"/>
  <c r="W100" i="7"/>
  <c r="AA89" i="7"/>
  <c r="AA110" i="7"/>
  <c r="AA177" i="7"/>
  <c r="Z94" i="7"/>
  <c r="Z247" i="7"/>
  <c r="X471" i="7"/>
  <c r="Z480" i="7"/>
  <c r="X467" i="7"/>
  <c r="AC473" i="7"/>
  <c r="W481" i="7"/>
  <c r="X186" i="7"/>
  <c r="AA108" i="7"/>
  <c r="X101" i="7"/>
  <c r="W472" i="7"/>
  <c r="AA86" i="7"/>
  <c r="X244" i="7"/>
  <c r="W175" i="7"/>
  <c r="V171" i="7"/>
  <c r="AA258" i="7"/>
  <c r="Y240" i="7"/>
  <c r="X88" i="7"/>
  <c r="X175" i="7"/>
  <c r="V184" i="7"/>
  <c r="AB476" i="7"/>
  <c r="X96" i="7"/>
  <c r="H191" i="7"/>
  <c r="AA240" i="7"/>
  <c r="AA188" i="7"/>
  <c r="V239" i="7"/>
  <c r="V94" i="7"/>
  <c r="X178" i="7"/>
  <c r="AC175" i="7"/>
  <c r="X103" i="7"/>
  <c r="AC186" i="7"/>
  <c r="AB190" i="7"/>
  <c r="H260" i="7"/>
  <c r="AC188" i="7"/>
  <c r="F260" i="7"/>
  <c r="AB473" i="7"/>
  <c r="V186" i="7"/>
  <c r="H482" i="7"/>
  <c r="W89" i="7"/>
  <c r="V469" i="7"/>
  <c r="Y87" i="7"/>
  <c r="Y95" i="7"/>
  <c r="V466" i="7"/>
  <c r="V468" i="7"/>
  <c r="AB179" i="7"/>
  <c r="AA184" i="7"/>
  <c r="Z99" i="7"/>
  <c r="Z477" i="7"/>
  <c r="Z100" i="7"/>
  <c r="V89" i="7"/>
  <c r="X247" i="7"/>
  <c r="AB84" i="7"/>
  <c r="AB85" i="7"/>
  <c r="W471" i="7"/>
  <c r="AA97" i="7"/>
  <c r="AA477" i="7"/>
  <c r="D259" i="7"/>
  <c r="V477" i="7"/>
  <c r="AC178" i="7"/>
  <c r="I112" i="7"/>
  <c r="AB481" i="7"/>
  <c r="W248" i="7"/>
  <c r="Z90" i="7"/>
  <c r="Y100" i="7"/>
  <c r="I192" i="7"/>
  <c r="W102" i="7"/>
  <c r="V88" i="7"/>
  <c r="AB106" i="7"/>
  <c r="Z478" i="7"/>
  <c r="AB468" i="7"/>
  <c r="Y171" i="7"/>
  <c r="Y103" i="7"/>
  <c r="J112" i="7"/>
  <c r="AA248" i="7"/>
  <c r="X185" i="7"/>
  <c r="V91" i="7"/>
  <c r="Y96" i="7"/>
  <c r="Z481" i="7"/>
  <c r="Y108" i="7"/>
  <c r="AB100" i="7"/>
  <c r="Y182" i="7"/>
  <c r="X256" i="7"/>
  <c r="V478" i="7"/>
  <c r="Z91" i="7"/>
  <c r="W474" i="7"/>
  <c r="AA244" i="7"/>
  <c r="Y104" i="7"/>
  <c r="W479" i="7"/>
  <c r="W83" i="7"/>
  <c r="V93" i="7"/>
  <c r="AC86" i="7"/>
  <c r="AA470" i="7"/>
  <c r="AA178" i="7"/>
  <c r="V180" i="7"/>
  <c r="AB91" i="7"/>
  <c r="AC479" i="7"/>
  <c r="Z106" i="7"/>
  <c r="Z472" i="7"/>
  <c r="V258" i="7"/>
  <c r="AB256" i="7"/>
  <c r="W173" i="7"/>
  <c r="X468" i="7"/>
  <c r="AA175" i="7"/>
  <c r="AB186" i="7"/>
  <c r="AB255" i="7"/>
  <c r="AA185" i="7"/>
  <c r="AB96" i="7"/>
  <c r="Y472" i="7"/>
  <c r="AB183" i="7"/>
  <c r="AB475" i="7"/>
  <c r="W468" i="7"/>
  <c r="I261" i="7"/>
  <c r="X106" i="7"/>
  <c r="X87" i="7"/>
  <c r="Y94" i="7"/>
  <c r="AC88" i="7"/>
  <c r="W182" i="7"/>
  <c r="AB171" i="7"/>
  <c r="V107" i="7"/>
  <c r="X472" i="7"/>
  <c r="W189" i="7"/>
  <c r="Y474" i="7"/>
  <c r="X173" i="7"/>
  <c r="AC255" i="7"/>
  <c r="Z177" i="7"/>
  <c r="Z102" i="7"/>
  <c r="V473" i="7"/>
  <c r="W94" i="7"/>
  <c r="W178" i="7"/>
  <c r="AB172" i="7"/>
  <c r="AA96" i="7"/>
  <c r="AA99" i="7"/>
  <c r="Z476" i="7"/>
  <c r="AC180" i="7"/>
  <c r="AA91" i="7"/>
  <c r="X108" i="7"/>
  <c r="AC85" i="7"/>
  <c r="AB469" i="7"/>
  <c r="AB99" i="7"/>
  <c r="AC468" i="7"/>
  <c r="AB185" i="7"/>
  <c r="Z474" i="7"/>
  <c r="H111" i="7"/>
  <c r="Z468" i="7"/>
  <c r="J191" i="7"/>
  <c r="AC102" i="7"/>
  <c r="W469" i="7"/>
  <c r="AA479" i="7"/>
  <c r="AC465" i="7"/>
  <c r="W93" i="7"/>
  <c r="AC87" i="7"/>
  <c r="AB94" i="7"/>
  <c r="W184" i="7"/>
  <c r="AB479" i="7"/>
  <c r="W470" i="7"/>
  <c r="Y178" i="7"/>
  <c r="X102" i="7"/>
  <c r="AC109" i="7"/>
  <c r="Y106" i="7"/>
  <c r="W187" i="7"/>
  <c r="X93" i="7"/>
  <c r="V464" i="7"/>
  <c r="W91" i="7"/>
  <c r="Y258" i="7"/>
  <c r="W477" i="7"/>
  <c r="AC187" i="7"/>
  <c r="Y88" i="7"/>
  <c r="Z466" i="7"/>
  <c r="AC240" i="7"/>
  <c r="X177" i="7"/>
  <c r="AC89" i="7"/>
  <c r="AC174" i="7"/>
  <c r="AC256" i="7"/>
  <c r="AA480" i="7"/>
  <c r="X466" i="7"/>
  <c r="X470" i="7"/>
  <c r="Y186" i="7"/>
  <c r="AA98" i="7"/>
  <c r="Y173" i="7"/>
  <c r="H192" i="7"/>
  <c r="X174" i="7"/>
  <c r="V177" i="7"/>
  <c r="AA239" i="7"/>
  <c r="X187" i="7"/>
  <c r="AB240" i="7"/>
  <c r="W174" i="7"/>
  <c r="Z471" i="7"/>
  <c r="AC95" i="7"/>
  <c r="AA473" i="7"/>
  <c r="AA180" i="7"/>
  <c r="AC84" i="7"/>
  <c r="AB257" i="7"/>
  <c r="Z479" i="7"/>
  <c r="W473" i="7"/>
  <c r="W86" i="7"/>
  <c r="Z175" i="7"/>
  <c r="Z469" i="7"/>
  <c r="V85" i="7"/>
  <c r="V244" i="7"/>
  <c r="Y109" i="7"/>
  <c r="F111" i="7"/>
  <c r="V247" i="7"/>
  <c r="W104" i="7"/>
  <c r="X89" i="7"/>
  <c r="F192" i="7"/>
  <c r="AB101" i="7"/>
  <c r="W98" i="7"/>
  <c r="AA464" i="7"/>
  <c r="Y91" i="7"/>
  <c r="X474" i="7"/>
  <c r="AB471" i="7"/>
  <c r="AC106" i="7"/>
  <c r="AA181" i="7"/>
  <c r="X478" i="7"/>
  <c r="Y466" i="7"/>
  <c r="V176" i="7"/>
  <c r="V92" i="7"/>
  <c r="Y99" i="7"/>
  <c r="AB90" i="7"/>
  <c r="W85" i="7"/>
  <c r="AB177" i="7"/>
  <c r="W464" i="7"/>
  <c r="Y465" i="7"/>
  <c r="AA174" i="7"/>
  <c r="AP443" i="7" l="1"/>
  <c r="AP439" i="7"/>
  <c r="AQ5" i="7"/>
  <c r="B113" i="7"/>
  <c r="V630" i="7"/>
  <c r="V666" i="7"/>
  <c r="W57" i="7" s="1"/>
  <c r="V641" i="7"/>
  <c r="V631" i="7"/>
  <c r="W22" i="7" s="1"/>
  <c r="W631" i="7" s="1"/>
  <c r="V635" i="7"/>
  <c r="B489" i="7"/>
  <c r="B262" i="7"/>
  <c r="AD7" i="7"/>
  <c r="AD451" i="7"/>
  <c r="H483" i="7"/>
  <c r="V259" i="7"/>
  <c r="F484" i="7"/>
  <c r="W191" i="7"/>
  <c r="D489" i="7"/>
  <c r="AA111" i="7"/>
  <c r="J113" i="7"/>
  <c r="Y192" i="7"/>
  <c r="I113" i="7"/>
  <c r="V111" i="7"/>
  <c r="F193" i="7"/>
  <c r="J482" i="7"/>
  <c r="V191" i="7"/>
  <c r="J260" i="7"/>
  <c r="W111" i="7"/>
  <c r="Y191" i="7"/>
  <c r="X259" i="7"/>
  <c r="V192" i="7"/>
  <c r="AC191" i="7"/>
  <c r="AC259" i="7"/>
  <c r="H193" i="7"/>
  <c r="AC111" i="7"/>
  <c r="AA112" i="7"/>
  <c r="I262" i="7"/>
  <c r="AA259" i="7"/>
  <c r="X111" i="7"/>
  <c r="AB191" i="7"/>
  <c r="Y259" i="7"/>
  <c r="AC112" i="7"/>
  <c r="Z111" i="7"/>
  <c r="Y112" i="7"/>
  <c r="W192" i="7"/>
  <c r="J262" i="7"/>
  <c r="V112" i="7"/>
  <c r="J483" i="7"/>
  <c r="AB192" i="7"/>
  <c r="J193" i="7"/>
  <c r="AA191" i="7"/>
  <c r="X192" i="7"/>
  <c r="Z112" i="7"/>
  <c r="W259" i="7"/>
  <c r="F113" i="7"/>
  <c r="AB112" i="7"/>
  <c r="AD98" i="7"/>
  <c r="Z259" i="7"/>
  <c r="Z192" i="7"/>
  <c r="D261" i="7"/>
  <c r="AA192" i="7"/>
  <c r="AC192" i="7"/>
  <c r="Z191" i="7"/>
  <c r="AB111" i="7"/>
  <c r="X191" i="7"/>
  <c r="W112" i="7"/>
  <c r="H261" i="7"/>
  <c r="AB259" i="7"/>
  <c r="X112" i="7"/>
  <c r="I193" i="7"/>
  <c r="AD192" i="7"/>
  <c r="Y111" i="7"/>
  <c r="H113" i="7"/>
  <c r="AD100" i="7"/>
  <c r="AQ443" i="7" l="1"/>
  <c r="AQ439" i="7"/>
  <c r="W32" i="7"/>
  <c r="W641" i="7" s="1"/>
  <c r="X32" i="7" s="1"/>
  <c r="X641" i="7" s="1"/>
  <c r="Y32" i="7" s="1"/>
  <c r="Y641" i="7" s="1"/>
  <c r="Z32" i="7" s="1"/>
  <c r="Z641" i="7" s="1"/>
  <c r="AA32" i="7" s="1"/>
  <c r="AA641" i="7" s="1"/>
  <c r="AB32" i="7" s="1"/>
  <c r="AB641" i="7" s="1"/>
  <c r="AC32" i="7" s="1"/>
  <c r="AC641" i="7" s="1"/>
  <c r="W666" i="7"/>
  <c r="X57" i="7" s="1"/>
  <c r="AR5" i="7"/>
  <c r="B114" i="7"/>
  <c r="B490" i="7"/>
  <c r="B263" i="7"/>
  <c r="AE6" i="7"/>
  <c r="AD88" i="7"/>
  <c r="AD107" i="7"/>
  <c r="X482" i="7"/>
  <c r="AD97" i="7"/>
  <c r="AD475" i="7"/>
  <c r="V260" i="7"/>
  <c r="AB482" i="7"/>
  <c r="X260" i="7"/>
  <c r="AD85" i="7"/>
  <c r="AD86" i="7"/>
  <c r="D262" i="7"/>
  <c r="AD182" i="7"/>
  <c r="Y260" i="7"/>
  <c r="H484" i="7"/>
  <c r="AD259" i="7"/>
  <c r="AD255" i="7"/>
  <c r="AD469" i="7"/>
  <c r="AD186" i="7"/>
  <c r="AD112" i="7"/>
  <c r="AA482" i="7"/>
  <c r="AD87" i="7"/>
  <c r="AA260" i="7"/>
  <c r="AD127" i="7"/>
  <c r="AD104" i="7"/>
  <c r="AD185" i="7"/>
  <c r="AD480" i="7"/>
  <c r="F263" i="7"/>
  <c r="AD476" i="7"/>
  <c r="AD247" i="7"/>
  <c r="AD106" i="7"/>
  <c r="AD248" i="7"/>
  <c r="AD260" i="7"/>
  <c r="D490" i="7"/>
  <c r="AD479" i="7"/>
  <c r="AC482" i="7"/>
  <c r="W113" i="7"/>
  <c r="X113" i="7"/>
  <c r="AD108" i="7"/>
  <c r="AD257" i="7"/>
  <c r="AD113" i="7"/>
  <c r="AD478" i="7"/>
  <c r="AD256" i="7"/>
  <c r="AD258" i="7"/>
  <c r="AD176" i="7"/>
  <c r="AD470" i="7"/>
  <c r="AD467" i="7"/>
  <c r="AD240" i="7"/>
  <c r="AD465" i="7"/>
  <c r="AD103" i="7"/>
  <c r="AD244" i="7"/>
  <c r="F262" i="7"/>
  <c r="AD193" i="7"/>
  <c r="AD93" i="7"/>
  <c r="AD94" i="7"/>
  <c r="AD481" i="7"/>
  <c r="AC261" i="7"/>
  <c r="AD190" i="7"/>
  <c r="Z261" i="7"/>
  <c r="F485" i="7"/>
  <c r="AD191" i="7"/>
  <c r="AD187" i="7"/>
  <c r="AD173" i="7"/>
  <c r="AD177" i="7"/>
  <c r="AA113" i="7"/>
  <c r="AD471" i="7"/>
  <c r="I263" i="7"/>
  <c r="I194" i="7"/>
  <c r="AD477" i="7"/>
  <c r="AC193" i="7"/>
  <c r="AD84" i="7"/>
  <c r="AD90" i="7"/>
  <c r="J194" i="7"/>
  <c r="V261" i="7"/>
  <c r="AD178" i="7"/>
  <c r="W482" i="7"/>
  <c r="AB113" i="7"/>
  <c r="AD171" i="7"/>
  <c r="H194" i="7"/>
  <c r="V193" i="7"/>
  <c r="J484" i="7"/>
  <c r="D263" i="7"/>
  <c r="AD174" i="7"/>
  <c r="AD109" i="7"/>
  <c r="I483" i="7"/>
  <c r="AD261" i="7"/>
  <c r="AD80" i="7"/>
  <c r="Z193" i="7"/>
  <c r="AC113" i="7"/>
  <c r="X193" i="7"/>
  <c r="AD184" i="7"/>
  <c r="AD175" i="7"/>
  <c r="AD95" i="7"/>
  <c r="AB193" i="7"/>
  <c r="AD473" i="7"/>
  <c r="Y113" i="7"/>
  <c r="X261" i="7"/>
  <c r="AD482" i="7"/>
  <c r="Y482" i="7"/>
  <c r="AD101" i="7"/>
  <c r="AD102" i="7"/>
  <c r="AD472" i="7"/>
  <c r="AD180" i="7"/>
  <c r="AA193" i="7"/>
  <c r="AD92" i="7"/>
  <c r="W193" i="7"/>
  <c r="AD105" i="7"/>
  <c r="H262" i="7"/>
  <c r="AD91" i="7"/>
  <c r="I484" i="7"/>
  <c r="AD239" i="7"/>
  <c r="AD474" i="7"/>
  <c r="AA261" i="7"/>
  <c r="AD181" i="7"/>
  <c r="AD183" i="7"/>
  <c r="F194" i="7"/>
  <c r="AD188" i="7"/>
  <c r="Z482" i="7"/>
  <c r="AD99" i="7"/>
  <c r="J263" i="7"/>
  <c r="AC260" i="7"/>
  <c r="W261" i="7"/>
  <c r="AB260" i="7"/>
  <c r="AD110" i="7"/>
  <c r="AD189" i="7"/>
  <c r="AD96" i="7"/>
  <c r="Y193" i="7"/>
  <c r="AD111" i="7"/>
  <c r="AD466" i="7"/>
  <c r="H263" i="7"/>
  <c r="V113" i="7"/>
  <c r="W260" i="7"/>
  <c r="AD179" i="7"/>
  <c r="F114" i="7"/>
  <c r="AB261" i="7"/>
  <c r="AD89" i="7"/>
  <c r="V482" i="7"/>
  <c r="AD83" i="7"/>
  <c r="AD172" i="7"/>
  <c r="Z113" i="7"/>
  <c r="Z260" i="7"/>
  <c r="AD468" i="7"/>
  <c r="AD464" i="7"/>
  <c r="Y261" i="7"/>
  <c r="AR443" i="7" l="1"/>
  <c r="AR439" i="7"/>
  <c r="AD661" i="7"/>
  <c r="AE52" i="7" s="1"/>
  <c r="X666" i="7"/>
  <c r="Y57" i="7" s="1"/>
  <c r="AS5" i="7"/>
  <c r="B115" i="7"/>
  <c r="B491" i="7"/>
  <c r="B264" i="7"/>
  <c r="B265" i="7" s="1"/>
  <c r="V667" i="7"/>
  <c r="W58" i="7" s="1"/>
  <c r="AD32" i="7"/>
  <c r="AD641" i="7" s="1"/>
  <c r="AE7" i="7"/>
  <c r="AE451" i="7"/>
  <c r="Z484" i="7"/>
  <c r="Z483" i="7"/>
  <c r="X194" i="7"/>
  <c r="Y263" i="7"/>
  <c r="V262" i="7"/>
  <c r="H115" i="7"/>
  <c r="X483" i="7"/>
  <c r="H485" i="7"/>
  <c r="Z194" i="7"/>
  <c r="AA194" i="7"/>
  <c r="J115" i="7"/>
  <c r="Y194" i="7"/>
  <c r="AB194" i="7"/>
  <c r="V484" i="7"/>
  <c r="Y483" i="7"/>
  <c r="W262" i="7"/>
  <c r="AC483" i="7"/>
  <c r="I195" i="7"/>
  <c r="AC194" i="7"/>
  <c r="AB263" i="7"/>
  <c r="AA484" i="7"/>
  <c r="AA483" i="7"/>
  <c r="V483" i="7"/>
  <c r="W484" i="7"/>
  <c r="Y262" i="7"/>
  <c r="AB483" i="7"/>
  <c r="W483" i="7"/>
  <c r="AB262" i="7"/>
  <c r="X263" i="7"/>
  <c r="F195" i="7"/>
  <c r="AA262" i="7"/>
  <c r="AD262" i="7"/>
  <c r="F115" i="7"/>
  <c r="AC484" i="7"/>
  <c r="F486" i="7"/>
  <c r="W194" i="7"/>
  <c r="AC263" i="7"/>
  <c r="AD194" i="7"/>
  <c r="AD263" i="7"/>
  <c r="AB484" i="7"/>
  <c r="X262" i="7"/>
  <c r="H114" i="7"/>
  <c r="Z263" i="7"/>
  <c r="V263" i="7"/>
  <c r="AE80" i="7"/>
  <c r="Y484" i="7"/>
  <c r="W263" i="7"/>
  <c r="X484" i="7"/>
  <c r="AA263" i="7"/>
  <c r="AC262" i="7"/>
  <c r="J114" i="7"/>
  <c r="I115" i="7"/>
  <c r="AD484" i="7"/>
  <c r="I114" i="7"/>
  <c r="AD483" i="7"/>
  <c r="H264" i="7"/>
  <c r="AE83" i="7"/>
  <c r="V194" i="7"/>
  <c r="H195" i="7"/>
  <c r="Z262" i="7"/>
  <c r="D491" i="7"/>
  <c r="I265" i="7"/>
  <c r="AE99" i="7"/>
  <c r="AS443" i="7" l="1"/>
  <c r="AS439" i="7"/>
  <c r="AE661" i="7"/>
  <c r="AF52" i="7" s="1"/>
  <c r="W667" i="7"/>
  <c r="X58" i="7" s="1"/>
  <c r="Y666" i="7"/>
  <c r="Z57" i="7" s="1"/>
  <c r="AT5" i="7"/>
  <c r="B116" i="7"/>
  <c r="B492" i="7"/>
  <c r="B266" i="7"/>
  <c r="B267" i="7" s="1"/>
  <c r="AE32" i="7"/>
  <c r="AF6" i="7"/>
  <c r="J265" i="7"/>
  <c r="AE474" i="7"/>
  <c r="H196" i="7"/>
  <c r="X115" i="7"/>
  <c r="AE247" i="7"/>
  <c r="AE91" i="7"/>
  <c r="AE479" i="7"/>
  <c r="AE471" i="7"/>
  <c r="AE239" i="7"/>
  <c r="AE93" i="7"/>
  <c r="AE259" i="7"/>
  <c r="D264" i="7"/>
  <c r="AE86" i="7"/>
  <c r="W115" i="7"/>
  <c r="AE88" i="7"/>
  <c r="AE113" i="7"/>
  <c r="AE97" i="7"/>
  <c r="AE261" i="7"/>
  <c r="AE184" i="7"/>
  <c r="AE262" i="7"/>
  <c r="AE100" i="7"/>
  <c r="AE104" i="7"/>
  <c r="AE478" i="7"/>
  <c r="AE109" i="7"/>
  <c r="AE257" i="7"/>
  <c r="AE483" i="7"/>
  <c r="AC114" i="7"/>
  <c r="AE469" i="7"/>
  <c r="AE112" i="7"/>
  <c r="H265" i="7"/>
  <c r="AE89" i="7"/>
  <c r="AE178" i="7"/>
  <c r="Y115" i="7"/>
  <c r="AE240" i="7"/>
  <c r="AE90" i="7"/>
  <c r="AE106" i="7"/>
  <c r="AE244" i="7"/>
  <c r="AE466" i="7"/>
  <c r="F196" i="7"/>
  <c r="AA115" i="7"/>
  <c r="AE481" i="7"/>
  <c r="J196" i="7"/>
  <c r="AC115" i="7"/>
  <c r="Z114" i="7"/>
  <c r="AE468" i="7"/>
  <c r="AE472" i="7"/>
  <c r="AE174" i="7"/>
  <c r="AE258" i="7"/>
  <c r="I196" i="7"/>
  <c r="F197" i="7"/>
  <c r="F264" i="7"/>
  <c r="I485" i="7"/>
  <c r="AE475" i="7"/>
  <c r="AE171" i="7"/>
  <c r="AE127" i="7"/>
  <c r="I267" i="7"/>
  <c r="AE114" i="7"/>
  <c r="AE482" i="7"/>
  <c r="H197" i="7"/>
  <c r="I486" i="7"/>
  <c r="AE189" i="7"/>
  <c r="AE465" i="7"/>
  <c r="J195" i="7"/>
  <c r="AE185" i="7"/>
  <c r="AE102" i="7"/>
  <c r="F116" i="7"/>
  <c r="AB115" i="7"/>
  <c r="AD114" i="7"/>
  <c r="AE87" i="7"/>
  <c r="AE108" i="7"/>
  <c r="AE103" i="7"/>
  <c r="AE193" i="7"/>
  <c r="AE188" i="7"/>
  <c r="AE172" i="7"/>
  <c r="AE191" i="7"/>
  <c r="AE464" i="7"/>
  <c r="AE110" i="7"/>
  <c r="AE95" i="7"/>
  <c r="AE187" i="7"/>
  <c r="I116" i="7"/>
  <c r="AE101" i="7"/>
  <c r="F487" i="7"/>
  <c r="AE179" i="7"/>
  <c r="AE175" i="7"/>
  <c r="AE182" i="7"/>
  <c r="AE476" i="7"/>
  <c r="AE85" i="7"/>
  <c r="J116" i="7"/>
  <c r="AE183" i="7"/>
  <c r="AE115" i="7"/>
  <c r="I264" i="7"/>
  <c r="Z115" i="7"/>
  <c r="H486" i="7"/>
  <c r="F265" i="7"/>
  <c r="D492" i="7"/>
  <c r="D265" i="7"/>
  <c r="I197" i="7"/>
  <c r="AE177" i="7"/>
  <c r="AE256" i="7"/>
  <c r="F267" i="7"/>
  <c r="AE105" i="7"/>
  <c r="AE181" i="7"/>
  <c r="AE96" i="7"/>
  <c r="AE173" i="7"/>
  <c r="H116" i="7"/>
  <c r="AE94" i="7"/>
  <c r="AE248" i="7"/>
  <c r="D267" i="7"/>
  <c r="V114" i="7"/>
  <c r="AE255" i="7"/>
  <c r="AE480" i="7"/>
  <c r="AE180" i="7"/>
  <c r="W114" i="7"/>
  <c r="AE484" i="7"/>
  <c r="AA114" i="7"/>
  <c r="AE470" i="7"/>
  <c r="AE473" i="7"/>
  <c r="AE263" i="7"/>
  <c r="J197" i="7"/>
  <c r="J264" i="7"/>
  <c r="AE107" i="7"/>
  <c r="AE190" i="7"/>
  <c r="X114" i="7"/>
  <c r="D266" i="7"/>
  <c r="AE111" i="7"/>
  <c r="AB114" i="7"/>
  <c r="AE186" i="7"/>
  <c r="AE477" i="7"/>
  <c r="AE194" i="7"/>
  <c r="Y114" i="7"/>
  <c r="AE192" i="7"/>
  <c r="AE98" i="7"/>
  <c r="AD115" i="7"/>
  <c r="AE92" i="7"/>
  <c r="AE84" i="7"/>
  <c r="AE467" i="7"/>
  <c r="AE260" i="7"/>
  <c r="AE176" i="7"/>
  <c r="V115" i="7"/>
  <c r="AT439" i="7" l="1"/>
  <c r="AT443" i="7"/>
  <c r="X667" i="7"/>
  <c r="Y58" i="7" s="1"/>
  <c r="Z666" i="7"/>
  <c r="AA57" i="7" s="1"/>
  <c r="AU5" i="7"/>
  <c r="B117" i="7"/>
  <c r="B493" i="7"/>
  <c r="AE641" i="7"/>
  <c r="AF32" i="7" s="1"/>
  <c r="AF7" i="7"/>
  <c r="B268" i="7"/>
  <c r="AF451" i="7"/>
  <c r="J485" i="7"/>
  <c r="Y265" i="7"/>
  <c r="V197" i="7"/>
  <c r="H266" i="7"/>
  <c r="J117" i="7"/>
  <c r="X196" i="7"/>
  <c r="W195" i="7"/>
  <c r="AF479" i="7"/>
  <c r="AE264" i="7"/>
  <c r="H487" i="7"/>
  <c r="AF197" i="7"/>
  <c r="AA264" i="7"/>
  <c r="Y195" i="7"/>
  <c r="V196" i="7"/>
  <c r="V195" i="7"/>
  <c r="W116" i="7"/>
  <c r="J266" i="7"/>
  <c r="F198" i="7"/>
  <c r="AE265" i="7"/>
  <c r="AC196" i="7"/>
  <c r="AC264" i="7"/>
  <c r="W197" i="7"/>
  <c r="AB196" i="7"/>
  <c r="V264" i="7"/>
  <c r="I266" i="7"/>
  <c r="AF103" i="7"/>
  <c r="V265" i="7"/>
  <c r="AC197" i="7"/>
  <c r="W265" i="7"/>
  <c r="AD116" i="7"/>
  <c r="AD197" i="7"/>
  <c r="I198" i="7"/>
  <c r="J198" i="7"/>
  <c r="AF465" i="7"/>
  <c r="AC265" i="7"/>
  <c r="W196" i="7"/>
  <c r="X195" i="7"/>
  <c r="D268" i="7"/>
  <c r="I487" i="7"/>
  <c r="Z265" i="7"/>
  <c r="AA196" i="7"/>
  <c r="Y196" i="7"/>
  <c r="X116" i="7"/>
  <c r="X264" i="7"/>
  <c r="H268" i="7"/>
  <c r="X265" i="7"/>
  <c r="AE196" i="7"/>
  <c r="AD265" i="7"/>
  <c r="AF84" i="7"/>
  <c r="AD264" i="7"/>
  <c r="F488" i="7"/>
  <c r="AC116" i="7"/>
  <c r="Z197" i="7"/>
  <c r="I117" i="7"/>
  <c r="D493" i="7"/>
  <c r="Y116" i="7"/>
  <c r="J267" i="7"/>
  <c r="X197" i="7"/>
  <c r="AB195" i="7"/>
  <c r="AB264" i="7"/>
  <c r="AE197" i="7"/>
  <c r="Z196" i="7"/>
  <c r="Z116" i="7"/>
  <c r="F117" i="7"/>
  <c r="Y264" i="7"/>
  <c r="AF109" i="7"/>
  <c r="AA195" i="7"/>
  <c r="H117" i="7"/>
  <c r="AB197" i="7"/>
  <c r="J486" i="7"/>
  <c r="Z264" i="7"/>
  <c r="AF257" i="7"/>
  <c r="AF180" i="7"/>
  <c r="H198" i="7"/>
  <c r="AA265" i="7"/>
  <c r="AF186" i="7"/>
  <c r="Z195" i="7"/>
  <c r="Y197" i="7"/>
  <c r="F266" i="7"/>
  <c r="AC195" i="7"/>
  <c r="F268" i="7"/>
  <c r="AD196" i="7"/>
  <c r="AB265" i="7"/>
  <c r="H267" i="7"/>
  <c r="AA197" i="7"/>
  <c r="AB116" i="7"/>
  <c r="AA116" i="7"/>
  <c r="W264" i="7"/>
  <c r="AE116" i="7"/>
  <c r="AE195" i="7"/>
  <c r="V116" i="7"/>
  <c r="AD195" i="7"/>
  <c r="AF196" i="7"/>
  <c r="AU439" i="7" l="1"/>
  <c r="AU443" i="7"/>
  <c r="Y667" i="7"/>
  <c r="Z58" i="7" s="1"/>
  <c r="AA666" i="7"/>
  <c r="AB57" i="7" s="1"/>
  <c r="AV5" i="7"/>
  <c r="B118" i="7"/>
  <c r="B494" i="7"/>
  <c r="AG6" i="7"/>
  <c r="B269" i="7"/>
  <c r="AF195" i="7"/>
  <c r="Y267" i="7"/>
  <c r="AF240" i="7"/>
  <c r="V267" i="7"/>
  <c r="AF482" i="7"/>
  <c r="AF83" i="7"/>
  <c r="W485" i="7"/>
  <c r="AF178" i="7"/>
  <c r="H118" i="7"/>
  <c r="I268" i="7"/>
  <c r="AF85" i="7"/>
  <c r="W117" i="7"/>
  <c r="AC266" i="7"/>
  <c r="AF244" i="7"/>
  <c r="AF247" i="7"/>
  <c r="Y198" i="7"/>
  <c r="X267" i="7"/>
  <c r="AF113" i="7"/>
  <c r="Z117" i="7"/>
  <c r="AE486" i="7"/>
  <c r="AF481" i="7"/>
  <c r="AF104" i="7"/>
  <c r="AF267" i="7"/>
  <c r="AD485" i="7"/>
  <c r="AF193" i="7"/>
  <c r="V266" i="7"/>
  <c r="AF94" i="7"/>
  <c r="AF255" i="7"/>
  <c r="AF471" i="7"/>
  <c r="F489" i="7"/>
  <c r="AF100" i="7"/>
  <c r="AC485" i="7"/>
  <c r="AF190" i="7"/>
  <c r="AF483" i="7"/>
  <c r="AB267" i="7"/>
  <c r="Y266" i="7"/>
  <c r="AF97" i="7"/>
  <c r="AF87" i="7"/>
  <c r="AC198" i="7"/>
  <c r="AF472" i="7"/>
  <c r="AF485" i="7"/>
  <c r="AF476" i="7"/>
  <c r="AF473" i="7"/>
  <c r="AD486" i="7"/>
  <c r="AF484" i="7"/>
  <c r="Z485" i="7"/>
  <c r="AF262" i="7"/>
  <c r="AF184" i="7"/>
  <c r="AF265" i="7"/>
  <c r="AF89" i="7"/>
  <c r="AF106" i="7"/>
  <c r="AF95" i="7"/>
  <c r="AF191" i="7"/>
  <c r="Y485" i="7"/>
  <c r="W486" i="7"/>
  <c r="AE198" i="7"/>
  <c r="AF93" i="7"/>
  <c r="AF98" i="7"/>
  <c r="AF261" i="7"/>
  <c r="Y117" i="7"/>
  <c r="AB486" i="7"/>
  <c r="AF101" i="7"/>
  <c r="AF260" i="7"/>
  <c r="AF105" i="7"/>
  <c r="AF263" i="7"/>
  <c r="AF258" i="7"/>
  <c r="AF127" i="7"/>
  <c r="AF107" i="7"/>
  <c r="AC117" i="7"/>
  <c r="AF185" i="7"/>
  <c r="AF173" i="7"/>
  <c r="AE266" i="7"/>
  <c r="AB117" i="7"/>
  <c r="AF464" i="7"/>
  <c r="I488" i="7"/>
  <c r="AA198" i="7"/>
  <c r="F199" i="7"/>
  <c r="AF470" i="7"/>
  <c r="AA486" i="7"/>
  <c r="AF171" i="7"/>
  <c r="X266" i="7"/>
  <c r="AF467" i="7"/>
  <c r="AF468" i="7"/>
  <c r="AF469" i="7"/>
  <c r="AA267" i="7"/>
  <c r="H269" i="7"/>
  <c r="AF90" i="7"/>
  <c r="AF188" i="7"/>
  <c r="AE485" i="7"/>
  <c r="AC267" i="7"/>
  <c r="I118" i="7"/>
  <c r="Y486" i="7"/>
  <c r="AF112" i="7"/>
  <c r="AF486" i="7"/>
  <c r="X117" i="7"/>
  <c r="AF259" i="7"/>
  <c r="AF80" i="7"/>
  <c r="W266" i="7"/>
  <c r="V198" i="7"/>
  <c r="AF475" i="7"/>
  <c r="J199" i="7"/>
  <c r="AF96" i="7"/>
  <c r="Z267" i="7"/>
  <c r="H200" i="7"/>
  <c r="H199" i="7"/>
  <c r="AF266" i="7"/>
  <c r="D494" i="7"/>
  <c r="AD198" i="7"/>
  <c r="AF182" i="7"/>
  <c r="X198" i="7"/>
  <c r="AF264" i="7"/>
  <c r="AB266" i="7"/>
  <c r="W198" i="7"/>
  <c r="I200" i="7"/>
  <c r="AF108" i="7"/>
  <c r="AE267" i="7"/>
  <c r="V117" i="7"/>
  <c r="J200" i="7"/>
  <c r="AF256" i="7"/>
  <c r="AA266" i="7"/>
  <c r="AF239" i="7"/>
  <c r="AD266" i="7"/>
  <c r="AF86" i="7"/>
  <c r="Z486" i="7"/>
  <c r="AD117" i="7"/>
  <c r="V486" i="7"/>
  <c r="AF99" i="7"/>
  <c r="AF115" i="7"/>
  <c r="AF187" i="7"/>
  <c r="AF116" i="7"/>
  <c r="AB198" i="7"/>
  <c r="AF172" i="7"/>
  <c r="AF114" i="7"/>
  <c r="D269" i="7"/>
  <c r="AF478" i="7"/>
  <c r="AF117" i="7"/>
  <c r="AF477" i="7"/>
  <c r="AE117" i="7"/>
  <c r="AD267" i="7"/>
  <c r="AB485" i="7"/>
  <c r="F200" i="7"/>
  <c r="X485" i="7"/>
  <c r="AF198" i="7"/>
  <c r="AF102" i="7"/>
  <c r="H488" i="7"/>
  <c r="AF480" i="7"/>
  <c r="X486" i="7"/>
  <c r="AF176" i="7"/>
  <c r="V485" i="7"/>
  <c r="J118" i="7"/>
  <c r="AF183" i="7"/>
  <c r="AF189" i="7"/>
  <c r="AF474" i="7"/>
  <c r="AF92" i="7"/>
  <c r="AF175" i="7"/>
  <c r="AF174" i="7"/>
  <c r="AF88" i="7"/>
  <c r="Z266" i="7"/>
  <c r="AF194" i="7"/>
  <c r="AF192" i="7"/>
  <c r="AF466" i="7"/>
  <c r="AA485" i="7"/>
  <c r="AA117" i="7"/>
  <c r="J487" i="7"/>
  <c r="AF179" i="7"/>
  <c r="I199" i="7"/>
  <c r="AC486" i="7"/>
  <c r="AF181" i="7"/>
  <c r="AF248" i="7"/>
  <c r="AF111" i="7"/>
  <c r="F118" i="7"/>
  <c r="AF91" i="7"/>
  <c r="AF110" i="7"/>
  <c r="W267" i="7"/>
  <c r="AF177" i="7"/>
  <c r="Z198" i="7"/>
  <c r="AV439" i="7" l="1"/>
  <c r="AV443" i="7"/>
  <c r="AF661" i="7"/>
  <c r="AG52" i="7" s="1"/>
  <c r="V642" i="7"/>
  <c r="W33" i="7" s="1"/>
  <c r="W642" i="7" s="1"/>
  <c r="Z667" i="7"/>
  <c r="AA58" i="7" s="1"/>
  <c r="AB666" i="7"/>
  <c r="AC57" i="7" s="1"/>
  <c r="AW5" i="7"/>
  <c r="B119" i="7"/>
  <c r="AF641" i="7"/>
  <c r="AG32" i="7" s="1"/>
  <c r="B495" i="7"/>
  <c r="AG7" i="7"/>
  <c r="B270" i="7"/>
  <c r="AG451" i="7"/>
  <c r="F490" i="7"/>
  <c r="J488" i="7"/>
  <c r="AG96" i="7"/>
  <c r="I489" i="7"/>
  <c r="AG101" i="7"/>
  <c r="AB200" i="7"/>
  <c r="H119" i="7"/>
  <c r="F201" i="7"/>
  <c r="I269" i="7"/>
  <c r="AC200" i="7"/>
  <c r="AB199" i="7"/>
  <c r="AF487" i="7"/>
  <c r="W199" i="7"/>
  <c r="AD199" i="7"/>
  <c r="W118" i="7"/>
  <c r="AB118" i="7"/>
  <c r="I201" i="7"/>
  <c r="D495" i="7"/>
  <c r="X118" i="7"/>
  <c r="AC199" i="7"/>
  <c r="Z118" i="7"/>
  <c r="AE199" i="7"/>
  <c r="F269" i="7"/>
  <c r="J269" i="7"/>
  <c r="V118" i="7"/>
  <c r="AG112" i="7"/>
  <c r="H489" i="7"/>
  <c r="AD118" i="7"/>
  <c r="AF199" i="7"/>
  <c r="AC487" i="7"/>
  <c r="Y199" i="7"/>
  <c r="X200" i="7"/>
  <c r="Y118" i="7"/>
  <c r="AD487" i="7"/>
  <c r="X487" i="7"/>
  <c r="AA199" i="7"/>
  <c r="J201" i="7"/>
  <c r="W200" i="7"/>
  <c r="AE487" i="7"/>
  <c r="AG99" i="7"/>
  <c r="J489" i="7"/>
  <c r="H270" i="7"/>
  <c r="V200" i="7"/>
  <c r="Z199" i="7"/>
  <c r="AA487" i="7"/>
  <c r="AF200" i="7"/>
  <c r="V199" i="7"/>
  <c r="X199" i="7"/>
  <c r="AB487" i="7"/>
  <c r="AE200" i="7"/>
  <c r="AD200" i="7"/>
  <c r="Z200" i="7"/>
  <c r="Z487" i="7"/>
  <c r="AE118" i="7"/>
  <c r="AA118" i="7"/>
  <c r="AF118" i="7"/>
  <c r="AC118" i="7"/>
  <c r="H201" i="7"/>
  <c r="V487" i="7"/>
  <c r="W487" i="7"/>
  <c r="Y200" i="7"/>
  <c r="J268" i="7"/>
  <c r="AA200" i="7"/>
  <c r="Y487" i="7"/>
  <c r="I119" i="7"/>
  <c r="F270" i="7"/>
  <c r="AG84" i="7"/>
  <c r="AW439" i="7" l="1"/>
  <c r="AW443" i="7"/>
  <c r="AA667" i="7"/>
  <c r="AB58" i="7" s="1"/>
  <c r="AC666" i="7"/>
  <c r="AD57" i="7" s="1"/>
  <c r="AX5" i="7"/>
  <c r="B120" i="7"/>
  <c r="B496" i="7"/>
  <c r="X33" i="7"/>
  <c r="X642" i="7" s="1"/>
  <c r="AH6" i="7"/>
  <c r="B271" i="7"/>
  <c r="J119" i="7"/>
  <c r="AG262" i="7"/>
  <c r="AG489" i="7"/>
  <c r="AG483" i="7"/>
  <c r="AG171" i="7"/>
  <c r="AG263" i="7"/>
  <c r="AE489" i="7"/>
  <c r="AG268" i="7"/>
  <c r="AG197" i="7"/>
  <c r="W488" i="7"/>
  <c r="AG85" i="7"/>
  <c r="AG201" i="7"/>
  <c r="AG198" i="7"/>
  <c r="AF269" i="7"/>
  <c r="V269" i="7"/>
  <c r="AG109" i="7"/>
  <c r="AG86" i="7"/>
  <c r="Y489" i="7"/>
  <c r="AG114" i="7"/>
  <c r="AD201" i="7"/>
  <c r="AG269" i="7"/>
  <c r="AG480" i="7"/>
  <c r="AB268" i="7"/>
  <c r="W268" i="7"/>
  <c r="Z488" i="7"/>
  <c r="AG91" i="7"/>
  <c r="AG175" i="7"/>
  <c r="Y488" i="7"/>
  <c r="AG472" i="7"/>
  <c r="AE269" i="7"/>
  <c r="Z201" i="7"/>
  <c r="AG102" i="7"/>
  <c r="AG473" i="7"/>
  <c r="AG117" i="7"/>
  <c r="AG265" i="7"/>
  <c r="X488" i="7"/>
  <c r="X269" i="7"/>
  <c r="AC201" i="7"/>
  <c r="F203" i="7"/>
  <c r="V268" i="7"/>
  <c r="AD269" i="7"/>
  <c r="D271" i="7"/>
  <c r="AG181" i="7"/>
  <c r="AG466" i="7"/>
  <c r="F119" i="7"/>
  <c r="AE201" i="7"/>
  <c r="AG260" i="7"/>
  <c r="AG88" i="7"/>
  <c r="AG248" i="7"/>
  <c r="AG97" i="7"/>
  <c r="AG83" i="7"/>
  <c r="AG486" i="7"/>
  <c r="AG105" i="7"/>
  <c r="AG172" i="7"/>
  <c r="H202" i="7"/>
  <c r="Y268" i="7"/>
  <c r="AG481" i="7"/>
  <c r="AG108" i="7"/>
  <c r="AG184" i="7"/>
  <c r="AA201" i="7"/>
  <c r="AG200" i="7"/>
  <c r="AG267" i="7"/>
  <c r="AG173" i="7"/>
  <c r="AG180" i="7"/>
  <c r="AG110" i="7"/>
  <c r="AG104" i="7"/>
  <c r="AG95" i="7"/>
  <c r="F202" i="7"/>
  <c r="AG111" i="7"/>
  <c r="AG89" i="7"/>
  <c r="AF489" i="7"/>
  <c r="AG191" i="7"/>
  <c r="AG118" i="7"/>
  <c r="AC488" i="7"/>
  <c r="AG477" i="7"/>
  <c r="AG487" i="7"/>
  <c r="AG113" i="7"/>
  <c r="V489" i="7"/>
  <c r="AG474" i="7"/>
  <c r="AG478" i="7"/>
  <c r="AG470" i="7"/>
  <c r="AG127" i="7"/>
  <c r="AG179" i="7"/>
  <c r="V201" i="7"/>
  <c r="X268" i="7"/>
  <c r="AG471" i="7"/>
  <c r="AG174" i="7"/>
  <c r="X201" i="7"/>
  <c r="F120" i="7"/>
  <c r="AG185" i="7"/>
  <c r="AE268" i="7"/>
  <c r="AG482" i="7"/>
  <c r="AG116" i="7"/>
  <c r="Y269" i="7"/>
  <c r="I203" i="7"/>
  <c r="AD268" i="7"/>
  <c r="AG195" i="7"/>
  <c r="Y201" i="7"/>
  <c r="AG106" i="7"/>
  <c r="AF201" i="7"/>
  <c r="AG467" i="7"/>
  <c r="F491" i="7"/>
  <c r="AA489" i="7"/>
  <c r="AD489" i="7"/>
  <c r="J203" i="7"/>
  <c r="AG240" i="7"/>
  <c r="AG90" i="7"/>
  <c r="H203" i="7"/>
  <c r="AG186" i="7"/>
  <c r="V488" i="7"/>
  <c r="I490" i="7"/>
  <c r="AC489" i="7"/>
  <c r="AA268" i="7"/>
  <c r="AG188" i="7"/>
  <c r="AG244" i="7"/>
  <c r="F271" i="7"/>
  <c r="AG115" i="7"/>
  <c r="Z489" i="7"/>
  <c r="J120" i="7"/>
  <c r="AG93" i="7"/>
  <c r="I270" i="7"/>
  <c r="AG94" i="7"/>
  <c r="J202" i="7"/>
  <c r="AG488" i="7"/>
  <c r="AG464" i="7"/>
  <c r="AG239" i="7"/>
  <c r="AG177" i="7"/>
  <c r="AG475" i="7"/>
  <c r="AG107" i="7"/>
  <c r="AG92" i="7"/>
  <c r="I202" i="7"/>
  <c r="AG189" i="7"/>
  <c r="AG183" i="7"/>
  <c r="AG196" i="7"/>
  <c r="X489" i="7"/>
  <c r="AG257" i="7"/>
  <c r="AC269" i="7"/>
  <c r="AG192" i="7"/>
  <c r="Z268" i="7"/>
  <c r="AB201" i="7"/>
  <c r="AG476" i="7"/>
  <c r="AB269" i="7"/>
  <c r="AG103" i="7"/>
  <c r="AF488" i="7"/>
  <c r="AG87" i="7"/>
  <c r="AG176" i="7"/>
  <c r="AG264" i="7"/>
  <c r="AG187" i="7"/>
  <c r="AG100" i="7"/>
  <c r="AG98" i="7"/>
  <c r="AG190" i="7"/>
  <c r="AG484" i="7"/>
  <c r="H120" i="7"/>
  <c r="W201" i="7"/>
  <c r="AG266" i="7"/>
  <c r="W269" i="7"/>
  <c r="AA269" i="7"/>
  <c r="AG468" i="7"/>
  <c r="H490" i="7"/>
  <c r="AG259" i="7"/>
  <c r="AG182" i="7"/>
  <c r="AG194" i="7"/>
  <c r="AC268" i="7"/>
  <c r="AG193" i="7"/>
  <c r="AG199" i="7"/>
  <c r="Z269" i="7"/>
  <c r="AG485" i="7"/>
  <c r="AA488" i="7"/>
  <c r="AB489" i="7"/>
  <c r="AF268" i="7"/>
  <c r="AE488" i="7"/>
  <c r="AG178" i="7"/>
  <c r="W489" i="7"/>
  <c r="AB488" i="7"/>
  <c r="D270" i="7"/>
  <c r="AG469" i="7"/>
  <c r="AG247" i="7"/>
  <c r="AD488" i="7"/>
  <c r="AG80" i="7"/>
  <c r="AG256" i="7"/>
  <c r="AG465" i="7"/>
  <c r="AG261" i="7"/>
  <c r="D496" i="7"/>
  <c r="AG479" i="7"/>
  <c r="AG258" i="7"/>
  <c r="AG255" i="7"/>
  <c r="AX443" i="7" l="1"/>
  <c r="AX439" i="7"/>
  <c r="AG661" i="7"/>
  <c r="AH52" i="7" s="1"/>
  <c r="AB667" i="7"/>
  <c r="AC58" i="7" s="1"/>
  <c r="AD666" i="7"/>
  <c r="AE57" i="7" s="1"/>
  <c r="AY5" i="7"/>
  <c r="B121" i="7"/>
  <c r="B497" i="7"/>
  <c r="AG641" i="7"/>
  <c r="AH32" i="7" s="1"/>
  <c r="Y33" i="7"/>
  <c r="Y642" i="7" s="1"/>
  <c r="AH7" i="7"/>
  <c r="B272" i="7"/>
  <c r="AH451" i="7"/>
  <c r="Z119" i="7"/>
  <c r="AG119" i="7"/>
  <c r="I121" i="7"/>
  <c r="F205" i="7"/>
  <c r="V202" i="7"/>
  <c r="AH104" i="7"/>
  <c r="AC202" i="7"/>
  <c r="AE119" i="7"/>
  <c r="AF119" i="7"/>
  <c r="AH88" i="7"/>
  <c r="H271" i="7"/>
  <c r="AH192" i="7"/>
  <c r="AH103" i="7"/>
  <c r="W119" i="7"/>
  <c r="X119" i="7"/>
  <c r="AH84" i="7"/>
  <c r="AA203" i="7"/>
  <c r="AH186" i="7"/>
  <c r="V119" i="7"/>
  <c r="AD119" i="7"/>
  <c r="AB202" i="7"/>
  <c r="I120" i="7"/>
  <c r="I271" i="7"/>
  <c r="AE202" i="7"/>
  <c r="W203" i="7"/>
  <c r="J270" i="7"/>
  <c r="H491" i="7"/>
  <c r="Z203" i="7"/>
  <c r="AG203" i="7"/>
  <c r="H204" i="7"/>
  <c r="F204" i="7"/>
  <c r="AC203" i="7"/>
  <c r="F121" i="7"/>
  <c r="AA119" i="7"/>
  <c r="F492" i="7"/>
  <c r="V203" i="7"/>
  <c r="AD202" i="7"/>
  <c r="AG202" i="7"/>
  <c r="Y119" i="7"/>
  <c r="I204" i="7"/>
  <c r="D497" i="7"/>
  <c r="X203" i="7"/>
  <c r="D272" i="7"/>
  <c r="AD203" i="7"/>
  <c r="AB119" i="7"/>
  <c r="H205" i="7"/>
  <c r="Y203" i="7"/>
  <c r="J204" i="7"/>
  <c r="W202" i="7"/>
  <c r="AA202" i="7"/>
  <c r="AC119" i="7"/>
  <c r="AF202" i="7"/>
  <c r="X202" i="7"/>
  <c r="Z202" i="7"/>
  <c r="J490" i="7"/>
  <c r="I205" i="7"/>
  <c r="J491" i="7"/>
  <c r="AF203" i="7"/>
  <c r="J205" i="7"/>
  <c r="AH94" i="7"/>
  <c r="AB203" i="7"/>
  <c r="AE203" i="7"/>
  <c r="AH119" i="7"/>
  <c r="Y202" i="7"/>
  <c r="AH116" i="7"/>
  <c r="AY443" i="7" l="1"/>
  <c r="AY439" i="7"/>
  <c r="AE666" i="7"/>
  <c r="AF57" i="7" s="1"/>
  <c r="AC667" i="7"/>
  <c r="AD58" i="7" s="1"/>
  <c r="AZ5" i="7"/>
  <c r="B122" i="7"/>
  <c r="B498" i="7"/>
  <c r="Z33" i="7"/>
  <c r="Z642" i="7" s="1"/>
  <c r="AI6" i="7"/>
  <c r="B273" i="7"/>
  <c r="AH113" i="7"/>
  <c r="AG120" i="7"/>
  <c r="J121" i="7"/>
  <c r="AH261" i="7"/>
  <c r="AH266" i="7"/>
  <c r="AH201" i="7"/>
  <c r="AH257" i="7"/>
  <c r="X490" i="7"/>
  <c r="AB490" i="7"/>
  <c r="AH197" i="7"/>
  <c r="AH100" i="7"/>
  <c r="V204" i="7"/>
  <c r="J272" i="7"/>
  <c r="Z205" i="7"/>
  <c r="W205" i="7"/>
  <c r="AC490" i="7"/>
  <c r="H492" i="7"/>
  <c r="AH175" i="7"/>
  <c r="AH486" i="7"/>
  <c r="AH485" i="7"/>
  <c r="W270" i="7"/>
  <c r="W120" i="7"/>
  <c r="AH107" i="7"/>
  <c r="AH111" i="7"/>
  <c r="F122" i="7"/>
  <c r="AH258" i="7"/>
  <c r="AH196" i="7"/>
  <c r="AH86" i="7"/>
  <c r="AA120" i="7"/>
  <c r="AH202" i="7"/>
  <c r="F493" i="7"/>
  <c r="Y490" i="7"/>
  <c r="AH263" i="7"/>
  <c r="AH87" i="7"/>
  <c r="AH478" i="7"/>
  <c r="AH99" i="7"/>
  <c r="AE205" i="7"/>
  <c r="AA205" i="7"/>
  <c r="AH179" i="7"/>
  <c r="I122" i="7"/>
  <c r="AB120" i="7"/>
  <c r="AA204" i="7"/>
  <c r="AH181" i="7"/>
  <c r="H121" i="7"/>
  <c r="J492" i="7"/>
  <c r="AH112" i="7"/>
  <c r="AH114" i="7"/>
  <c r="AH189" i="7"/>
  <c r="AE204" i="7"/>
  <c r="AH182" i="7"/>
  <c r="W204" i="7"/>
  <c r="AH98" i="7"/>
  <c r="AH465" i="7"/>
  <c r="AH80" i="7"/>
  <c r="AH90" i="7"/>
  <c r="AH248" i="7"/>
  <c r="AH469" i="7"/>
  <c r="AH256" i="7"/>
  <c r="AH468" i="7"/>
  <c r="AH203" i="7"/>
  <c r="AH199" i="7"/>
  <c r="AH102" i="7"/>
  <c r="AH265" i="7"/>
  <c r="AH471" i="7"/>
  <c r="H273" i="7"/>
  <c r="AH177" i="7"/>
  <c r="AD270" i="7"/>
  <c r="AH198" i="7"/>
  <c r="AH255" i="7"/>
  <c r="AH91" i="7"/>
  <c r="AH83" i="7"/>
  <c r="AB270" i="7"/>
  <c r="I272" i="7"/>
  <c r="AH464" i="7"/>
  <c r="AH97" i="7"/>
  <c r="AE490" i="7"/>
  <c r="AH117" i="7"/>
  <c r="AH118" i="7"/>
  <c r="AH466" i="7"/>
  <c r="AF490" i="7"/>
  <c r="AC205" i="7"/>
  <c r="AH195" i="7"/>
  <c r="J271" i="7"/>
  <c r="AF270" i="7"/>
  <c r="AH176" i="7"/>
  <c r="AH101" i="7"/>
  <c r="X204" i="7"/>
  <c r="AH244" i="7"/>
  <c r="AH92" i="7"/>
  <c r="AG204" i="7"/>
  <c r="AH479" i="7"/>
  <c r="AH239" i="7"/>
  <c r="AH264" i="7"/>
  <c r="AH105" i="7"/>
  <c r="V270" i="7"/>
  <c r="I206" i="7"/>
  <c r="AH108" i="7"/>
  <c r="AH172" i="7"/>
  <c r="AF205" i="7"/>
  <c r="AH262" i="7"/>
  <c r="AD490" i="7"/>
  <c r="AH477" i="7"/>
  <c r="AH260" i="7"/>
  <c r="Z270" i="7"/>
  <c r="AH188" i="7"/>
  <c r="AH484" i="7"/>
  <c r="AC204" i="7"/>
  <c r="AE270" i="7"/>
  <c r="V490" i="7"/>
  <c r="AD120" i="7"/>
  <c r="AG490" i="7"/>
  <c r="X205" i="7"/>
  <c r="AG205" i="7"/>
  <c r="AH89" i="7"/>
  <c r="AH489" i="7"/>
  <c r="Y205" i="7"/>
  <c r="AH194" i="7"/>
  <c r="AH180" i="7"/>
  <c r="AA490" i="7"/>
  <c r="Z120" i="7"/>
  <c r="Y204" i="7"/>
  <c r="AE120" i="7"/>
  <c r="F272" i="7"/>
  <c r="V205" i="7"/>
  <c r="AH270" i="7"/>
  <c r="AH120" i="7"/>
  <c r="AH487" i="7"/>
  <c r="AH473" i="7"/>
  <c r="AH185" i="7"/>
  <c r="AH205" i="7"/>
  <c r="AH467" i="7"/>
  <c r="H122" i="7"/>
  <c r="AH474" i="7"/>
  <c r="AH240" i="7"/>
  <c r="AA270" i="7"/>
  <c r="AD205" i="7"/>
  <c r="AH204" i="7"/>
  <c r="AH488" i="7"/>
  <c r="AF120" i="7"/>
  <c r="AH173" i="7"/>
  <c r="AH483" i="7"/>
  <c r="AH109" i="7"/>
  <c r="AH174" i="7"/>
  <c r="AH267" i="7"/>
  <c r="AB204" i="7"/>
  <c r="AH85" i="7"/>
  <c r="AC120" i="7"/>
  <c r="AD204" i="7"/>
  <c r="AH269" i="7"/>
  <c r="Z490" i="7"/>
  <c r="X270" i="7"/>
  <c r="AG270" i="7"/>
  <c r="AH259" i="7"/>
  <c r="W490" i="7"/>
  <c r="I492" i="7"/>
  <c r="H206" i="7"/>
  <c r="AH187" i="7"/>
  <c r="AH193" i="7"/>
  <c r="AH110" i="7"/>
  <c r="AH95" i="7"/>
  <c r="Y270" i="7"/>
  <c r="AH183" i="7"/>
  <c r="AH476" i="7"/>
  <c r="AH115" i="7"/>
  <c r="AH200" i="7"/>
  <c r="AH268" i="7"/>
  <c r="AH106" i="7"/>
  <c r="AH475" i="7"/>
  <c r="J206" i="7"/>
  <c r="X120" i="7"/>
  <c r="AH472" i="7"/>
  <c r="AC270" i="7"/>
  <c r="AH247" i="7"/>
  <c r="AH190" i="7"/>
  <c r="J122" i="7"/>
  <c r="AH470" i="7"/>
  <c r="Y120" i="7"/>
  <c r="AH490" i="7"/>
  <c r="AH191" i="7"/>
  <c r="AH178" i="7"/>
  <c r="AH171" i="7"/>
  <c r="F206" i="7"/>
  <c r="AH184" i="7"/>
  <c r="AB205" i="7"/>
  <c r="AH93" i="7"/>
  <c r="H272" i="7"/>
  <c r="AH127" i="7"/>
  <c r="V120" i="7"/>
  <c r="I491" i="7"/>
  <c r="Z204" i="7"/>
  <c r="AH481" i="7"/>
  <c r="AF204" i="7"/>
  <c r="AH96" i="7"/>
  <c r="AH482" i="7"/>
  <c r="AH480" i="7"/>
  <c r="D498" i="7"/>
  <c r="AZ443" i="7" l="1"/>
  <c r="AZ439" i="7"/>
  <c r="AH661" i="7"/>
  <c r="AI52" i="7" s="1"/>
  <c r="AD667" i="7"/>
  <c r="AE58" i="7" s="1"/>
  <c r="AF666" i="7"/>
  <c r="AG57" i="7" s="1"/>
  <c r="BA5" i="7"/>
  <c r="B123" i="7"/>
  <c r="B499" i="7"/>
  <c r="AH641" i="7"/>
  <c r="AI32" i="7" s="1"/>
  <c r="AA33" i="7"/>
  <c r="AA642" i="7" s="1"/>
  <c r="AI7" i="7"/>
  <c r="B274" i="7"/>
  <c r="AI451" i="7"/>
  <c r="AB122" i="7"/>
  <c r="AE272" i="7"/>
  <c r="AG121" i="7"/>
  <c r="AH492" i="7"/>
  <c r="AI127" i="7"/>
  <c r="X206" i="7"/>
  <c r="AB272" i="7"/>
  <c r="AI101" i="7"/>
  <c r="X491" i="7"/>
  <c r="AI112" i="7"/>
  <c r="Z491" i="7"/>
  <c r="F207" i="7"/>
  <c r="I207" i="7"/>
  <c r="AI88" i="7"/>
  <c r="AI111" i="7"/>
  <c r="AC492" i="7"/>
  <c r="AH121" i="7"/>
  <c r="V272" i="7"/>
  <c r="AH272" i="7"/>
  <c r="AB492" i="7"/>
  <c r="J207" i="7"/>
  <c r="AD272" i="7"/>
  <c r="AI83" i="7"/>
  <c r="AE121" i="7"/>
  <c r="AA272" i="7"/>
  <c r="AG271" i="7"/>
  <c r="AB121" i="7"/>
  <c r="D273" i="7"/>
  <c r="Z122" i="7"/>
  <c r="AG491" i="7"/>
  <c r="AF206" i="7"/>
  <c r="AI107" i="7"/>
  <c r="I273" i="7"/>
  <c r="AF272" i="7"/>
  <c r="AF122" i="7"/>
  <c r="AF121" i="7"/>
  <c r="AC272" i="7"/>
  <c r="AG122" i="7"/>
  <c r="AF492" i="7"/>
  <c r="AG272" i="7"/>
  <c r="Y271" i="7"/>
  <c r="AD122" i="7"/>
  <c r="V121" i="7"/>
  <c r="AB271" i="7"/>
  <c r="Y121" i="7"/>
  <c r="Y491" i="7"/>
  <c r="AH491" i="7"/>
  <c r="AI91" i="7"/>
  <c r="V491" i="7"/>
  <c r="Z272" i="7"/>
  <c r="V122" i="7"/>
  <c r="AD121" i="7"/>
  <c r="AH271" i="7"/>
  <c r="AI115" i="7"/>
  <c r="AI206" i="7"/>
  <c r="W271" i="7"/>
  <c r="Z492" i="7"/>
  <c r="F274" i="7"/>
  <c r="AA122" i="7"/>
  <c r="AB491" i="7"/>
  <c r="J493" i="7"/>
  <c r="AD492" i="7"/>
  <c r="AD206" i="7"/>
  <c r="X122" i="7"/>
  <c r="Z121" i="7"/>
  <c r="AD271" i="7"/>
  <c r="X272" i="7"/>
  <c r="V492" i="7"/>
  <c r="AD491" i="7"/>
  <c r="X271" i="7"/>
  <c r="AI109" i="7"/>
  <c r="AI99" i="7"/>
  <c r="W491" i="7"/>
  <c r="F494" i="7"/>
  <c r="D499" i="7"/>
  <c r="AI94" i="7"/>
  <c r="AE206" i="7"/>
  <c r="AI271" i="7"/>
  <c r="AC206" i="7"/>
  <c r="AA121" i="7"/>
  <c r="AC491" i="7"/>
  <c r="Y122" i="7"/>
  <c r="W492" i="7"/>
  <c r="W272" i="7"/>
  <c r="W206" i="7"/>
  <c r="V271" i="7"/>
  <c r="AH206" i="7"/>
  <c r="H123" i="7"/>
  <c r="AA271" i="7"/>
  <c r="AC271" i="7"/>
  <c r="H207" i="7"/>
  <c r="AE122" i="7"/>
  <c r="W122" i="7"/>
  <c r="AB206" i="7"/>
  <c r="Y492" i="7"/>
  <c r="AA492" i="7"/>
  <c r="Z206" i="7"/>
  <c r="AG206" i="7"/>
  <c r="Y206" i="7"/>
  <c r="AE271" i="7"/>
  <c r="AE492" i="7"/>
  <c r="AF491" i="7"/>
  <c r="AC122" i="7"/>
  <c r="X492" i="7"/>
  <c r="J273" i="7"/>
  <c r="AF271" i="7"/>
  <c r="AA491" i="7"/>
  <c r="V206" i="7"/>
  <c r="AH122" i="7"/>
  <c r="AI117" i="7"/>
  <c r="Y272" i="7"/>
  <c r="AC121" i="7"/>
  <c r="AG492" i="7"/>
  <c r="F123" i="7"/>
  <c r="Z271" i="7"/>
  <c r="X121" i="7"/>
  <c r="W121" i="7"/>
  <c r="AA206" i="7"/>
  <c r="H493" i="7"/>
  <c r="F273" i="7"/>
  <c r="AE491" i="7"/>
  <c r="J123" i="7"/>
  <c r="AI479" i="7"/>
  <c r="BA443" i="7" l="1"/>
  <c r="BA439" i="7"/>
  <c r="AE667" i="7"/>
  <c r="AF58" i="7" s="1"/>
  <c r="AG666" i="7"/>
  <c r="AH57" i="7" s="1"/>
  <c r="BB5" i="7"/>
  <c r="B124" i="7"/>
  <c r="B500" i="7"/>
  <c r="V668" i="7"/>
  <c r="AB33" i="7"/>
  <c r="AB642" i="7" s="1"/>
  <c r="AJ6" i="7"/>
  <c r="B275" i="7"/>
  <c r="AI85" i="7"/>
  <c r="AI263" i="7"/>
  <c r="J124" i="7"/>
  <c r="AI260" i="7"/>
  <c r="AI122" i="7"/>
  <c r="AI118" i="7"/>
  <c r="AI483" i="7"/>
  <c r="F275" i="7"/>
  <c r="AI240" i="7"/>
  <c r="AC207" i="7"/>
  <c r="V273" i="7"/>
  <c r="AE273" i="7"/>
  <c r="AI465" i="7"/>
  <c r="AI485" i="7"/>
  <c r="AI475" i="7"/>
  <c r="AI92" i="7"/>
  <c r="AI205" i="7"/>
  <c r="AI474" i="7"/>
  <c r="AI174" i="7"/>
  <c r="AI244" i="7"/>
  <c r="AI84" i="7"/>
  <c r="AI97" i="7"/>
  <c r="AB273" i="7"/>
  <c r="AB207" i="7"/>
  <c r="D500" i="7"/>
  <c r="AF207" i="7"/>
  <c r="D275" i="7"/>
  <c r="Z207" i="7"/>
  <c r="AI192" i="7"/>
  <c r="AI110" i="7"/>
  <c r="AI171" i="7"/>
  <c r="AI267" i="7"/>
  <c r="AI183" i="7"/>
  <c r="AI90" i="7"/>
  <c r="AI80" i="7"/>
  <c r="AI178" i="7"/>
  <c r="AI255" i="7"/>
  <c r="D274" i="7"/>
  <c r="AD273" i="7"/>
  <c r="AI194" i="7"/>
  <c r="AI196" i="7"/>
  <c r="AI103" i="7"/>
  <c r="AI476" i="7"/>
  <c r="AI464" i="7"/>
  <c r="AI469" i="7"/>
  <c r="AI190" i="7"/>
  <c r="AI480" i="7"/>
  <c r="AI173" i="7"/>
  <c r="AI470" i="7"/>
  <c r="AI193" i="7"/>
  <c r="X273" i="7"/>
  <c r="AI184" i="7"/>
  <c r="AI104" i="7"/>
  <c r="F495" i="7"/>
  <c r="AI179" i="7"/>
  <c r="AI119" i="7"/>
  <c r="AI187" i="7"/>
  <c r="AI86" i="7"/>
  <c r="AI186" i="7"/>
  <c r="AI100" i="7"/>
  <c r="AI185" i="7"/>
  <c r="AG273" i="7"/>
  <c r="I274" i="7"/>
  <c r="AI102" i="7"/>
  <c r="W207" i="7"/>
  <c r="H208" i="7"/>
  <c r="AI191" i="7"/>
  <c r="V207" i="7"/>
  <c r="AI175" i="7"/>
  <c r="AI239" i="7"/>
  <c r="AI486" i="7"/>
  <c r="I124" i="7"/>
  <c r="AI269" i="7"/>
  <c r="H274" i="7"/>
  <c r="AI487" i="7"/>
  <c r="AI195" i="7"/>
  <c r="AI197" i="7"/>
  <c r="AI172" i="7"/>
  <c r="AI473" i="7"/>
  <c r="AI203" i="7"/>
  <c r="AI182" i="7"/>
  <c r="AI198" i="7"/>
  <c r="AI266" i="7"/>
  <c r="AF273" i="7"/>
  <c r="AI484" i="7"/>
  <c r="AI201" i="7"/>
  <c r="AI272" i="7"/>
  <c r="AI261" i="7"/>
  <c r="AC273" i="7"/>
  <c r="AI121" i="7"/>
  <c r="AI199" i="7"/>
  <c r="AI247" i="7"/>
  <c r="AI467" i="7"/>
  <c r="J274" i="7"/>
  <c r="AI481" i="7"/>
  <c r="Z273" i="7"/>
  <c r="AA207" i="7"/>
  <c r="AI248" i="7"/>
  <c r="AI95" i="7"/>
  <c r="AH207" i="7"/>
  <c r="AI478" i="7"/>
  <c r="AI482" i="7"/>
  <c r="J494" i="7"/>
  <c r="AI259" i="7"/>
  <c r="AI490" i="7"/>
  <c r="AI106" i="7"/>
  <c r="AI116" i="7"/>
  <c r="AI108" i="7"/>
  <c r="AI262" i="7"/>
  <c r="AI265" i="7"/>
  <c r="AI176" i="7"/>
  <c r="AI114" i="7"/>
  <c r="AI200" i="7"/>
  <c r="AI180" i="7"/>
  <c r="AD207" i="7"/>
  <c r="AI113" i="7"/>
  <c r="AI89" i="7"/>
  <c r="AI188" i="7"/>
  <c r="AI472" i="7"/>
  <c r="AI258" i="7"/>
  <c r="AI207" i="7"/>
  <c r="AI204" i="7"/>
  <c r="F208" i="7"/>
  <c r="H494" i="7"/>
  <c r="AI105" i="7"/>
  <c r="AI270" i="7"/>
  <c r="AI466" i="7"/>
  <c r="AI268" i="7"/>
  <c r="AI471" i="7"/>
  <c r="AI488" i="7"/>
  <c r="AI468" i="7"/>
  <c r="I493" i="7"/>
  <c r="Y207" i="7"/>
  <c r="AI273" i="7"/>
  <c r="AI181" i="7"/>
  <c r="X207" i="7"/>
  <c r="AI491" i="7"/>
  <c r="W273" i="7"/>
  <c r="AI93" i="7"/>
  <c r="AI256" i="7"/>
  <c r="AI264" i="7"/>
  <c r="Y273" i="7"/>
  <c r="AI87" i="7"/>
  <c r="AI477" i="7"/>
  <c r="J208" i="7"/>
  <c r="AI489" i="7"/>
  <c r="H124" i="7"/>
  <c r="AG207" i="7"/>
  <c r="AI492" i="7"/>
  <c r="AI202" i="7"/>
  <c r="AI189" i="7"/>
  <c r="I208" i="7"/>
  <c r="AI177" i="7"/>
  <c r="AH273" i="7"/>
  <c r="AI98" i="7"/>
  <c r="AE207" i="7"/>
  <c r="AI257" i="7"/>
  <c r="AI120" i="7"/>
  <c r="I494" i="7"/>
  <c r="AI96" i="7"/>
  <c r="I123" i="7"/>
  <c r="AA273" i="7"/>
  <c r="BB439" i="7" l="1"/>
  <c r="BB443" i="7"/>
  <c r="AI661" i="7"/>
  <c r="AJ52" i="7" s="1"/>
  <c r="AF667" i="7"/>
  <c r="AG58" i="7" s="1"/>
  <c r="AH666" i="7"/>
  <c r="AI57" i="7" s="1"/>
  <c r="BC5" i="7"/>
  <c r="B501" i="7"/>
  <c r="AI641" i="7"/>
  <c r="AJ32" i="7" s="1"/>
  <c r="W59" i="7"/>
  <c r="AC33" i="7"/>
  <c r="AC642" i="7" s="1"/>
  <c r="AJ7" i="7"/>
  <c r="B276" i="7"/>
  <c r="AJ451" i="7"/>
  <c r="AD494" i="7"/>
  <c r="AB208" i="7"/>
  <c r="AI274" i="7"/>
  <c r="Y123" i="7"/>
  <c r="AI493" i="7"/>
  <c r="AG208" i="7"/>
  <c r="D501" i="7"/>
  <c r="J210" i="7"/>
  <c r="AH494" i="7"/>
  <c r="AJ105" i="7"/>
  <c r="AC493" i="7"/>
  <c r="AC208" i="7"/>
  <c r="H276" i="7"/>
  <c r="AJ127" i="7"/>
  <c r="H209" i="7"/>
  <c r="AA493" i="7"/>
  <c r="AJ99" i="7"/>
  <c r="H495" i="7"/>
  <c r="AA208" i="7"/>
  <c r="I495" i="7"/>
  <c r="V493" i="7"/>
  <c r="AJ110" i="7"/>
  <c r="F124" i="7"/>
  <c r="F128" i="7"/>
  <c r="AJ208" i="7"/>
  <c r="AJ493" i="7"/>
  <c r="Z274" i="7"/>
  <c r="AI494" i="7"/>
  <c r="AJ120" i="7"/>
  <c r="Y493" i="7"/>
  <c r="AH123" i="7"/>
  <c r="AJ97" i="7"/>
  <c r="AE208" i="7"/>
  <c r="AF123" i="7"/>
  <c r="Z208" i="7"/>
  <c r="AJ100" i="7"/>
  <c r="AF274" i="7"/>
  <c r="AG494" i="7"/>
  <c r="Y494" i="7"/>
  <c r="F496" i="7"/>
  <c r="AF208" i="7"/>
  <c r="AH208" i="7"/>
  <c r="Z494" i="7"/>
  <c r="AJ107" i="7"/>
  <c r="H275" i="7"/>
  <c r="AJ112" i="7"/>
  <c r="Z123" i="7"/>
  <c r="AC123" i="7"/>
  <c r="AF493" i="7"/>
  <c r="AC494" i="7"/>
  <c r="AJ86" i="7"/>
  <c r="H128" i="7"/>
  <c r="AG123" i="7"/>
  <c r="AJ114" i="7"/>
  <c r="F209" i="7"/>
  <c r="AH493" i="7"/>
  <c r="V208" i="7"/>
  <c r="X493" i="7"/>
  <c r="AD123" i="7"/>
  <c r="AD274" i="7"/>
  <c r="AJ98" i="7"/>
  <c r="W493" i="7"/>
  <c r="J275" i="7"/>
  <c r="AJ89" i="7"/>
  <c r="AE493" i="7"/>
  <c r="AB274" i="7"/>
  <c r="AE494" i="7"/>
  <c r="AD208" i="7"/>
  <c r="AJ102" i="7"/>
  <c r="AF494" i="7"/>
  <c r="F210" i="7"/>
  <c r="V494" i="7"/>
  <c r="I128" i="7"/>
  <c r="AJ87" i="7"/>
  <c r="X123" i="7"/>
  <c r="Y208" i="7"/>
  <c r="AJ106" i="7"/>
  <c r="AB123" i="7"/>
  <c r="AB494" i="7"/>
  <c r="V274" i="7"/>
  <c r="AJ83" i="7"/>
  <c r="I275" i="7"/>
  <c r="H210" i="7"/>
  <c r="AJ92" i="7"/>
  <c r="AA123" i="7"/>
  <c r="J209" i="7"/>
  <c r="AH274" i="7"/>
  <c r="AJ116" i="7"/>
  <c r="AB493" i="7"/>
  <c r="W123" i="7"/>
  <c r="AJ94" i="7"/>
  <c r="Z493" i="7"/>
  <c r="X208" i="7"/>
  <c r="AG493" i="7"/>
  <c r="AI123" i="7"/>
  <c r="AA274" i="7"/>
  <c r="I210" i="7"/>
  <c r="AE123" i="7"/>
  <c r="AD493" i="7"/>
  <c r="X494" i="7"/>
  <c r="I209" i="7"/>
  <c r="W208" i="7"/>
  <c r="AI208" i="7"/>
  <c r="AE274" i="7"/>
  <c r="X274" i="7"/>
  <c r="Y274" i="7"/>
  <c r="AC274" i="7"/>
  <c r="W494" i="7"/>
  <c r="W274" i="7"/>
  <c r="AA494" i="7"/>
  <c r="AJ122" i="7"/>
  <c r="V123" i="7"/>
  <c r="AG274" i="7"/>
  <c r="AJ103" i="7"/>
  <c r="BC439" i="7" l="1"/>
  <c r="BC443" i="7"/>
  <c r="AG667" i="7"/>
  <c r="AH58" i="7" s="1"/>
  <c r="AI666" i="7"/>
  <c r="AJ57" i="7" s="1"/>
  <c r="W668" i="7"/>
  <c r="X59" i="7" s="1"/>
  <c r="BD5" i="7"/>
  <c r="B502" i="7"/>
  <c r="AD33" i="7"/>
  <c r="AD642" i="7" s="1"/>
  <c r="AK6" i="7"/>
  <c r="B277" i="7"/>
  <c r="AJ88" i="7"/>
  <c r="AJ123" i="7"/>
  <c r="AF275" i="7"/>
  <c r="AJ180" i="7"/>
  <c r="AJ273" i="7"/>
  <c r="AJ484" i="7"/>
  <c r="J276" i="7"/>
  <c r="AJ479" i="7"/>
  <c r="AE124" i="7"/>
  <c r="AB124" i="7"/>
  <c r="Z275" i="7"/>
  <c r="AJ204" i="7"/>
  <c r="AA209" i="7"/>
  <c r="AF210" i="7"/>
  <c r="AH210" i="7"/>
  <c r="X124" i="7"/>
  <c r="Z210" i="7"/>
  <c r="AJ196" i="7"/>
  <c r="AJ489" i="7"/>
  <c r="Z124" i="7"/>
  <c r="AJ176" i="7"/>
  <c r="W124" i="7"/>
  <c r="AJ188" i="7"/>
  <c r="AJ464" i="7"/>
  <c r="H277" i="7"/>
  <c r="AJ183" i="7"/>
  <c r="AJ174" i="7"/>
  <c r="AF124" i="7"/>
  <c r="AJ111" i="7"/>
  <c r="AC210" i="7"/>
  <c r="Y124" i="7"/>
  <c r="AJ240" i="7"/>
  <c r="AJ255" i="7"/>
  <c r="D276" i="7"/>
  <c r="AD275" i="7"/>
  <c r="AJ490" i="7"/>
  <c r="AJ119" i="7"/>
  <c r="AJ205" i="7"/>
  <c r="AJ485" i="7"/>
  <c r="AJ468" i="7"/>
  <c r="AJ173" i="7"/>
  <c r="AJ171" i="7"/>
  <c r="AJ182" i="7"/>
  <c r="AJ488" i="7"/>
  <c r="AJ274" i="7"/>
  <c r="AJ267" i="7"/>
  <c r="AJ95" i="7"/>
  <c r="AJ186" i="7"/>
  <c r="AJ187" i="7"/>
  <c r="AJ272" i="7"/>
  <c r="AJ206" i="7"/>
  <c r="AJ248" i="7"/>
  <c r="AA210" i="7"/>
  <c r="H496" i="7"/>
  <c r="AJ109" i="7"/>
  <c r="H211" i="7"/>
  <c r="Y209" i="7"/>
  <c r="AJ465" i="7"/>
  <c r="AJ104" i="7"/>
  <c r="AJ200" i="7"/>
  <c r="AJ209" i="7"/>
  <c r="AJ90" i="7"/>
  <c r="F497" i="7"/>
  <c r="AJ80" i="7"/>
  <c r="X209" i="7"/>
  <c r="V209" i="7"/>
  <c r="AJ197" i="7"/>
  <c r="AJ476" i="7"/>
  <c r="AJ115" i="7"/>
  <c r="AE209" i="7"/>
  <c r="AJ478" i="7"/>
  <c r="AJ466" i="7"/>
  <c r="AJ262" i="7"/>
  <c r="AJ472" i="7"/>
  <c r="J211" i="7"/>
  <c r="AJ264" i="7"/>
  <c r="AJ195" i="7"/>
  <c r="AJ203" i="7"/>
  <c r="AJ268" i="7"/>
  <c r="AC209" i="7"/>
  <c r="AJ85" i="7"/>
  <c r="I211" i="7"/>
  <c r="J128" i="7"/>
  <c r="AJ118" i="7"/>
  <c r="AD210" i="7"/>
  <c r="AJ256" i="7"/>
  <c r="W275" i="7"/>
  <c r="I276" i="7"/>
  <c r="AI210" i="7"/>
  <c r="AJ178" i="7"/>
  <c r="F129" i="7"/>
  <c r="AA124" i="7"/>
  <c r="AD124" i="7"/>
  <c r="AJ257" i="7"/>
  <c r="AJ492" i="7"/>
  <c r="AJ175" i="7"/>
  <c r="AJ121" i="7"/>
  <c r="F211" i="7"/>
  <c r="X275" i="7"/>
  <c r="AJ199" i="7"/>
  <c r="AJ265" i="7"/>
  <c r="AJ96" i="7"/>
  <c r="W210" i="7"/>
  <c r="AJ483" i="7"/>
  <c r="AB209" i="7"/>
  <c r="AE210" i="7"/>
  <c r="AJ191" i="7"/>
  <c r="AJ193" i="7"/>
  <c r="AA275" i="7"/>
  <c r="AJ259" i="7"/>
  <c r="AJ263" i="7"/>
  <c r="AJ474" i="7"/>
  <c r="AI124" i="7"/>
  <c r="AJ244" i="7"/>
  <c r="AJ473" i="7"/>
  <c r="AJ91" i="7"/>
  <c r="F276" i="7"/>
  <c r="V124" i="7"/>
  <c r="AI209" i="7"/>
  <c r="AJ471" i="7"/>
  <c r="AJ260" i="7"/>
  <c r="AG209" i="7"/>
  <c r="AJ198" i="7"/>
  <c r="AI275" i="7"/>
  <c r="AJ117" i="7"/>
  <c r="V210" i="7"/>
  <c r="AJ275" i="7"/>
  <c r="AJ202" i="7"/>
  <c r="AJ181" i="7"/>
  <c r="AJ101" i="7"/>
  <c r="AJ269" i="7"/>
  <c r="AJ469" i="7"/>
  <c r="AJ201" i="7"/>
  <c r="AJ124" i="7"/>
  <c r="AB210" i="7"/>
  <c r="AJ258" i="7"/>
  <c r="AG275" i="7"/>
  <c r="AJ93" i="7"/>
  <c r="AJ494" i="7"/>
  <c r="AJ480" i="7"/>
  <c r="AJ271" i="7"/>
  <c r="AJ84" i="7"/>
  <c r="V275" i="7"/>
  <c r="AG124" i="7"/>
  <c r="Y210" i="7"/>
  <c r="AH209" i="7"/>
  <c r="AJ192" i="7"/>
  <c r="I129" i="7"/>
  <c r="D277" i="7"/>
  <c r="AJ481" i="7"/>
  <c r="AJ266" i="7"/>
  <c r="AJ486" i="7"/>
  <c r="X210" i="7"/>
  <c r="AB275" i="7"/>
  <c r="AJ184" i="7"/>
  <c r="AJ185" i="7"/>
  <c r="AJ239" i="7"/>
  <c r="Z209" i="7"/>
  <c r="AJ172" i="7"/>
  <c r="AJ190" i="7"/>
  <c r="AJ177" i="7"/>
  <c r="AJ261" i="7"/>
  <c r="J495" i="7"/>
  <c r="AJ210" i="7"/>
  <c r="AG210" i="7"/>
  <c r="AJ113" i="7"/>
  <c r="AJ491" i="7"/>
  <c r="W209" i="7"/>
  <c r="AJ108" i="7"/>
  <c r="J129" i="7"/>
  <c r="AJ270" i="7"/>
  <c r="AE275" i="7"/>
  <c r="AJ477" i="7"/>
  <c r="AJ179" i="7"/>
  <c r="AJ475" i="7"/>
  <c r="AJ470" i="7"/>
  <c r="AJ189" i="7"/>
  <c r="AH124" i="7"/>
  <c r="AD209" i="7"/>
  <c r="AJ467" i="7"/>
  <c r="AF209" i="7"/>
  <c r="AC275" i="7"/>
  <c r="H129" i="7"/>
  <c r="AJ207" i="7"/>
  <c r="AJ194" i="7"/>
  <c r="AJ487" i="7"/>
  <c r="AC124" i="7"/>
  <c r="I496" i="7"/>
  <c r="D502" i="7"/>
  <c r="AH275" i="7"/>
  <c r="AJ247" i="7"/>
  <c r="AJ482" i="7"/>
  <c r="Y275" i="7"/>
  <c r="BD439" i="7" l="1"/>
  <c r="BD443" i="7"/>
  <c r="AJ661" i="7"/>
  <c r="AK52" i="7" s="1"/>
  <c r="X668" i="7"/>
  <c r="Y59" i="7" s="1"/>
  <c r="AH667" i="7"/>
  <c r="AI58" i="7" s="1"/>
  <c r="BE5" i="7"/>
  <c r="B503" i="7"/>
  <c r="AJ641" i="7"/>
  <c r="AK32" i="7" s="1"/>
  <c r="AJ666" i="7"/>
  <c r="AK57" i="7" s="1"/>
  <c r="AE33" i="7"/>
  <c r="AE642" i="7" s="1"/>
  <c r="AK7" i="7"/>
  <c r="B278" i="7"/>
  <c r="AK451" i="7"/>
  <c r="J212" i="7"/>
  <c r="AK116" i="7"/>
  <c r="AK88" i="7"/>
  <c r="AK85" i="7"/>
  <c r="AD276" i="7"/>
  <c r="X128" i="7"/>
  <c r="AK122" i="7"/>
  <c r="AK95" i="7"/>
  <c r="AC211" i="7"/>
  <c r="AK90" i="7"/>
  <c r="AI211" i="7"/>
  <c r="Z276" i="7"/>
  <c r="AI129" i="7"/>
  <c r="Z211" i="7"/>
  <c r="AG495" i="7"/>
  <c r="AK93" i="7"/>
  <c r="AG128" i="7"/>
  <c r="AK80" i="7"/>
  <c r="X276" i="7"/>
  <c r="AB495" i="7"/>
  <c r="Y495" i="7"/>
  <c r="AH495" i="7"/>
  <c r="V128" i="7"/>
  <c r="AK94" i="7"/>
  <c r="AB129" i="7"/>
  <c r="AF495" i="7"/>
  <c r="AH128" i="7"/>
  <c r="D503" i="7"/>
  <c r="AC495" i="7"/>
  <c r="AK89" i="7"/>
  <c r="H212" i="7"/>
  <c r="AK106" i="7"/>
  <c r="AC128" i="7"/>
  <c r="AD129" i="7"/>
  <c r="AA129" i="7"/>
  <c r="AG211" i="7"/>
  <c r="AH276" i="7"/>
  <c r="AK102" i="7"/>
  <c r="Z129" i="7"/>
  <c r="AI276" i="7"/>
  <c r="I497" i="7"/>
  <c r="Y129" i="7"/>
  <c r="F277" i="7"/>
  <c r="AG129" i="7"/>
  <c r="AG276" i="7"/>
  <c r="AI495" i="7"/>
  <c r="H497" i="7"/>
  <c r="V129" i="7"/>
  <c r="AD495" i="7"/>
  <c r="X211" i="7"/>
  <c r="AC129" i="7"/>
  <c r="V211" i="7"/>
  <c r="AK108" i="7"/>
  <c r="AK112" i="7"/>
  <c r="AK127" i="7"/>
  <c r="X495" i="7"/>
  <c r="AJ276" i="7"/>
  <c r="AK119" i="7"/>
  <c r="AK113" i="7"/>
  <c r="AH211" i="7"/>
  <c r="AK128" i="7"/>
  <c r="AK98" i="7"/>
  <c r="J496" i="7"/>
  <c r="AE495" i="7"/>
  <c r="I212" i="7"/>
  <c r="AA211" i="7"/>
  <c r="AJ129" i="7"/>
  <c r="W211" i="7"/>
  <c r="AK101" i="7"/>
  <c r="AK103" i="7"/>
  <c r="AJ128" i="7"/>
  <c r="Z128" i="7"/>
  <c r="AK107" i="7"/>
  <c r="Y128" i="7"/>
  <c r="I277" i="7"/>
  <c r="AB128" i="7"/>
  <c r="W495" i="7"/>
  <c r="AK211" i="7"/>
  <c r="AK105" i="7"/>
  <c r="V495" i="7"/>
  <c r="I130" i="7"/>
  <c r="AD211" i="7"/>
  <c r="AF128" i="7"/>
  <c r="AK111" i="7"/>
  <c r="AK86" i="7"/>
  <c r="W128" i="7"/>
  <c r="AE276" i="7"/>
  <c r="V276" i="7"/>
  <c r="Y276" i="7"/>
  <c r="AK114" i="7"/>
  <c r="AK99" i="7"/>
  <c r="F130" i="7"/>
  <c r="AD128" i="7"/>
  <c r="Z495" i="7"/>
  <c r="AK109" i="7"/>
  <c r="AJ211" i="7"/>
  <c r="W276" i="7"/>
  <c r="AH129" i="7"/>
  <c r="AB276" i="7"/>
  <c r="AK480" i="7"/>
  <c r="AK117" i="7"/>
  <c r="X129" i="7"/>
  <c r="AK118" i="7"/>
  <c r="AK104" i="7"/>
  <c r="AF129" i="7"/>
  <c r="W129" i="7"/>
  <c r="AE129" i="7"/>
  <c r="AE128" i="7"/>
  <c r="AF276" i="7"/>
  <c r="H130" i="7"/>
  <c r="AA128" i="7"/>
  <c r="AI128" i="7"/>
  <c r="AK110" i="7"/>
  <c r="AE211" i="7"/>
  <c r="AK124" i="7"/>
  <c r="AA276" i="7"/>
  <c r="AF211" i="7"/>
  <c r="AC276" i="7"/>
  <c r="AJ495" i="7"/>
  <c r="Y211" i="7"/>
  <c r="AB211" i="7"/>
  <c r="AA495" i="7"/>
  <c r="AK121" i="7"/>
  <c r="AK97" i="7"/>
  <c r="J130" i="7"/>
  <c r="AK87" i="7"/>
  <c r="AK100" i="7"/>
  <c r="F498" i="7"/>
  <c r="F212" i="7"/>
  <c r="AK92" i="7"/>
  <c r="D278" i="7"/>
  <c r="BE443" i="7" l="1"/>
  <c r="BE439" i="7"/>
  <c r="AK661" i="7"/>
  <c r="AL52" i="7" s="1"/>
  <c r="V648" i="7"/>
  <c r="W39" i="7" s="1"/>
  <c r="W648" i="7" s="1"/>
  <c r="X39" i="7" s="1"/>
  <c r="Y668" i="7"/>
  <c r="Z59" i="7" s="1"/>
  <c r="AI667" i="7"/>
  <c r="AJ58" i="7" s="1"/>
  <c r="B504" i="7"/>
  <c r="AF33" i="7"/>
  <c r="AF642" i="7" s="1"/>
  <c r="AL6" i="7"/>
  <c r="B279" i="7"/>
  <c r="AK495" i="7"/>
  <c r="I131" i="7"/>
  <c r="AK188" i="7"/>
  <c r="J497" i="7"/>
  <c r="AK477" i="7"/>
  <c r="AK261" i="7"/>
  <c r="AK488" i="7"/>
  <c r="AK172" i="7"/>
  <c r="AK490" i="7"/>
  <c r="H131" i="7"/>
  <c r="AK183" i="7"/>
  <c r="V130" i="7"/>
  <c r="AA130" i="7"/>
  <c r="AA212" i="7"/>
  <c r="AK476" i="7"/>
  <c r="AK484" i="7"/>
  <c r="AE496" i="7"/>
  <c r="AK205" i="7"/>
  <c r="F499" i="7"/>
  <c r="D504" i="7"/>
  <c r="J277" i="7"/>
  <c r="AA496" i="7"/>
  <c r="AK487" i="7"/>
  <c r="AK201" i="7"/>
  <c r="AK478" i="7"/>
  <c r="AK276" i="7"/>
  <c r="AK171" i="7"/>
  <c r="AK471" i="7"/>
  <c r="AK209" i="7"/>
  <c r="AK84" i="7"/>
  <c r="AK195" i="7"/>
  <c r="AK185" i="7"/>
  <c r="AK271" i="7"/>
  <c r="AK181" i="7"/>
  <c r="W496" i="7"/>
  <c r="AK189" i="7"/>
  <c r="V212" i="7"/>
  <c r="AK239" i="7"/>
  <c r="Y212" i="7"/>
  <c r="AK197" i="7"/>
  <c r="AK470" i="7"/>
  <c r="AK180" i="7"/>
  <c r="H278" i="7"/>
  <c r="AK203" i="7"/>
  <c r="AK115" i="7"/>
  <c r="AJ212" i="7"/>
  <c r="AH130" i="7"/>
  <c r="AK184" i="7"/>
  <c r="AK204" i="7"/>
  <c r="AK191" i="7"/>
  <c r="W212" i="7"/>
  <c r="AF212" i="7"/>
  <c r="AK493" i="7"/>
  <c r="AK464" i="7"/>
  <c r="AK466" i="7"/>
  <c r="D279" i="7"/>
  <c r="AK269" i="7"/>
  <c r="AK248" i="7"/>
  <c r="AK186" i="7"/>
  <c r="AC496" i="7"/>
  <c r="X212" i="7"/>
  <c r="AK120" i="7"/>
  <c r="AK255" i="7"/>
  <c r="AK483" i="7"/>
  <c r="Z130" i="7"/>
  <c r="AK123" i="7"/>
  <c r="AK485" i="7"/>
  <c r="AK267" i="7"/>
  <c r="AB496" i="7"/>
  <c r="AI496" i="7"/>
  <c r="AI130" i="7"/>
  <c r="AK472" i="7"/>
  <c r="AH212" i="7"/>
  <c r="AK259" i="7"/>
  <c r="AK489" i="7"/>
  <c r="AK244" i="7"/>
  <c r="AK178" i="7"/>
  <c r="I498" i="7"/>
  <c r="AG212" i="7"/>
  <c r="AK494" i="7"/>
  <c r="Z212" i="7"/>
  <c r="AK194" i="7"/>
  <c r="AK268" i="7"/>
  <c r="AK496" i="7"/>
  <c r="AK192" i="7"/>
  <c r="AK479" i="7"/>
  <c r="X130" i="7"/>
  <c r="AK129" i="7"/>
  <c r="Y496" i="7"/>
  <c r="W130" i="7"/>
  <c r="AK260" i="7"/>
  <c r="AK465" i="7"/>
  <c r="H498" i="7"/>
  <c r="AK270" i="7"/>
  <c r="AK176" i="7"/>
  <c r="F279" i="7"/>
  <c r="AK200" i="7"/>
  <c r="AK187" i="7"/>
  <c r="AK475" i="7"/>
  <c r="Y130" i="7"/>
  <c r="AK196" i="7"/>
  <c r="J131" i="7"/>
  <c r="AK83" i="7"/>
  <c r="AK272" i="7"/>
  <c r="AK175" i="7"/>
  <c r="J278" i="7"/>
  <c r="AI212" i="7"/>
  <c r="AK199" i="7"/>
  <c r="AK182" i="7"/>
  <c r="AK468" i="7"/>
  <c r="AK96" i="7"/>
  <c r="AD496" i="7"/>
  <c r="I279" i="7"/>
  <c r="AK256" i="7"/>
  <c r="AK265" i="7"/>
  <c r="AK240" i="7"/>
  <c r="AK190" i="7"/>
  <c r="AK467" i="7"/>
  <c r="AG130" i="7"/>
  <c r="AB130" i="7"/>
  <c r="AK193" i="7"/>
  <c r="AK481" i="7"/>
  <c r="AK179" i="7"/>
  <c r="AK247" i="7"/>
  <c r="F213" i="7"/>
  <c r="AK212" i="7"/>
  <c r="AD212" i="7"/>
  <c r="AK91" i="7"/>
  <c r="AF130" i="7"/>
  <c r="AK469" i="7"/>
  <c r="AK486" i="7"/>
  <c r="AJ130" i="7"/>
  <c r="AK257" i="7"/>
  <c r="AK474" i="7"/>
  <c r="AK274" i="7"/>
  <c r="AK206" i="7"/>
  <c r="AK273" i="7"/>
  <c r="AK473" i="7"/>
  <c r="AK264" i="7"/>
  <c r="AK258" i="7"/>
  <c r="AK130" i="7"/>
  <c r="H213" i="7"/>
  <c r="AG496" i="7"/>
  <c r="AK173" i="7"/>
  <c r="AK492" i="7"/>
  <c r="AK491" i="7"/>
  <c r="F278" i="7"/>
  <c r="AK174" i="7"/>
  <c r="AH496" i="7"/>
  <c r="AK207" i="7"/>
  <c r="V496" i="7"/>
  <c r="AK482" i="7"/>
  <c r="I213" i="7"/>
  <c r="AK263" i="7"/>
  <c r="AC130" i="7"/>
  <c r="AJ496" i="7"/>
  <c r="AK208" i="7"/>
  <c r="AK266" i="7"/>
  <c r="AB212" i="7"/>
  <c r="AK262" i="7"/>
  <c r="AF496" i="7"/>
  <c r="F131" i="7"/>
  <c r="AD130" i="7"/>
  <c r="AE130" i="7"/>
  <c r="AK177" i="7"/>
  <c r="AK202" i="7"/>
  <c r="AE212" i="7"/>
  <c r="X496" i="7"/>
  <c r="I278" i="7"/>
  <c r="AC212" i="7"/>
  <c r="AK275" i="7"/>
  <c r="Z496" i="7"/>
  <c r="AK198" i="7"/>
  <c r="AK210" i="7"/>
  <c r="Z668" i="7" l="1"/>
  <c r="AA59" i="7" s="1"/>
  <c r="AJ667" i="7"/>
  <c r="AK58" i="7" s="1"/>
  <c r="B505" i="7"/>
  <c r="AK641" i="7"/>
  <c r="AL32" i="7" s="1"/>
  <c r="AK666" i="7"/>
  <c r="AL57" i="7" s="1"/>
  <c r="V643" i="7"/>
  <c r="AG33" i="7"/>
  <c r="AG642" i="7" s="1"/>
  <c r="AL7" i="7"/>
  <c r="B280" i="7"/>
  <c r="AL451" i="7"/>
  <c r="AH131" i="7"/>
  <c r="AL106" i="7"/>
  <c r="AL110" i="7"/>
  <c r="AH278" i="7"/>
  <c r="V277" i="7"/>
  <c r="I214" i="7"/>
  <c r="AL114" i="7"/>
  <c r="AJ131" i="7"/>
  <c r="AL124" i="7"/>
  <c r="AL128" i="7"/>
  <c r="AI278" i="7"/>
  <c r="H499" i="7"/>
  <c r="AE278" i="7"/>
  <c r="Y131" i="7"/>
  <c r="AB277" i="7"/>
  <c r="H214" i="7"/>
  <c r="AL118" i="7"/>
  <c r="AD277" i="7"/>
  <c r="J213" i="7"/>
  <c r="AL85" i="7"/>
  <c r="AA131" i="7"/>
  <c r="AL277" i="7"/>
  <c r="AL108" i="7"/>
  <c r="AG277" i="7"/>
  <c r="V278" i="7"/>
  <c r="AL209" i="7"/>
  <c r="J499" i="7"/>
  <c r="J132" i="7"/>
  <c r="AL119" i="7"/>
  <c r="AL90" i="7"/>
  <c r="AA278" i="7"/>
  <c r="AL112" i="7"/>
  <c r="AI497" i="7"/>
  <c r="AG497" i="7"/>
  <c r="AL87" i="7"/>
  <c r="AG278" i="7"/>
  <c r="X278" i="7"/>
  <c r="AL103" i="7"/>
  <c r="AJ278" i="7"/>
  <c r="AL487" i="7"/>
  <c r="W497" i="7"/>
  <c r="AL115" i="7"/>
  <c r="AF278" i="7"/>
  <c r="AL111" i="7"/>
  <c r="AL468" i="7"/>
  <c r="Z277" i="7"/>
  <c r="X497" i="7"/>
  <c r="AL102" i="7"/>
  <c r="AF497" i="7"/>
  <c r="AL121" i="7"/>
  <c r="AL84" i="7"/>
  <c r="AL98" i="7"/>
  <c r="Z497" i="7"/>
  <c r="AL496" i="7"/>
  <c r="AA497" i="7"/>
  <c r="AL104" i="7"/>
  <c r="AL83" i="7"/>
  <c r="AL127" i="7"/>
  <c r="AC131" i="7"/>
  <c r="AF277" i="7"/>
  <c r="AA277" i="7"/>
  <c r="AE497" i="7"/>
  <c r="AL256" i="7"/>
  <c r="AB497" i="7"/>
  <c r="Y497" i="7"/>
  <c r="AL490" i="7"/>
  <c r="AL113" i="7"/>
  <c r="AC497" i="7"/>
  <c r="AL88" i="7"/>
  <c r="AI131" i="7"/>
  <c r="F214" i="7"/>
  <c r="H279" i="7"/>
  <c r="AB131" i="7"/>
  <c r="W131" i="7"/>
  <c r="AL86" i="7"/>
  <c r="X131" i="7"/>
  <c r="AF131" i="7"/>
  <c r="AK277" i="7"/>
  <c r="Z278" i="7"/>
  <c r="AH497" i="7"/>
  <c r="J279" i="7"/>
  <c r="AD497" i="7"/>
  <c r="Z131" i="7"/>
  <c r="AL485" i="7"/>
  <c r="AI277" i="7"/>
  <c r="AK131" i="7"/>
  <c r="AL100" i="7"/>
  <c r="J214" i="7"/>
  <c r="AL91" i="7"/>
  <c r="AK497" i="7"/>
  <c r="AL97" i="7"/>
  <c r="AE131" i="7"/>
  <c r="AL278" i="7"/>
  <c r="I132" i="7"/>
  <c r="V131" i="7"/>
  <c r="W278" i="7"/>
  <c r="X277" i="7"/>
  <c r="AJ277" i="7"/>
  <c r="AG131" i="7"/>
  <c r="AD278" i="7"/>
  <c r="AB278" i="7"/>
  <c r="AH277" i="7"/>
  <c r="Y277" i="7"/>
  <c r="J498" i="7"/>
  <c r="H132" i="7"/>
  <c r="AL89" i="7"/>
  <c r="AD131" i="7"/>
  <c r="AL95" i="7"/>
  <c r="I280" i="7"/>
  <c r="F132" i="7"/>
  <c r="AE277" i="7"/>
  <c r="AL107" i="7"/>
  <c r="V497" i="7"/>
  <c r="AK278" i="7"/>
  <c r="F500" i="7"/>
  <c r="AL101" i="7"/>
  <c r="AJ497" i="7"/>
  <c r="Y278" i="7"/>
  <c r="F280" i="7"/>
  <c r="AL497" i="7"/>
  <c r="W277" i="7"/>
  <c r="AL93" i="7"/>
  <c r="AC277" i="7"/>
  <c r="I499" i="7"/>
  <c r="AL92" i="7"/>
  <c r="AL80" i="7"/>
  <c r="AC278" i="7"/>
  <c r="AL123" i="7"/>
  <c r="D505" i="7"/>
  <c r="AL476" i="7"/>
  <c r="D280" i="7"/>
  <c r="AL661" i="7" l="1"/>
  <c r="AM52" i="7" s="1"/>
  <c r="AK667" i="7"/>
  <c r="AL58" i="7" s="1"/>
  <c r="AA668" i="7"/>
  <c r="AB59" i="7" s="1"/>
  <c r="B506" i="7"/>
  <c r="W34" i="7"/>
  <c r="W643" i="7" s="1"/>
  <c r="AH33" i="7"/>
  <c r="AH642" i="7" s="1"/>
  <c r="AM6" i="7"/>
  <c r="B281" i="7"/>
  <c r="AL99" i="7"/>
  <c r="F501" i="7"/>
  <c r="AB132" i="7"/>
  <c r="AB279" i="7"/>
  <c r="AL239" i="7"/>
  <c r="AL205" i="7"/>
  <c r="AL196" i="7"/>
  <c r="Y213" i="7"/>
  <c r="AL122" i="7"/>
  <c r="F281" i="7"/>
  <c r="AI279" i="7"/>
  <c r="AH498" i="7"/>
  <c r="AL473" i="7"/>
  <c r="AC214" i="7"/>
  <c r="AL210" i="7"/>
  <c r="AG279" i="7"/>
  <c r="AL466" i="7"/>
  <c r="AJ132" i="7"/>
  <c r="AI214" i="7"/>
  <c r="AH499" i="7"/>
  <c r="Z132" i="7"/>
  <c r="AL465" i="7"/>
  <c r="Y214" i="7"/>
  <c r="Y499" i="7"/>
  <c r="AD499" i="7"/>
  <c r="AH214" i="7"/>
  <c r="AL186" i="7"/>
  <c r="Z498" i="7"/>
  <c r="AL483" i="7"/>
  <c r="AL188" i="7"/>
  <c r="AL275" i="7"/>
  <c r="AJ213" i="7"/>
  <c r="AL132" i="7"/>
  <c r="AJ499" i="7"/>
  <c r="AI132" i="7"/>
  <c r="AL201" i="7"/>
  <c r="AL105" i="7"/>
  <c r="AL212" i="7"/>
  <c r="AL214" i="7"/>
  <c r="AE279" i="7"/>
  <c r="H500" i="7"/>
  <c r="AL178" i="7"/>
  <c r="AL175" i="7"/>
  <c r="AJ279" i="7"/>
  <c r="AL258" i="7"/>
  <c r="W499" i="7"/>
  <c r="AL262" i="7"/>
  <c r="AE214" i="7"/>
  <c r="AL185" i="7"/>
  <c r="AF213" i="7"/>
  <c r="AI498" i="7"/>
  <c r="AF498" i="7"/>
  <c r="AL472" i="7"/>
  <c r="AL492" i="7"/>
  <c r="AH213" i="7"/>
  <c r="AL274" i="7"/>
  <c r="AL467" i="7"/>
  <c r="AK279" i="7"/>
  <c r="AL484" i="7"/>
  <c r="V213" i="7"/>
  <c r="H280" i="7"/>
  <c r="AL493" i="7"/>
  <c r="Y132" i="7"/>
  <c r="AL202" i="7"/>
  <c r="AK214" i="7"/>
  <c r="AL96" i="7"/>
  <c r="AC132" i="7"/>
  <c r="AL184" i="7"/>
  <c r="AL207" i="7"/>
  <c r="AL203" i="7"/>
  <c r="AL259" i="7"/>
  <c r="AC213" i="7"/>
  <c r="W214" i="7"/>
  <c r="V499" i="7"/>
  <c r="AL265" i="7"/>
  <c r="AL499" i="7"/>
  <c r="AL94" i="7"/>
  <c r="AA498" i="7"/>
  <c r="AC279" i="7"/>
  <c r="AL261" i="7"/>
  <c r="AE498" i="7"/>
  <c r="AE499" i="7"/>
  <c r="J280" i="7"/>
  <c r="AA214" i="7"/>
  <c r="AK498" i="7"/>
  <c r="AJ214" i="7"/>
  <c r="D281" i="7"/>
  <c r="AL171" i="7"/>
  <c r="AL197" i="7"/>
  <c r="AA213" i="7"/>
  <c r="AL482" i="7"/>
  <c r="AL179" i="7"/>
  <c r="AL195" i="7"/>
  <c r="AL470" i="7"/>
  <c r="AF279" i="7"/>
  <c r="AL469" i="7"/>
  <c r="H133" i="7"/>
  <c r="AL199" i="7"/>
  <c r="AL270" i="7"/>
  <c r="AL480" i="7"/>
  <c r="AL120" i="7"/>
  <c r="AL181" i="7"/>
  <c r="X214" i="7"/>
  <c r="AG214" i="7"/>
  <c r="I133" i="7"/>
  <c r="AD498" i="7"/>
  <c r="V132" i="7"/>
  <c r="V498" i="7"/>
  <c r="AL475" i="7"/>
  <c r="AI213" i="7"/>
  <c r="AL489" i="7"/>
  <c r="AD279" i="7"/>
  <c r="Z279" i="7"/>
  <c r="AL494" i="7"/>
  <c r="AL109" i="7"/>
  <c r="AB498" i="7"/>
  <c r="AD132" i="7"/>
  <c r="Z214" i="7"/>
  <c r="AB213" i="7"/>
  <c r="AL189" i="7"/>
  <c r="AH279" i="7"/>
  <c r="AL116" i="7"/>
  <c r="AL488" i="7"/>
  <c r="AK499" i="7"/>
  <c r="AL213" i="7"/>
  <c r="AL269" i="7"/>
  <c r="AG498" i="7"/>
  <c r="AL211" i="7"/>
  <c r="X132" i="7"/>
  <c r="AL481" i="7"/>
  <c r="AL477" i="7"/>
  <c r="AL173" i="7"/>
  <c r="AL192" i="7"/>
  <c r="AL200" i="7"/>
  <c r="AK213" i="7"/>
  <c r="J133" i="7"/>
  <c r="Y498" i="7"/>
  <c r="AH132" i="7"/>
  <c r="AL478" i="7"/>
  <c r="AL187" i="7"/>
  <c r="AL255" i="7"/>
  <c r="H215" i="7"/>
  <c r="AL183" i="7"/>
  <c r="AL266" i="7"/>
  <c r="AD214" i="7"/>
  <c r="AL180" i="7"/>
  <c r="D506" i="7"/>
  <c r="J500" i="7"/>
  <c r="AB214" i="7"/>
  <c r="AA499" i="7"/>
  <c r="AL208" i="7"/>
  <c r="W498" i="7"/>
  <c r="AL240" i="7"/>
  <c r="AF499" i="7"/>
  <c r="AC498" i="7"/>
  <c r="AL193" i="7"/>
  <c r="I215" i="7"/>
  <c r="AL244" i="7"/>
  <c r="AL273" i="7"/>
  <c r="AL260" i="7"/>
  <c r="X498" i="7"/>
  <c r="AL498" i="7"/>
  <c r="AA132" i="7"/>
  <c r="Y279" i="7"/>
  <c r="AL279" i="7"/>
  <c r="AL271" i="7"/>
  <c r="V214" i="7"/>
  <c r="F133" i="7"/>
  <c r="AL248" i="7"/>
  <c r="AL479" i="7"/>
  <c r="V279" i="7"/>
  <c r="AL276" i="7"/>
  <c r="AL204" i="7"/>
  <c r="AL194" i="7"/>
  <c r="AL206" i="7"/>
  <c r="AL264" i="7"/>
  <c r="Z213" i="7"/>
  <c r="Z499" i="7"/>
  <c r="AG132" i="7"/>
  <c r="AI499" i="7"/>
  <c r="AL177" i="7"/>
  <c r="W213" i="7"/>
  <c r="AL130" i="7"/>
  <c r="AB499" i="7"/>
  <c r="AL486" i="7"/>
  <c r="X213" i="7"/>
  <c r="AL474" i="7"/>
  <c r="AL190" i="7"/>
  <c r="W132" i="7"/>
  <c r="AL491" i="7"/>
  <c r="AE213" i="7"/>
  <c r="AE132" i="7"/>
  <c r="AL129" i="7"/>
  <c r="AL268" i="7"/>
  <c r="AL172" i="7"/>
  <c r="AL495" i="7"/>
  <c r="AL117" i="7"/>
  <c r="AL198" i="7"/>
  <c r="AC499" i="7"/>
  <c r="AL131" i="7"/>
  <c r="AL263" i="7"/>
  <c r="AL191" i="7"/>
  <c r="AK132" i="7"/>
  <c r="J215" i="7"/>
  <c r="AL464" i="7"/>
  <c r="AF214" i="7"/>
  <c r="AG499" i="7"/>
  <c r="X279" i="7"/>
  <c r="AL272" i="7"/>
  <c r="AF132" i="7"/>
  <c r="AL174" i="7"/>
  <c r="AL257" i="7"/>
  <c r="AL176" i="7"/>
  <c r="W279" i="7"/>
  <c r="AL247" i="7"/>
  <c r="AD213" i="7"/>
  <c r="F215" i="7"/>
  <c r="AA279" i="7"/>
  <c r="AL267" i="7"/>
  <c r="I281" i="7"/>
  <c r="AJ498" i="7"/>
  <c r="X499" i="7"/>
  <c r="AL182" i="7"/>
  <c r="AG213" i="7"/>
  <c r="AL471" i="7"/>
  <c r="AB668" i="7" l="1"/>
  <c r="AC59" i="7" s="1"/>
  <c r="AL666" i="7"/>
  <c r="AM57" i="7" s="1"/>
  <c r="AL641" i="7"/>
  <c r="AM32" i="7" s="1"/>
  <c r="B507" i="7"/>
  <c r="AL667" i="7"/>
  <c r="AM58" i="7" s="1"/>
  <c r="X34" i="7"/>
  <c r="X643" i="7" s="1"/>
  <c r="AI33" i="7"/>
  <c r="AI642" i="7" s="1"/>
  <c r="AM7" i="7"/>
  <c r="B282" i="7"/>
  <c r="AM451" i="7"/>
  <c r="AA133" i="7"/>
  <c r="V280" i="7"/>
  <c r="AM106" i="7"/>
  <c r="I500" i="7"/>
  <c r="AM91" i="7"/>
  <c r="AM468" i="7"/>
  <c r="AH133" i="7"/>
  <c r="AM247" i="7"/>
  <c r="AM110" i="7"/>
  <c r="AM111" i="7"/>
  <c r="AM198" i="7"/>
  <c r="AE280" i="7"/>
  <c r="AM496" i="7"/>
  <c r="AM199" i="7"/>
  <c r="X215" i="7"/>
  <c r="J134" i="7"/>
  <c r="I134" i="7"/>
  <c r="AM118" i="7"/>
  <c r="AM172" i="7"/>
  <c r="AL280" i="7"/>
  <c r="AB133" i="7"/>
  <c r="AM95" i="7"/>
  <c r="AM255" i="7"/>
  <c r="AL133" i="7"/>
  <c r="AM87" i="7"/>
  <c r="H501" i="7"/>
  <c r="H281" i="7"/>
  <c r="AE215" i="7"/>
  <c r="V215" i="7"/>
  <c r="AM174" i="7"/>
  <c r="AM80" i="7"/>
  <c r="V133" i="7"/>
  <c r="AM113" i="7"/>
  <c r="AM98" i="7"/>
  <c r="F134" i="7"/>
  <c r="AM105" i="7"/>
  <c r="AM96" i="7"/>
  <c r="AI215" i="7"/>
  <c r="AC133" i="7"/>
  <c r="W215" i="7"/>
  <c r="H216" i="7"/>
  <c r="Z280" i="7"/>
  <c r="AM84" i="7"/>
  <c r="AM205" i="7"/>
  <c r="AM123" i="7"/>
  <c r="AJ280" i="7"/>
  <c r="Y280" i="7"/>
  <c r="H134" i="7"/>
  <c r="AK133" i="7"/>
  <c r="AM177" i="7"/>
  <c r="AM494" i="7"/>
  <c r="AB215" i="7"/>
  <c r="AK280" i="7"/>
  <c r="Y215" i="7"/>
  <c r="AM109" i="7"/>
  <c r="AM128" i="7"/>
  <c r="AF280" i="7"/>
  <c r="AE133" i="7"/>
  <c r="AM92" i="7"/>
  <c r="AM248" i="7"/>
  <c r="AM469" i="7"/>
  <c r="X133" i="7"/>
  <c r="Z215" i="7"/>
  <c r="AM184" i="7"/>
  <c r="AM90" i="7"/>
  <c r="AM465" i="7"/>
  <c r="AM104" i="7"/>
  <c r="AF215" i="7"/>
  <c r="AJ133" i="7"/>
  <c r="AM211" i="7"/>
  <c r="AM112" i="7"/>
  <c r="AG280" i="7"/>
  <c r="AM271" i="7"/>
  <c r="AM97" i="7"/>
  <c r="F282" i="7"/>
  <c r="AM132" i="7"/>
  <c r="AM203" i="7"/>
  <c r="AH215" i="7"/>
  <c r="AC215" i="7"/>
  <c r="AC280" i="7"/>
  <c r="AM171" i="7"/>
  <c r="AD133" i="7"/>
  <c r="AM475" i="7"/>
  <c r="X280" i="7"/>
  <c r="J216" i="7"/>
  <c r="AD280" i="7"/>
  <c r="AD215" i="7"/>
  <c r="AM201" i="7"/>
  <c r="AM127" i="7"/>
  <c r="AG215" i="7"/>
  <c r="AG133" i="7"/>
  <c r="F502" i="7"/>
  <c r="AA215" i="7"/>
  <c r="AM124" i="7"/>
  <c r="AM268" i="7"/>
  <c r="AM88" i="7"/>
  <c r="AH280" i="7"/>
  <c r="AM267" i="7"/>
  <c r="AM244" i="7"/>
  <c r="AM483" i="7"/>
  <c r="AM182" i="7"/>
  <c r="AM178" i="7"/>
  <c r="AI280" i="7"/>
  <c r="F216" i="7"/>
  <c r="Y133" i="7"/>
  <c r="D507" i="7"/>
  <c r="AM208" i="7"/>
  <c r="AM482" i="7"/>
  <c r="I501" i="7"/>
  <c r="AM130" i="7"/>
  <c r="AM473" i="7"/>
  <c r="AM212" i="7"/>
  <c r="W280" i="7"/>
  <c r="AM470" i="7"/>
  <c r="AM121" i="7"/>
  <c r="AM485" i="7"/>
  <c r="AM108" i="7"/>
  <c r="AJ215" i="7"/>
  <c r="AK215" i="7"/>
  <c r="AM480" i="7"/>
  <c r="AM83" i="7"/>
  <c r="AA280" i="7"/>
  <c r="J281" i="7"/>
  <c r="Z133" i="7"/>
  <c r="AM274" i="7"/>
  <c r="AM119" i="7"/>
  <c r="AM493" i="7"/>
  <c r="AM102" i="7"/>
  <c r="AF133" i="7"/>
  <c r="AM266" i="7"/>
  <c r="AB280" i="7"/>
  <c r="W133" i="7"/>
  <c r="AM187" i="7"/>
  <c r="AM99" i="7"/>
  <c r="AM115" i="7"/>
  <c r="AM193" i="7"/>
  <c r="AL215" i="7"/>
  <c r="AM120" i="7"/>
  <c r="AM488" i="7"/>
  <c r="D282" i="7"/>
  <c r="AI133" i="7"/>
  <c r="AM93" i="7"/>
  <c r="AM107" i="7"/>
  <c r="AM464" i="7"/>
  <c r="I216" i="7"/>
  <c r="AM661" i="7" l="1"/>
  <c r="AN52" i="7" s="1"/>
  <c r="AC668" i="7"/>
  <c r="AD59" i="7" s="1"/>
  <c r="B508" i="7"/>
  <c r="AM666" i="7"/>
  <c r="Y34" i="7"/>
  <c r="Y643" i="7" s="1"/>
  <c r="AJ33" i="7"/>
  <c r="AJ642" i="7" s="1"/>
  <c r="AM641" i="7"/>
  <c r="AN6" i="7"/>
  <c r="B283" i="7"/>
  <c r="AM270" i="7"/>
  <c r="AM173" i="7"/>
  <c r="AM191" i="7"/>
  <c r="AI134" i="7"/>
  <c r="AM207" i="7"/>
  <c r="AF216" i="7"/>
  <c r="AC281" i="7"/>
  <c r="H282" i="7"/>
  <c r="AM181" i="7"/>
  <c r="AM497" i="7"/>
  <c r="AM197" i="7"/>
  <c r="H217" i="7"/>
  <c r="X500" i="7"/>
  <c r="AM117" i="7"/>
  <c r="AM275" i="7"/>
  <c r="J217" i="7"/>
  <c r="AF500" i="7"/>
  <c r="AM272" i="7"/>
  <c r="W500" i="7"/>
  <c r="AM278" i="7"/>
  <c r="I502" i="7"/>
  <c r="AM186" i="7"/>
  <c r="AM189" i="7"/>
  <c r="Z500" i="7"/>
  <c r="AG281" i="7"/>
  <c r="AG500" i="7"/>
  <c r="AM240" i="7"/>
  <c r="AM467" i="7"/>
  <c r="AM122" i="7"/>
  <c r="D283" i="7"/>
  <c r="AD281" i="7"/>
  <c r="AM94" i="7"/>
  <c r="AH216" i="7"/>
  <c r="AM263" i="7"/>
  <c r="AD134" i="7"/>
  <c r="AM495" i="7"/>
  <c r="AB500" i="7"/>
  <c r="J501" i="7"/>
  <c r="AD500" i="7"/>
  <c r="AM481" i="7"/>
  <c r="AM258" i="7"/>
  <c r="AM476" i="7"/>
  <c r="AM487" i="7"/>
  <c r="AM209" i="7"/>
  <c r="AB134" i="7"/>
  <c r="AL281" i="7"/>
  <c r="AC500" i="7"/>
  <c r="AM498" i="7"/>
  <c r="AM129" i="7"/>
  <c r="AK281" i="7"/>
  <c r="AM484" i="7"/>
  <c r="AM257" i="7"/>
  <c r="AM180" i="7"/>
  <c r="AM188" i="7"/>
  <c r="J282" i="7"/>
  <c r="AM114" i="7"/>
  <c r="I282" i="7"/>
  <c r="AB281" i="7"/>
  <c r="AM256" i="7"/>
  <c r="AM100" i="7"/>
  <c r="I135" i="7"/>
  <c r="AI216" i="7"/>
  <c r="AM489" i="7"/>
  <c r="AF134" i="7"/>
  <c r="AM466" i="7"/>
  <c r="AM471" i="7"/>
  <c r="AM89" i="7"/>
  <c r="X216" i="7"/>
  <c r="AM202" i="7"/>
  <c r="AM185" i="7"/>
  <c r="AM215" i="7"/>
  <c r="AM196" i="7"/>
  <c r="AM276" i="7"/>
  <c r="AC134" i="7"/>
  <c r="V500" i="7"/>
  <c r="AM85" i="7"/>
  <c r="AM261" i="7"/>
  <c r="AM206" i="7"/>
  <c r="AA134" i="7"/>
  <c r="Y134" i="7"/>
  <c r="W281" i="7"/>
  <c r="AM101" i="7"/>
  <c r="AF281" i="7"/>
  <c r="AM472" i="7"/>
  <c r="AM477" i="7"/>
  <c r="AB216" i="7"/>
  <c r="AM103" i="7"/>
  <c r="J135" i="7"/>
  <c r="AE216" i="7"/>
  <c r="X134" i="7"/>
  <c r="AG134" i="7"/>
  <c r="D508" i="7"/>
  <c r="AM213" i="7"/>
  <c r="AM265" i="7"/>
  <c r="AA500" i="7"/>
  <c r="V134" i="7"/>
  <c r="AL134" i="7"/>
  <c r="AM279" i="7"/>
  <c r="AC216" i="7"/>
  <c r="AM492" i="7"/>
  <c r="AM478" i="7"/>
  <c r="AI281" i="7"/>
  <c r="AH500" i="7"/>
  <c r="Z281" i="7"/>
  <c r="AM116" i="7"/>
  <c r="AM491" i="7"/>
  <c r="AM176" i="7"/>
  <c r="Y216" i="7"/>
  <c r="AM190" i="7"/>
  <c r="AK134" i="7"/>
  <c r="F217" i="7"/>
  <c r="Y500" i="7"/>
  <c r="AL500" i="7"/>
  <c r="AJ500" i="7"/>
  <c r="AM500" i="7"/>
  <c r="AE134" i="7"/>
  <c r="AM479" i="7"/>
  <c r="AM273" i="7"/>
  <c r="AM269" i="7"/>
  <c r="AG216" i="7"/>
  <c r="AM280" i="7"/>
  <c r="F283" i="7"/>
  <c r="AH281" i="7"/>
  <c r="X281" i="7"/>
  <c r="AK216" i="7"/>
  <c r="AE281" i="7"/>
  <c r="AM183" i="7"/>
  <c r="AI500" i="7"/>
  <c r="AM277" i="7"/>
  <c r="AM499" i="7"/>
  <c r="AM259" i="7"/>
  <c r="AM262" i="7"/>
  <c r="AM490" i="7"/>
  <c r="AM200" i="7"/>
  <c r="H283" i="7"/>
  <c r="H135" i="7"/>
  <c r="AD216" i="7"/>
  <c r="I217" i="7"/>
  <c r="AK500" i="7"/>
  <c r="AM474" i="7"/>
  <c r="AH134" i="7"/>
  <c r="W134" i="7"/>
  <c r="AJ216" i="7"/>
  <c r="Z216" i="7"/>
  <c r="AM179" i="7"/>
  <c r="AE500" i="7"/>
  <c r="AM195" i="7"/>
  <c r="AA216" i="7"/>
  <c r="AM194" i="7"/>
  <c r="AM281" i="7"/>
  <c r="AM86" i="7"/>
  <c r="V281" i="7"/>
  <c r="AM260" i="7"/>
  <c r="AJ281" i="7"/>
  <c r="AM175" i="7"/>
  <c r="F503" i="7"/>
  <c r="AM192" i="7"/>
  <c r="AM486" i="7"/>
  <c r="AM204" i="7"/>
  <c r="AM264" i="7"/>
  <c r="AM210" i="7"/>
  <c r="AM214" i="7"/>
  <c r="AJ134" i="7"/>
  <c r="AM131" i="7"/>
  <c r="AA281" i="7"/>
  <c r="AM216" i="7"/>
  <c r="AL216" i="7"/>
  <c r="Z134" i="7"/>
  <c r="H502" i="7"/>
  <c r="AM134" i="7"/>
  <c r="AM239" i="7"/>
  <c r="V216" i="7"/>
  <c r="W216" i="7"/>
  <c r="Y281" i="7"/>
  <c r="AM133" i="7"/>
  <c r="F135" i="7"/>
  <c r="AM667" i="7" l="1"/>
  <c r="AN58" i="7" s="1"/>
  <c r="AD668" i="7"/>
  <c r="AE59" i="7" s="1"/>
  <c r="B509" i="7"/>
  <c r="AN57" i="7"/>
  <c r="Z34" i="7"/>
  <c r="Z643" i="7" s="1"/>
  <c r="AK33" i="7"/>
  <c r="AK642" i="7" s="1"/>
  <c r="AN32" i="7"/>
  <c r="AN7" i="7"/>
  <c r="B284" i="7"/>
  <c r="AN451" i="7"/>
  <c r="J503" i="7"/>
  <c r="AN90" i="7"/>
  <c r="AM282" i="7"/>
  <c r="F218" i="7"/>
  <c r="D284" i="7"/>
  <c r="AI501" i="7"/>
  <c r="AN98" i="7"/>
  <c r="V501" i="7"/>
  <c r="Z135" i="7"/>
  <c r="AN117" i="7"/>
  <c r="AN132" i="7"/>
  <c r="AJ282" i="7"/>
  <c r="AB282" i="7"/>
  <c r="AN84" i="7"/>
  <c r="AL282" i="7"/>
  <c r="H284" i="7"/>
  <c r="AL135" i="7"/>
  <c r="AA282" i="7"/>
  <c r="Y135" i="7"/>
  <c r="AD135" i="7"/>
  <c r="Y501" i="7"/>
  <c r="AN129" i="7"/>
  <c r="AE501" i="7"/>
  <c r="AF282" i="7"/>
  <c r="AJ135" i="7"/>
  <c r="AH282" i="7"/>
  <c r="AJ217" i="7"/>
  <c r="F504" i="7"/>
  <c r="AN105" i="7"/>
  <c r="I283" i="7"/>
  <c r="J283" i="7"/>
  <c r="J502" i="7"/>
  <c r="AN113" i="7"/>
  <c r="V217" i="7"/>
  <c r="Z501" i="7"/>
  <c r="AC501" i="7"/>
  <c r="AE282" i="7"/>
  <c r="Y282" i="7"/>
  <c r="W217" i="7"/>
  <c r="AM135" i="7"/>
  <c r="AA217" i="7"/>
  <c r="AN100" i="7"/>
  <c r="AN108" i="7"/>
  <c r="AN96" i="7"/>
  <c r="AJ501" i="7"/>
  <c r="AH135" i="7"/>
  <c r="AN95" i="7"/>
  <c r="AN106" i="7"/>
  <c r="AB217" i="7"/>
  <c r="H136" i="7"/>
  <c r="F136" i="7"/>
  <c r="AK282" i="7"/>
  <c r="AN135" i="7"/>
  <c r="V282" i="7"/>
  <c r="AL217" i="7"/>
  <c r="Z282" i="7"/>
  <c r="Y217" i="7"/>
  <c r="AG282" i="7"/>
  <c r="AB135" i="7"/>
  <c r="AN131" i="7"/>
  <c r="AN97" i="7"/>
  <c r="AN119" i="7"/>
  <c r="I136" i="7"/>
  <c r="AN102" i="7"/>
  <c r="AK135" i="7"/>
  <c r="AF217" i="7"/>
  <c r="Z217" i="7"/>
  <c r="AC282" i="7"/>
  <c r="AA135" i="7"/>
  <c r="AN282" i="7"/>
  <c r="AH501" i="7"/>
  <c r="AM217" i="7"/>
  <c r="AN133" i="7"/>
  <c r="AC135" i="7"/>
  <c r="AB501" i="7"/>
  <c r="AN114" i="7"/>
  <c r="AD217" i="7"/>
  <c r="AN122" i="7"/>
  <c r="AF501" i="7"/>
  <c r="AN115" i="7"/>
  <c r="AN116" i="7"/>
  <c r="AN89" i="7"/>
  <c r="AN85" i="7"/>
  <c r="AN107" i="7"/>
  <c r="AN94" i="7"/>
  <c r="AM501" i="7"/>
  <c r="AE135" i="7"/>
  <c r="H218" i="7"/>
  <c r="AA501" i="7"/>
  <c r="AF135" i="7"/>
  <c r="AN127" i="7"/>
  <c r="AN86" i="7"/>
  <c r="AK217" i="7"/>
  <c r="AK501" i="7"/>
  <c r="AN88" i="7"/>
  <c r="AL501" i="7"/>
  <c r="X135" i="7"/>
  <c r="X217" i="7"/>
  <c r="W501" i="7"/>
  <c r="AN112" i="7"/>
  <c r="W282" i="7"/>
  <c r="AG217" i="7"/>
  <c r="H503" i="7"/>
  <c r="X282" i="7"/>
  <c r="W135" i="7"/>
  <c r="X501" i="7"/>
  <c r="AE217" i="7"/>
  <c r="AG135" i="7"/>
  <c r="AN92" i="7"/>
  <c r="AG501" i="7"/>
  <c r="AI135" i="7"/>
  <c r="I218" i="7"/>
  <c r="AN111" i="7"/>
  <c r="J218" i="7"/>
  <c r="V135" i="7"/>
  <c r="AD282" i="7"/>
  <c r="AD501" i="7"/>
  <c r="AN104" i="7"/>
  <c r="AC217" i="7"/>
  <c r="D509" i="7"/>
  <c r="AI217" i="7"/>
  <c r="AI282" i="7"/>
  <c r="AN121" i="7"/>
  <c r="AN110" i="7"/>
  <c r="AN101" i="7"/>
  <c r="F284" i="7"/>
  <c r="J136" i="7"/>
  <c r="AH217" i="7"/>
  <c r="AE668" i="7" l="1"/>
  <c r="AF59" i="7" s="1"/>
  <c r="B510" i="7"/>
  <c r="AA34" i="7"/>
  <c r="AA643" i="7" s="1"/>
  <c r="AL33" i="7"/>
  <c r="AL642" i="7" s="1"/>
  <c r="AO6" i="7"/>
  <c r="B285" i="7"/>
  <c r="AC136" i="7"/>
  <c r="AI502" i="7"/>
  <c r="AN273" i="7"/>
  <c r="AN464" i="7"/>
  <c r="V283" i="7"/>
  <c r="AG502" i="7"/>
  <c r="AN244" i="7"/>
  <c r="AN280" i="7"/>
  <c r="AN212" i="7"/>
  <c r="AJ502" i="7"/>
  <c r="AN269" i="7"/>
  <c r="X283" i="7"/>
  <c r="AN471" i="7"/>
  <c r="AN201" i="7"/>
  <c r="AF283" i="7"/>
  <c r="AN267" i="7"/>
  <c r="W502" i="7"/>
  <c r="AF136" i="7"/>
  <c r="Z136" i="7"/>
  <c r="AG218" i="7"/>
  <c r="AN194" i="7"/>
  <c r="AD502" i="7"/>
  <c r="AH502" i="7"/>
  <c r="AN472" i="7"/>
  <c r="AC502" i="7"/>
  <c r="AN123" i="7"/>
  <c r="AN204" i="7"/>
  <c r="AN476" i="7"/>
  <c r="AN491" i="7"/>
  <c r="AN497" i="7"/>
  <c r="AN185" i="7"/>
  <c r="AF218" i="7"/>
  <c r="AN465" i="7"/>
  <c r="AN277" i="7"/>
  <c r="AE136" i="7"/>
  <c r="AN496" i="7"/>
  <c r="AN176" i="7"/>
  <c r="AN263" i="7"/>
  <c r="AI136" i="7"/>
  <c r="AN247" i="7"/>
  <c r="AN177" i="7"/>
  <c r="AN239" i="7"/>
  <c r="AB502" i="7"/>
  <c r="AN128" i="7"/>
  <c r="AN181" i="7"/>
  <c r="AH136" i="7"/>
  <c r="AN206" i="7"/>
  <c r="AL283" i="7"/>
  <c r="AN193" i="7"/>
  <c r="AN281" i="7"/>
  <c r="AN248" i="7"/>
  <c r="Z283" i="7"/>
  <c r="AN484" i="7"/>
  <c r="AN207" i="7"/>
  <c r="AN467" i="7"/>
  <c r="AN197" i="7"/>
  <c r="H219" i="7"/>
  <c r="AN191" i="7"/>
  <c r="D285" i="7"/>
  <c r="AN120" i="7"/>
  <c r="AN186" i="7"/>
  <c r="AN171" i="7"/>
  <c r="AN485" i="7"/>
  <c r="H220" i="7"/>
  <c r="AF502" i="7"/>
  <c r="AN265" i="7"/>
  <c r="AK218" i="7"/>
  <c r="AN200" i="7"/>
  <c r="AN262" i="7"/>
  <c r="Y283" i="7"/>
  <c r="AN256" i="7"/>
  <c r="AN255" i="7"/>
  <c r="AN487" i="7"/>
  <c r="AN180" i="7"/>
  <c r="AN276" i="7"/>
  <c r="V218" i="7"/>
  <c r="AM136" i="7"/>
  <c r="W283" i="7"/>
  <c r="AN196" i="7"/>
  <c r="AA502" i="7"/>
  <c r="I504" i="7"/>
  <c r="F137" i="7"/>
  <c r="AN198" i="7"/>
  <c r="AN495" i="7"/>
  <c r="AN240" i="7"/>
  <c r="Z502" i="7"/>
  <c r="AL136" i="7"/>
  <c r="X136" i="7"/>
  <c r="AN187" i="7"/>
  <c r="AN203" i="7"/>
  <c r="AN268" i="7"/>
  <c r="AN492" i="7"/>
  <c r="AN499" i="7"/>
  <c r="AA136" i="7"/>
  <c r="AN205" i="7"/>
  <c r="AN473" i="7"/>
  <c r="AN257" i="7"/>
  <c r="AN182" i="7"/>
  <c r="AA218" i="7"/>
  <c r="AI283" i="7"/>
  <c r="I503" i="7"/>
  <c r="AN87" i="7"/>
  <c r="AN283" i="7"/>
  <c r="AN488" i="7"/>
  <c r="V136" i="7"/>
  <c r="AJ283" i="7"/>
  <c r="I284" i="7"/>
  <c r="AN183" i="7"/>
  <c r="AN501" i="7"/>
  <c r="F285" i="7"/>
  <c r="H504" i="7"/>
  <c r="AM218" i="7"/>
  <c r="I137" i="7"/>
  <c r="W218" i="7"/>
  <c r="AN136" i="7"/>
  <c r="AG283" i="7"/>
  <c r="AN130" i="7"/>
  <c r="AN270" i="7"/>
  <c r="F505" i="7"/>
  <c r="AC218" i="7"/>
  <c r="AL218" i="7"/>
  <c r="AN199" i="7"/>
  <c r="AN209" i="7"/>
  <c r="X218" i="7"/>
  <c r="AN490" i="7"/>
  <c r="AB283" i="7"/>
  <c r="AN103" i="7"/>
  <c r="AB218" i="7"/>
  <c r="F219" i="7"/>
  <c r="Y502" i="7"/>
  <c r="AN80" i="7"/>
  <c r="AN264" i="7"/>
  <c r="AN498" i="7"/>
  <c r="AN478" i="7"/>
  <c r="AN214" i="7"/>
  <c r="AN173" i="7"/>
  <c r="AN275" i="7"/>
  <c r="AN279" i="7"/>
  <c r="AN474" i="7"/>
  <c r="AN188" i="7"/>
  <c r="AN278" i="7"/>
  <c r="Y136" i="7"/>
  <c r="AN469" i="7"/>
  <c r="V502" i="7"/>
  <c r="AN179" i="7"/>
  <c r="J220" i="7"/>
  <c r="F220" i="7"/>
  <c r="I220" i="7"/>
  <c r="AN216" i="7"/>
  <c r="AN266" i="7"/>
  <c r="AN211" i="7"/>
  <c r="Y218" i="7"/>
  <c r="AN502" i="7"/>
  <c r="AN261" i="7"/>
  <c r="AH218" i="7"/>
  <c r="W136" i="7"/>
  <c r="AN500" i="7"/>
  <c r="AN91" i="7"/>
  <c r="AN259" i="7"/>
  <c r="AK136" i="7"/>
  <c r="Z218" i="7"/>
  <c r="AN93" i="7"/>
  <c r="AK283" i="7"/>
  <c r="AN215" i="7"/>
  <c r="AN468" i="7"/>
  <c r="AM283" i="7"/>
  <c r="AN272" i="7"/>
  <c r="AN274" i="7"/>
  <c r="AN118" i="7"/>
  <c r="AN483" i="7"/>
  <c r="AG136" i="7"/>
  <c r="AN258" i="7"/>
  <c r="AN486" i="7"/>
  <c r="AN175" i="7"/>
  <c r="AN477" i="7"/>
  <c r="H285" i="7"/>
  <c r="AN218" i="7"/>
  <c r="AN482" i="7"/>
  <c r="AN172" i="7"/>
  <c r="AN217" i="7"/>
  <c r="AI218" i="7"/>
  <c r="AE283" i="7"/>
  <c r="AN195" i="7"/>
  <c r="AN99" i="7"/>
  <c r="I219" i="7"/>
  <c r="AD283" i="7"/>
  <c r="AE502" i="7"/>
  <c r="AN494" i="7"/>
  <c r="AK502" i="7"/>
  <c r="H137" i="7"/>
  <c r="AN271" i="7"/>
  <c r="AN479" i="7"/>
  <c r="AB136" i="7"/>
  <c r="AN134" i="7"/>
  <c r="AN489" i="7"/>
  <c r="AH283" i="7"/>
  <c r="AM502" i="7"/>
  <c r="X502" i="7"/>
  <c r="AN83" i="7"/>
  <c r="AN174" i="7"/>
  <c r="AJ136" i="7"/>
  <c r="AN481" i="7"/>
  <c r="AN466" i="7"/>
  <c r="AN475" i="7"/>
  <c r="AN124" i="7"/>
  <c r="AD136" i="7"/>
  <c r="AN493" i="7"/>
  <c r="AE218" i="7"/>
  <c r="AN260" i="7"/>
  <c r="AN210" i="7"/>
  <c r="AN470" i="7"/>
  <c r="AN213" i="7"/>
  <c r="AN178" i="7"/>
  <c r="AN109" i="7"/>
  <c r="AJ218" i="7"/>
  <c r="AN208" i="7"/>
  <c r="J137" i="7"/>
  <c r="AN184" i="7"/>
  <c r="AN190" i="7"/>
  <c r="AD218" i="7"/>
  <c r="AC283" i="7"/>
  <c r="AN192" i="7"/>
  <c r="AN480" i="7"/>
  <c r="AL502" i="7"/>
  <c r="AN189" i="7"/>
  <c r="AN202" i="7"/>
  <c r="AA283" i="7"/>
  <c r="J219" i="7"/>
  <c r="D510" i="7"/>
  <c r="AN661" i="7" l="1"/>
  <c r="AO52" i="7" s="1"/>
  <c r="AF668" i="7"/>
  <c r="AG59" i="7" s="1"/>
  <c r="B511" i="7"/>
  <c r="AN666" i="7"/>
  <c r="AO57" i="7" s="1"/>
  <c r="AN641" i="7"/>
  <c r="AO32" i="7" s="1"/>
  <c r="AN667" i="7"/>
  <c r="AO58" i="7" s="1"/>
  <c r="AB34" i="7"/>
  <c r="AB643" i="7" s="1"/>
  <c r="AM33" i="7"/>
  <c r="AM642" i="7" s="1"/>
  <c r="AO7" i="7"/>
  <c r="B286" i="7"/>
  <c r="AO451" i="7"/>
  <c r="AB137" i="7"/>
  <c r="I221" i="7"/>
  <c r="AN137" i="7"/>
  <c r="AM137" i="7"/>
  <c r="Z220" i="7"/>
  <c r="AN503" i="7"/>
  <c r="AO132" i="7"/>
  <c r="J504" i="7"/>
  <c r="H138" i="7"/>
  <c r="Y219" i="7"/>
  <c r="I505" i="7"/>
  <c r="AB503" i="7"/>
  <c r="X219" i="7"/>
  <c r="AI137" i="7"/>
  <c r="AD137" i="7"/>
  <c r="AO135" i="7"/>
  <c r="I223" i="7"/>
  <c r="AO131" i="7"/>
  <c r="AA219" i="7"/>
  <c r="AO109" i="7"/>
  <c r="H222" i="7"/>
  <c r="AJ503" i="7"/>
  <c r="AC219" i="7"/>
  <c r="F223" i="7"/>
  <c r="V220" i="7"/>
  <c r="AO110" i="7"/>
  <c r="AF137" i="7"/>
  <c r="Y220" i="7"/>
  <c r="AL137" i="7"/>
  <c r="AO119" i="7"/>
  <c r="AE137" i="7"/>
  <c r="AM219" i="7"/>
  <c r="AO123" i="7"/>
  <c r="AM220" i="7"/>
  <c r="AO100" i="7"/>
  <c r="AO104" i="7"/>
  <c r="AF219" i="7"/>
  <c r="F506" i="7"/>
  <c r="AM503" i="7"/>
  <c r="I138" i="7"/>
  <c r="AI220" i="7"/>
  <c r="J505" i="7"/>
  <c r="Z503" i="7"/>
  <c r="V137" i="7"/>
  <c r="X503" i="7"/>
  <c r="AG219" i="7"/>
  <c r="AG220" i="7"/>
  <c r="AO219" i="7"/>
  <c r="X137" i="7"/>
  <c r="AL220" i="7"/>
  <c r="AF220" i="7"/>
  <c r="AC503" i="7"/>
  <c r="D286" i="7"/>
  <c r="AO179" i="7"/>
  <c r="AO503" i="7"/>
  <c r="AC220" i="7"/>
  <c r="AO102" i="7"/>
  <c r="AG137" i="7"/>
  <c r="AK503" i="7"/>
  <c r="AK137" i="7"/>
  <c r="W219" i="7"/>
  <c r="Z137" i="7"/>
  <c r="AO133" i="7"/>
  <c r="AO108" i="7"/>
  <c r="AH503" i="7"/>
  <c r="AO95" i="7"/>
  <c r="AO116" i="7"/>
  <c r="F221" i="7"/>
  <c r="AO107" i="7"/>
  <c r="W220" i="7"/>
  <c r="AI219" i="7"/>
  <c r="AD219" i="7"/>
  <c r="AO105" i="7"/>
  <c r="AO99" i="7"/>
  <c r="AA220" i="7"/>
  <c r="J222" i="7"/>
  <c r="AN219" i="7"/>
  <c r="H505" i="7"/>
  <c r="AO122" i="7"/>
  <c r="AJ137" i="7"/>
  <c r="X220" i="7"/>
  <c r="AH219" i="7"/>
  <c r="D511" i="7"/>
  <c r="J221" i="7"/>
  <c r="AD503" i="7"/>
  <c r="AE503" i="7"/>
  <c r="AC137" i="7"/>
  <c r="AO115" i="7"/>
  <c r="AL503" i="7"/>
  <c r="W137" i="7"/>
  <c r="AO97" i="7"/>
  <c r="AJ220" i="7"/>
  <c r="AJ219" i="7"/>
  <c r="AO121" i="7"/>
  <c r="AE220" i="7"/>
  <c r="I222" i="7"/>
  <c r="AA137" i="7"/>
  <c r="AL219" i="7"/>
  <c r="AO89" i="7"/>
  <c r="AB220" i="7"/>
  <c r="AO120" i="7"/>
  <c r="J284" i="7"/>
  <c r="H221" i="7"/>
  <c r="AI503" i="7"/>
  <c r="AK220" i="7"/>
  <c r="AK219" i="7"/>
  <c r="AF503" i="7"/>
  <c r="AH137" i="7"/>
  <c r="W503" i="7"/>
  <c r="AH220" i="7"/>
  <c r="I285" i="7"/>
  <c r="Y503" i="7"/>
  <c r="AD220" i="7"/>
  <c r="F222" i="7"/>
  <c r="Z219" i="7"/>
  <c r="AE219" i="7"/>
  <c r="V503" i="7"/>
  <c r="F138" i="7"/>
  <c r="AB219" i="7"/>
  <c r="AG503" i="7"/>
  <c r="AO91" i="7"/>
  <c r="Y137" i="7"/>
  <c r="AN220" i="7"/>
  <c r="AA503" i="7"/>
  <c r="AO84" i="7"/>
  <c r="V219" i="7"/>
  <c r="AO111" i="7"/>
  <c r="AO88" i="7"/>
  <c r="AG668" i="7" l="1"/>
  <c r="AH59" i="7" s="1"/>
  <c r="B512" i="7"/>
  <c r="AC34" i="7"/>
  <c r="AC643" i="7" s="1"/>
  <c r="AN33" i="7"/>
  <c r="AN642" i="7" s="1"/>
  <c r="AP6" i="7"/>
  <c r="B287" i="7"/>
  <c r="AO127" i="7"/>
  <c r="AO261" i="7"/>
  <c r="AO472" i="7"/>
  <c r="AO183" i="7"/>
  <c r="AO281" i="7"/>
  <c r="AO481" i="7"/>
  <c r="Z504" i="7"/>
  <c r="AA284" i="7"/>
  <c r="AO279" i="7"/>
  <c r="W284" i="7"/>
  <c r="AK505" i="7"/>
  <c r="AG284" i="7"/>
  <c r="I286" i="7"/>
  <c r="AG222" i="7"/>
  <c r="AD222" i="7"/>
  <c r="AO206" i="7"/>
  <c r="AO209" i="7"/>
  <c r="AH504" i="7"/>
  <c r="H506" i="7"/>
  <c r="AO201" i="7"/>
  <c r="X221" i="7"/>
  <c r="AO495" i="7"/>
  <c r="AO276" i="7"/>
  <c r="AO266" i="7"/>
  <c r="AO469" i="7"/>
  <c r="AI505" i="7"/>
  <c r="AO475" i="7"/>
  <c r="Y504" i="7"/>
  <c r="AO192" i="7"/>
  <c r="AO282" i="7"/>
  <c r="AL505" i="7"/>
  <c r="AO498" i="7"/>
  <c r="AO106" i="7"/>
  <c r="AO184" i="7"/>
  <c r="AF284" i="7"/>
  <c r="Y222" i="7"/>
  <c r="AN284" i="7"/>
  <c r="AM222" i="7"/>
  <c r="AO280" i="7"/>
  <c r="Z505" i="7"/>
  <c r="AH222" i="7"/>
  <c r="V505" i="7"/>
  <c r="AC222" i="7"/>
  <c r="AO94" i="7"/>
  <c r="AO491" i="7"/>
  <c r="AI284" i="7"/>
  <c r="AC284" i="7"/>
  <c r="AF221" i="7"/>
  <c r="AO259" i="7"/>
  <c r="AO124" i="7"/>
  <c r="AO257" i="7"/>
  <c r="AB284" i="7"/>
  <c r="AO130" i="7"/>
  <c r="X504" i="7"/>
  <c r="AM284" i="7"/>
  <c r="AI221" i="7"/>
  <c r="AO271" i="7"/>
  <c r="X505" i="7"/>
  <c r="AO177" i="7"/>
  <c r="D512" i="7"/>
  <c r="AM221" i="7"/>
  <c r="AO96" i="7"/>
  <c r="AO85" i="7"/>
  <c r="AO487" i="7"/>
  <c r="AA504" i="7"/>
  <c r="AO468" i="7"/>
  <c r="AO269" i="7"/>
  <c r="AO180" i="7"/>
  <c r="AJ284" i="7"/>
  <c r="AO200" i="7"/>
  <c r="AO98" i="7"/>
  <c r="AO171" i="7"/>
  <c r="AJ505" i="7"/>
  <c r="AO93" i="7"/>
  <c r="AO175" i="7"/>
  <c r="AO501" i="7"/>
  <c r="AL284" i="7"/>
  <c r="J138" i="7"/>
  <c r="Z222" i="7"/>
  <c r="AO92" i="7"/>
  <c r="AO264" i="7"/>
  <c r="AN504" i="7"/>
  <c r="AD221" i="7"/>
  <c r="AK284" i="7"/>
  <c r="AO193" i="7"/>
  <c r="AO198" i="7"/>
  <c r="F507" i="7"/>
  <c r="AM504" i="7"/>
  <c r="AO247" i="7"/>
  <c r="AO181" i="7"/>
  <c r="AO178" i="7"/>
  <c r="AO502" i="7"/>
  <c r="AO191" i="7"/>
  <c r="AJ221" i="7"/>
  <c r="AO129" i="7"/>
  <c r="AO87" i="7"/>
  <c r="W505" i="7"/>
  <c r="AO196" i="7"/>
  <c r="AO505" i="7"/>
  <c r="AO464" i="7"/>
  <c r="AI504" i="7"/>
  <c r="AO500" i="7"/>
  <c r="AO213" i="7"/>
  <c r="AO137" i="7"/>
  <c r="AO484" i="7"/>
  <c r="AO260" i="7"/>
  <c r="AO263" i="7"/>
  <c r="Z221" i="7"/>
  <c r="AO496" i="7"/>
  <c r="AE504" i="7"/>
  <c r="AO493" i="7"/>
  <c r="AH505" i="7"/>
  <c r="AB221" i="7"/>
  <c r="AO467" i="7"/>
  <c r="V222" i="7"/>
  <c r="AH221" i="7"/>
  <c r="AO112" i="7"/>
  <c r="V504" i="7"/>
  <c r="AD504" i="7"/>
  <c r="AJ222" i="7"/>
  <c r="H286" i="7"/>
  <c r="AO497" i="7"/>
  <c r="AO270" i="7"/>
  <c r="AL222" i="7"/>
  <c r="H139" i="7"/>
  <c r="AO499" i="7"/>
  <c r="AO207" i="7"/>
  <c r="AO244" i="7"/>
  <c r="AO486" i="7"/>
  <c r="AO483" i="7"/>
  <c r="AO118" i="7"/>
  <c r="AO239" i="7"/>
  <c r="F286" i="7"/>
  <c r="AO182" i="7"/>
  <c r="J139" i="7"/>
  <c r="AO220" i="7"/>
  <c r="AD284" i="7"/>
  <c r="AO90" i="7"/>
  <c r="AC505" i="7"/>
  <c r="AA505" i="7"/>
  <c r="AN221" i="7"/>
  <c r="AO199" i="7"/>
  <c r="AO188" i="7"/>
  <c r="AL221" i="7"/>
  <c r="AO267" i="7"/>
  <c r="AO80" i="7"/>
  <c r="AH284" i="7"/>
  <c r="AO172" i="7"/>
  <c r="AE284" i="7"/>
  <c r="AO217" i="7"/>
  <c r="AO265" i="7"/>
  <c r="AO205" i="7"/>
  <c r="AO277" i="7"/>
  <c r="AO248" i="7"/>
  <c r="AB505" i="7"/>
  <c r="D287" i="7"/>
  <c r="AO215" i="7"/>
  <c r="AA221" i="7"/>
  <c r="AO86" i="7"/>
  <c r="AO473" i="7"/>
  <c r="AB222" i="7"/>
  <c r="AI222" i="7"/>
  <c r="Z284" i="7"/>
  <c r="AO258" i="7"/>
  <c r="AO504" i="7"/>
  <c r="AO117" i="7"/>
  <c r="F287" i="7"/>
  <c r="AO262" i="7"/>
  <c r="AO202" i="7"/>
  <c r="AE222" i="7"/>
  <c r="AK221" i="7"/>
  <c r="AO203" i="7"/>
  <c r="AO114" i="7"/>
  <c r="AO474" i="7"/>
  <c r="AO490" i="7"/>
  <c r="AG221" i="7"/>
  <c r="AO488" i="7"/>
  <c r="AO208" i="7"/>
  <c r="I506" i="7"/>
  <c r="J286" i="7"/>
  <c r="AO222" i="7"/>
  <c r="AO174" i="7"/>
  <c r="AO134" i="7"/>
  <c r="AO173" i="7"/>
  <c r="AO482" i="7"/>
  <c r="AO185" i="7"/>
  <c r="V221" i="7"/>
  <c r="AO284" i="7"/>
  <c r="AO476" i="7"/>
  <c r="AF222" i="7"/>
  <c r="AO480" i="7"/>
  <c r="AM505" i="7"/>
  <c r="AF504" i="7"/>
  <c r="X222" i="7"/>
  <c r="AO492" i="7"/>
  <c r="AO195" i="7"/>
  <c r="Y505" i="7"/>
  <c r="AK222" i="7"/>
  <c r="AO240" i="7"/>
  <c r="AO101" i="7"/>
  <c r="W222" i="7"/>
  <c r="AG504" i="7"/>
  <c r="AL504" i="7"/>
  <c r="AE221" i="7"/>
  <c r="AO194" i="7"/>
  <c r="AK504" i="7"/>
  <c r="AO477" i="7"/>
  <c r="AA222" i="7"/>
  <c r="AO128" i="7"/>
  <c r="AO186" i="7"/>
  <c r="H224" i="7"/>
  <c r="AO214" i="7"/>
  <c r="AO211" i="7"/>
  <c r="AO221" i="7"/>
  <c r="Y284" i="7"/>
  <c r="AO255" i="7"/>
  <c r="I139" i="7"/>
  <c r="AO274" i="7"/>
  <c r="AB504" i="7"/>
  <c r="AO83" i="7"/>
  <c r="W221" i="7"/>
  <c r="AO190" i="7"/>
  <c r="AG505" i="7"/>
  <c r="AO189" i="7"/>
  <c r="AO494" i="7"/>
  <c r="AO218" i="7"/>
  <c r="AO478" i="7"/>
  <c r="AO283" i="7"/>
  <c r="AC504" i="7"/>
  <c r="AC221" i="7"/>
  <c r="AO210" i="7"/>
  <c r="AO113" i="7"/>
  <c r="AE505" i="7"/>
  <c r="J285" i="7"/>
  <c r="AO256" i="7"/>
  <c r="F224" i="7"/>
  <c r="AO275" i="7"/>
  <c r="AJ504" i="7"/>
  <c r="AD505" i="7"/>
  <c r="H223" i="7"/>
  <c r="AO272" i="7"/>
  <c r="AN505" i="7"/>
  <c r="X284" i="7"/>
  <c r="W504" i="7"/>
  <c r="AN222" i="7"/>
  <c r="AO136" i="7"/>
  <c r="AO268" i="7"/>
  <c r="AO479" i="7"/>
  <c r="AO470" i="7"/>
  <c r="AO278" i="7"/>
  <c r="AO466" i="7"/>
  <c r="AO103" i="7"/>
  <c r="AO187" i="7"/>
  <c r="AO216" i="7"/>
  <c r="V284" i="7"/>
  <c r="AO485" i="7"/>
  <c r="AO471" i="7"/>
  <c r="I224" i="7"/>
  <c r="AO212" i="7"/>
  <c r="AO273" i="7"/>
  <c r="F139" i="7"/>
  <c r="AO465" i="7"/>
  <c r="AF505" i="7"/>
  <c r="AO204" i="7"/>
  <c r="AO197" i="7"/>
  <c r="AO176" i="7"/>
  <c r="Y221" i="7"/>
  <c r="AO489" i="7"/>
  <c r="I287" i="7"/>
  <c r="AO661" i="7" l="1"/>
  <c r="AP52" i="7" s="1"/>
  <c r="AH668" i="7"/>
  <c r="AI59" i="7" s="1"/>
  <c r="AO666" i="7"/>
  <c r="AP57" i="7" s="1"/>
  <c r="B513" i="7"/>
  <c r="AO641" i="7"/>
  <c r="AP32" i="7" s="1"/>
  <c r="AO667" i="7"/>
  <c r="AP58" i="7" s="1"/>
  <c r="AD34" i="7"/>
  <c r="AD643" i="7" s="1"/>
  <c r="AO33" i="7"/>
  <c r="AO642" i="7" s="1"/>
  <c r="AP33" i="7" s="1"/>
  <c r="AP7" i="7"/>
  <c r="B288" i="7"/>
  <c r="AP451" i="7"/>
  <c r="AP130" i="7"/>
  <c r="AP127" i="7"/>
  <c r="AO285" i="7"/>
  <c r="AP132" i="7"/>
  <c r="AC285" i="7"/>
  <c r="J507" i="7"/>
  <c r="AP117" i="7"/>
  <c r="AI286" i="7"/>
  <c r="J506" i="7"/>
  <c r="AE286" i="7"/>
  <c r="F225" i="7"/>
  <c r="V285" i="7"/>
  <c r="V138" i="7"/>
  <c r="F508" i="7"/>
  <c r="AC286" i="7"/>
  <c r="H507" i="7"/>
  <c r="V286" i="7"/>
  <c r="W139" i="7"/>
  <c r="D288" i="7"/>
  <c r="AD138" i="7"/>
  <c r="AL139" i="7"/>
  <c r="AA138" i="7"/>
  <c r="AP108" i="7"/>
  <c r="AP113" i="7"/>
  <c r="AM285" i="7"/>
  <c r="X285" i="7"/>
  <c r="W285" i="7"/>
  <c r="AP98" i="7"/>
  <c r="AD139" i="7"/>
  <c r="AE139" i="7"/>
  <c r="AK285" i="7"/>
  <c r="AG285" i="7"/>
  <c r="AP86" i="7"/>
  <c r="AK138" i="7"/>
  <c r="AO286" i="7"/>
  <c r="X139" i="7"/>
  <c r="AP248" i="7"/>
  <c r="J224" i="7"/>
  <c r="AH138" i="7"/>
  <c r="AH286" i="7"/>
  <c r="AP101" i="7"/>
  <c r="AP139" i="7"/>
  <c r="Y139" i="7"/>
  <c r="AP123" i="7"/>
  <c r="X138" i="7"/>
  <c r="AB286" i="7"/>
  <c r="H287" i="7"/>
  <c r="AE285" i="7"/>
  <c r="Y138" i="7"/>
  <c r="AO138" i="7"/>
  <c r="AP92" i="7"/>
  <c r="D513" i="7"/>
  <c r="AH139" i="7"/>
  <c r="AI139" i="7"/>
  <c r="AL286" i="7"/>
  <c r="AP134" i="7"/>
  <c r="AN286" i="7"/>
  <c r="I507" i="7"/>
  <c r="AJ139" i="7"/>
  <c r="W286" i="7"/>
  <c r="AN138" i="7"/>
  <c r="AD285" i="7"/>
  <c r="AG286" i="7"/>
  <c r="AL138" i="7"/>
  <c r="AP120" i="7"/>
  <c r="AB285" i="7"/>
  <c r="AJ285" i="7"/>
  <c r="Z286" i="7"/>
  <c r="AO139" i="7"/>
  <c r="AH285" i="7"/>
  <c r="AE138" i="7"/>
  <c r="F140" i="7"/>
  <c r="AA285" i="7"/>
  <c r="H140" i="7"/>
  <c r="AP84" i="7"/>
  <c r="AB139" i="7"/>
  <c r="AL285" i="7"/>
  <c r="AA286" i="7"/>
  <c r="AI138" i="7"/>
  <c r="AN139" i="7"/>
  <c r="AM139" i="7"/>
  <c r="Y286" i="7"/>
  <c r="H225" i="7"/>
  <c r="AP116" i="7"/>
  <c r="AC139" i="7"/>
  <c r="AP286" i="7"/>
  <c r="AP110" i="7"/>
  <c r="AK286" i="7"/>
  <c r="AF285" i="7"/>
  <c r="AF139" i="7"/>
  <c r="AP95" i="7"/>
  <c r="AP93" i="7"/>
  <c r="AF138" i="7"/>
  <c r="AK139" i="7"/>
  <c r="F288" i="7"/>
  <c r="AP90" i="7"/>
  <c r="AM138" i="7"/>
  <c r="X286" i="7"/>
  <c r="AF286" i="7"/>
  <c r="J223" i="7"/>
  <c r="I140" i="7"/>
  <c r="AB138" i="7"/>
  <c r="AP96" i="7"/>
  <c r="AM286" i="7"/>
  <c r="V139" i="7"/>
  <c r="J287" i="7"/>
  <c r="W138" i="7"/>
  <c r="Y285" i="7"/>
  <c r="AJ286" i="7"/>
  <c r="Z139" i="7"/>
  <c r="AD286" i="7"/>
  <c r="AC138" i="7"/>
  <c r="AG139" i="7"/>
  <c r="Z285" i="7"/>
  <c r="AP129" i="7"/>
  <c r="Z138" i="7"/>
  <c r="AP102" i="7"/>
  <c r="AP100" i="7"/>
  <c r="AN285" i="7"/>
  <c r="AG138" i="7"/>
  <c r="AI285" i="7"/>
  <c r="I288" i="7"/>
  <c r="AJ138" i="7"/>
  <c r="AP112" i="7"/>
  <c r="AA139" i="7"/>
  <c r="AP114" i="7"/>
  <c r="AP122" i="7"/>
  <c r="AI668" i="7" l="1"/>
  <c r="AJ59" i="7" s="1"/>
  <c r="B514" i="7"/>
  <c r="AE34" i="7"/>
  <c r="AE643" i="7" s="1"/>
  <c r="AQ6" i="7"/>
  <c r="B289" i="7"/>
  <c r="AP137" i="7"/>
  <c r="AP504" i="7"/>
  <c r="AD507" i="7"/>
  <c r="I508" i="7"/>
  <c r="AN223" i="7"/>
  <c r="J140" i="7"/>
  <c r="AP484" i="7"/>
  <c r="AG287" i="7"/>
  <c r="AP204" i="7"/>
  <c r="AP239" i="7"/>
  <c r="AP483" i="7"/>
  <c r="AA506" i="7"/>
  <c r="F141" i="7"/>
  <c r="AI223" i="7"/>
  <c r="AH507" i="7"/>
  <c r="AP217" i="7"/>
  <c r="AF507" i="7"/>
  <c r="AP196" i="7"/>
  <c r="AM287" i="7"/>
  <c r="AM223" i="7"/>
  <c r="AP287" i="7"/>
  <c r="AH287" i="7"/>
  <c r="AJ287" i="7"/>
  <c r="AA287" i="7"/>
  <c r="AK506" i="7"/>
  <c r="AP202" i="7"/>
  <c r="AP104" i="7"/>
  <c r="AG506" i="7"/>
  <c r="AP177" i="7"/>
  <c r="AP259" i="7"/>
  <c r="Z287" i="7"/>
  <c r="AP499" i="7"/>
  <c r="AP502" i="7"/>
  <c r="AP266" i="7"/>
  <c r="AP128" i="7"/>
  <c r="AP492" i="7"/>
  <c r="AP192" i="7"/>
  <c r="AP223" i="7"/>
  <c r="AP501" i="7"/>
  <c r="AP258" i="7"/>
  <c r="AP498" i="7"/>
  <c r="AJ224" i="7"/>
  <c r="AP138" i="7"/>
  <c r="AP199" i="7"/>
  <c r="Z507" i="7"/>
  <c r="AP480" i="7"/>
  <c r="D514" i="7"/>
  <c r="AC224" i="7"/>
  <c r="AP175" i="7"/>
  <c r="AB506" i="7"/>
  <c r="AP186" i="7"/>
  <c r="AP105" i="7"/>
  <c r="AL224" i="7"/>
  <c r="X507" i="7"/>
  <c r="AP221" i="7"/>
  <c r="AP477" i="7"/>
  <c r="AD506" i="7"/>
  <c r="AP256" i="7"/>
  <c r="AI506" i="7"/>
  <c r="AA224" i="7"/>
  <c r="AP198" i="7"/>
  <c r="Y224" i="7"/>
  <c r="AP500" i="7"/>
  <c r="AP471" i="7"/>
  <c r="AP195" i="7"/>
  <c r="AP273" i="7"/>
  <c r="AJ507" i="7"/>
  <c r="AP262" i="7"/>
  <c r="AI287" i="7"/>
  <c r="AP506" i="7"/>
  <c r="AP212" i="7"/>
  <c r="AP224" i="7"/>
  <c r="AP201" i="7"/>
  <c r="AK287" i="7"/>
  <c r="AP469" i="7"/>
  <c r="AP184" i="7"/>
  <c r="AP482" i="7"/>
  <c r="AP179" i="7"/>
  <c r="AP97" i="7"/>
  <c r="AP285" i="7"/>
  <c r="AP210" i="7"/>
  <c r="AP491" i="7"/>
  <c r="AP206" i="7"/>
  <c r="AP271" i="7"/>
  <c r="AP247" i="7"/>
  <c r="AP481" i="7"/>
  <c r="J288" i="7"/>
  <c r="AP188" i="7"/>
  <c r="AP80" i="7"/>
  <c r="V507" i="7"/>
  <c r="AE287" i="7"/>
  <c r="AO506" i="7"/>
  <c r="AP118" i="7"/>
  <c r="AF506" i="7"/>
  <c r="AE507" i="7"/>
  <c r="AB507" i="7"/>
  <c r="Z224" i="7"/>
  <c r="Z223" i="7"/>
  <c r="AP270" i="7"/>
  <c r="AD223" i="7"/>
  <c r="AP182" i="7"/>
  <c r="F509" i="7"/>
  <c r="AP211" i="7"/>
  <c r="AJ223" i="7"/>
  <c r="AP197" i="7"/>
  <c r="AP136" i="7"/>
  <c r="AP281" i="7"/>
  <c r="AP191" i="7"/>
  <c r="AP474" i="7"/>
  <c r="AP119" i="7"/>
  <c r="AP190" i="7"/>
  <c r="AF224" i="7"/>
  <c r="AP497" i="7"/>
  <c r="AP268" i="7"/>
  <c r="H288" i="7"/>
  <c r="AF287" i="7"/>
  <c r="AP111" i="7"/>
  <c r="X287" i="7"/>
  <c r="AP265" i="7"/>
  <c r="AD287" i="7"/>
  <c r="AP99" i="7"/>
  <c r="AM224" i="7"/>
  <c r="AP107" i="7"/>
  <c r="AP468" i="7"/>
  <c r="AP109" i="7"/>
  <c r="AP106" i="7"/>
  <c r="AP172" i="7"/>
  <c r="AP494" i="7"/>
  <c r="AM507" i="7"/>
  <c r="X506" i="7"/>
  <c r="AP464" i="7"/>
  <c r="Y507" i="7"/>
  <c r="AP486" i="7"/>
  <c r="V506" i="7"/>
  <c r="AP91" i="7"/>
  <c r="AP283" i="7"/>
  <c r="AP240" i="7"/>
  <c r="W287" i="7"/>
  <c r="AP478" i="7"/>
  <c r="Y287" i="7"/>
  <c r="AP274" i="7"/>
  <c r="AP275" i="7"/>
  <c r="AB224" i="7"/>
  <c r="AG223" i="7"/>
  <c r="AE506" i="7"/>
  <c r="AF223" i="7"/>
  <c r="AP264" i="7"/>
  <c r="AP490" i="7"/>
  <c r="F289" i="7"/>
  <c r="AP277" i="7"/>
  <c r="AP267" i="7"/>
  <c r="AP257" i="7"/>
  <c r="AP476" i="7"/>
  <c r="AP219" i="7"/>
  <c r="AP205" i="7"/>
  <c r="AP180" i="7"/>
  <c r="AH223" i="7"/>
  <c r="J225" i="7"/>
  <c r="AN287" i="7"/>
  <c r="AJ506" i="7"/>
  <c r="AN506" i="7"/>
  <c r="AO223" i="7"/>
  <c r="X223" i="7"/>
  <c r="D289" i="7"/>
  <c r="AP194" i="7"/>
  <c r="AP282" i="7"/>
  <c r="AP505" i="7"/>
  <c r="AN507" i="7"/>
  <c r="J141" i="7"/>
  <c r="AP278" i="7"/>
  <c r="AP121" i="7"/>
  <c r="AP255" i="7"/>
  <c r="AC507" i="7"/>
  <c r="AP470" i="7"/>
  <c r="AC287" i="7"/>
  <c r="AG224" i="7"/>
  <c r="AP279" i="7"/>
  <c r="W223" i="7"/>
  <c r="AP493" i="7"/>
  <c r="W507" i="7"/>
  <c r="AP94" i="7"/>
  <c r="AP83" i="7"/>
  <c r="X224" i="7"/>
  <c r="AP218" i="7"/>
  <c r="I141" i="7"/>
  <c r="V287" i="7"/>
  <c r="AC223" i="7"/>
  <c r="AP87" i="7"/>
  <c r="AP183" i="7"/>
  <c r="AP178" i="7"/>
  <c r="AP185" i="7"/>
  <c r="AP176" i="7"/>
  <c r="AP88" i="7"/>
  <c r="AP473" i="7"/>
  <c r="W224" i="7"/>
  <c r="W506" i="7"/>
  <c r="AP496" i="7"/>
  <c r="AP472" i="7"/>
  <c r="AP181" i="7"/>
  <c r="AP467" i="7"/>
  <c r="Z506" i="7"/>
  <c r="AP200" i="7"/>
  <c r="AP173" i="7"/>
  <c r="AP487" i="7"/>
  <c r="AP207" i="7"/>
  <c r="AI224" i="7"/>
  <c r="AP507" i="7"/>
  <c r="F226" i="7"/>
  <c r="AP85" i="7"/>
  <c r="AA223" i="7"/>
  <c r="AP485" i="7"/>
  <c r="AP244" i="7"/>
  <c r="AP135" i="7"/>
  <c r="AP276" i="7"/>
  <c r="AP220" i="7"/>
  <c r="AP174" i="7"/>
  <c r="AP189" i="7"/>
  <c r="AI507" i="7"/>
  <c r="AP203" i="7"/>
  <c r="AK224" i="7"/>
  <c r="AP214" i="7"/>
  <c r="AP215" i="7"/>
  <c r="AP213" i="7"/>
  <c r="AH224" i="7"/>
  <c r="AE223" i="7"/>
  <c r="AP489" i="7"/>
  <c r="AP261" i="7"/>
  <c r="AP131" i="7"/>
  <c r="AP503" i="7"/>
  <c r="AP208" i="7"/>
  <c r="AN224" i="7"/>
  <c r="AP115" i="7"/>
  <c r="AD224" i="7"/>
  <c r="AM506" i="7"/>
  <c r="AP171" i="7"/>
  <c r="AP260" i="7"/>
  <c r="AP263" i="7"/>
  <c r="AO507" i="7"/>
  <c r="AP280" i="7"/>
  <c r="AL506" i="7"/>
  <c r="AE224" i="7"/>
  <c r="AP133" i="7"/>
  <c r="AP272" i="7"/>
  <c r="AO224" i="7"/>
  <c r="AP465" i="7"/>
  <c r="AA507" i="7"/>
  <c r="AP466" i="7"/>
  <c r="AP488" i="7"/>
  <c r="AC506" i="7"/>
  <c r="AP193" i="7"/>
  <c r="AK223" i="7"/>
  <c r="AP479" i="7"/>
  <c r="AH506" i="7"/>
  <c r="Y506" i="7"/>
  <c r="AP209" i="7"/>
  <c r="AG507" i="7"/>
  <c r="AL223" i="7"/>
  <c r="AP222" i="7"/>
  <c r="H141" i="7"/>
  <c r="AP284" i="7"/>
  <c r="AP187" i="7"/>
  <c r="AO287" i="7"/>
  <c r="AL507" i="7"/>
  <c r="AB223" i="7"/>
  <c r="AL287" i="7"/>
  <c r="Y223" i="7"/>
  <c r="AK507" i="7"/>
  <c r="AB287" i="7"/>
  <c r="V223" i="7"/>
  <c r="AP475" i="7"/>
  <c r="H508" i="7"/>
  <c r="I225" i="7"/>
  <c r="AP495" i="7"/>
  <c r="AP269" i="7"/>
  <c r="AP124" i="7"/>
  <c r="AP103" i="7"/>
  <c r="AP216" i="7"/>
  <c r="AP89" i="7"/>
  <c r="V224" i="7"/>
  <c r="I289" i="7"/>
  <c r="AC75" i="7" l="1"/>
  <c r="AM75" i="7"/>
  <c r="AP75" i="7"/>
  <c r="W75" i="7"/>
  <c r="AD75" i="7"/>
  <c r="AO75" i="7"/>
  <c r="Z75" i="7"/>
  <c r="X75" i="7"/>
  <c r="AE75" i="7"/>
  <c r="Y75" i="7"/>
  <c r="AG75" i="7"/>
  <c r="AQ75" i="7"/>
  <c r="AF75" i="7"/>
  <c r="AL75" i="7"/>
  <c r="AJ75" i="7"/>
  <c r="AA75" i="7"/>
  <c r="AB75" i="7"/>
  <c r="AK75" i="7"/>
  <c r="AI75" i="7"/>
  <c r="AN75" i="7"/>
  <c r="AH75" i="7"/>
  <c r="AP661" i="7"/>
  <c r="AQ52" i="7" s="1"/>
  <c r="AJ668" i="7"/>
  <c r="AK59" i="7" s="1"/>
  <c r="AP666" i="7"/>
  <c r="AQ57" i="7" s="1"/>
  <c r="AP641" i="7"/>
  <c r="AQ32" i="7" s="1"/>
  <c r="AP642" i="7"/>
  <c r="AQ33" i="7" s="1"/>
  <c r="AP667" i="7"/>
  <c r="AQ58" i="7" s="1"/>
  <c r="B515" i="7"/>
  <c r="AF34" i="7"/>
  <c r="AF643" i="7" s="1"/>
  <c r="AQ7" i="7"/>
  <c r="B290" i="7"/>
  <c r="AQ451" i="7"/>
  <c r="AB140" i="7"/>
  <c r="AQ121" i="7"/>
  <c r="AC140" i="7"/>
  <c r="AP140" i="7"/>
  <c r="AP288" i="7"/>
  <c r="AF225" i="7"/>
  <c r="AN288" i="7"/>
  <c r="AJ140" i="7"/>
  <c r="AO141" i="7"/>
  <c r="AM140" i="7"/>
  <c r="AQ117" i="7"/>
  <c r="AO288" i="7"/>
  <c r="AD288" i="7"/>
  <c r="AP225" i="7"/>
  <c r="AQ120" i="7"/>
  <c r="Z140" i="7"/>
  <c r="AQ476" i="7"/>
  <c r="AG141" i="7"/>
  <c r="I509" i="7"/>
  <c r="AE140" i="7"/>
  <c r="AJ225" i="7"/>
  <c r="Z288" i="7"/>
  <c r="Y140" i="7"/>
  <c r="AL141" i="7"/>
  <c r="AK141" i="7"/>
  <c r="J142" i="7"/>
  <c r="AB288" i="7"/>
  <c r="AF140" i="7"/>
  <c r="W225" i="7"/>
  <c r="AQ101" i="7"/>
  <c r="J226" i="7"/>
  <c r="AJ141" i="7"/>
  <c r="H142" i="7"/>
  <c r="AN141" i="7"/>
  <c r="AI225" i="7"/>
  <c r="W140" i="7"/>
  <c r="H290" i="7"/>
  <c r="AI140" i="7"/>
  <c r="AP141" i="7"/>
  <c r="AQ89" i="7"/>
  <c r="V288" i="7"/>
  <c r="F142" i="7"/>
  <c r="AB225" i="7"/>
  <c r="AL225" i="7"/>
  <c r="AQ119" i="7"/>
  <c r="AC141" i="7"/>
  <c r="AH140" i="7"/>
  <c r="AQ124" i="7"/>
  <c r="AG225" i="7"/>
  <c r="AL140" i="7"/>
  <c r="AH288" i="7"/>
  <c r="AA225" i="7"/>
  <c r="AL288" i="7"/>
  <c r="X141" i="7"/>
  <c r="H509" i="7"/>
  <c r="H226" i="7"/>
  <c r="Y225" i="7"/>
  <c r="F510" i="7"/>
  <c r="AH225" i="7"/>
  <c r="AO225" i="7"/>
  <c r="AK225" i="7"/>
  <c r="V141" i="7"/>
  <c r="V225" i="7"/>
  <c r="Y288" i="7"/>
  <c r="Z225" i="7"/>
  <c r="AE225" i="7"/>
  <c r="AQ93" i="7"/>
  <c r="AQ133" i="7"/>
  <c r="AQ84" i="7"/>
  <c r="AN225" i="7"/>
  <c r="AK140" i="7"/>
  <c r="H289" i="7"/>
  <c r="AO140" i="7"/>
  <c r="AC225" i="7"/>
  <c r="X288" i="7"/>
  <c r="AF288" i="7"/>
  <c r="X225" i="7"/>
  <c r="AA141" i="7"/>
  <c r="AA140" i="7"/>
  <c r="D290" i="7"/>
  <c r="AD140" i="7"/>
  <c r="F227" i="7"/>
  <c r="J508" i="7"/>
  <c r="AK288" i="7"/>
  <c r="AN140" i="7"/>
  <c r="W141" i="7"/>
  <c r="F290" i="7"/>
  <c r="AB141" i="7"/>
  <c r="AM141" i="7"/>
  <c r="I142" i="7"/>
  <c r="X140" i="7"/>
  <c r="AM225" i="7"/>
  <c r="AJ288" i="7"/>
  <c r="H227" i="7"/>
  <c r="AF141" i="7"/>
  <c r="J509" i="7"/>
  <c r="D515" i="7"/>
  <c r="AH141" i="7"/>
  <c r="AD225" i="7"/>
  <c r="Y141" i="7"/>
  <c r="AG140" i="7"/>
  <c r="AI141" i="7"/>
  <c r="AQ225" i="7"/>
  <c r="AA288" i="7"/>
  <c r="V140" i="7"/>
  <c r="AI288" i="7"/>
  <c r="AC288" i="7"/>
  <c r="AE141" i="7"/>
  <c r="AQ94" i="7"/>
  <c r="W288" i="7"/>
  <c r="AE288" i="7"/>
  <c r="AG288" i="7"/>
  <c r="AD141" i="7"/>
  <c r="AM288" i="7"/>
  <c r="Z141" i="7"/>
  <c r="AQ109" i="7"/>
  <c r="I226" i="7"/>
  <c r="AQ80" i="7"/>
  <c r="AQ661" i="7" l="1"/>
  <c r="AR52" i="7" s="1"/>
  <c r="V649" i="7"/>
  <c r="W40" i="7" s="1"/>
  <c r="AK668" i="7"/>
  <c r="AL59" i="7" s="1"/>
  <c r="B516" i="7"/>
  <c r="AG34" i="7"/>
  <c r="AG643" i="7" s="1"/>
  <c r="AR6" i="7"/>
  <c r="B291" i="7"/>
  <c r="AQ97" i="7"/>
  <c r="I228" i="7"/>
  <c r="AQ185" i="7"/>
  <c r="AM509" i="7"/>
  <c r="AG226" i="7"/>
  <c r="AP226" i="7"/>
  <c r="AQ107" i="7"/>
  <c r="AQ266" i="7"/>
  <c r="AQ178" i="7"/>
  <c r="AQ202" i="7"/>
  <c r="AQ196" i="7"/>
  <c r="AD508" i="7"/>
  <c r="AQ195" i="7"/>
  <c r="AQ475" i="7"/>
  <c r="AQ464" i="7"/>
  <c r="AQ88" i="7"/>
  <c r="F511" i="7"/>
  <c r="AE508" i="7"/>
  <c r="AQ122" i="7"/>
  <c r="AQ502" i="7"/>
  <c r="AQ104" i="7"/>
  <c r="AQ486" i="7"/>
  <c r="AQ205" i="7"/>
  <c r="AQ108" i="7"/>
  <c r="AQ267" i="7"/>
  <c r="AQ184" i="7"/>
  <c r="AQ272" i="7"/>
  <c r="AQ493" i="7"/>
  <c r="AQ201" i="7"/>
  <c r="AQ284" i="7"/>
  <c r="AA142" i="7"/>
  <c r="AQ497" i="7"/>
  <c r="AQ288" i="7"/>
  <c r="AB508" i="7"/>
  <c r="Y142" i="7"/>
  <c r="AQ177" i="7"/>
  <c r="AQ139" i="7"/>
  <c r="AQ275" i="7"/>
  <c r="W508" i="7"/>
  <c r="AQ259" i="7"/>
  <c r="AQ487" i="7"/>
  <c r="AQ508" i="7"/>
  <c r="AQ282" i="7"/>
  <c r="AC509" i="7"/>
  <c r="AD226" i="7"/>
  <c r="AQ482" i="7"/>
  <c r="AQ179" i="7"/>
  <c r="AQ479" i="7"/>
  <c r="AQ468" i="7"/>
  <c r="AQ224" i="7"/>
  <c r="AQ186" i="7"/>
  <c r="F143" i="7"/>
  <c r="J289" i="7"/>
  <c r="AQ106" i="7"/>
  <c r="AQ132" i="7"/>
  <c r="AF142" i="7"/>
  <c r="AQ273" i="7"/>
  <c r="AQ499" i="7"/>
  <c r="AQ95" i="7"/>
  <c r="AI226" i="7"/>
  <c r="AQ494" i="7"/>
  <c r="AQ198" i="7"/>
  <c r="AQ226" i="7"/>
  <c r="AQ255" i="7"/>
  <c r="X142" i="7"/>
  <c r="AQ261" i="7"/>
  <c r="AQ490" i="7"/>
  <c r="AQ204" i="7"/>
  <c r="AQ223" i="7"/>
  <c r="AQ173" i="7"/>
  <c r="I291" i="7"/>
  <c r="Z508" i="7"/>
  <c r="I143" i="7"/>
  <c r="I290" i="7"/>
  <c r="AQ503" i="7"/>
  <c r="AQ100" i="7"/>
  <c r="AQ244" i="7"/>
  <c r="AQ247" i="7"/>
  <c r="AQ206" i="7"/>
  <c r="AQ192" i="7"/>
  <c r="AQ200" i="7"/>
  <c r="AQ191" i="7"/>
  <c r="AQ171" i="7"/>
  <c r="AM142" i="7"/>
  <c r="W142" i="7"/>
  <c r="AG509" i="7"/>
  <c r="AQ187" i="7"/>
  <c r="AE226" i="7"/>
  <c r="AQ489" i="7"/>
  <c r="AQ262" i="7"/>
  <c r="H143" i="7"/>
  <c r="AQ477" i="7"/>
  <c r="AQ83" i="7"/>
  <c r="AO509" i="7"/>
  <c r="AF508" i="7"/>
  <c r="AQ240" i="7"/>
  <c r="AN226" i="7"/>
  <c r="AQ271" i="7"/>
  <c r="AQ509" i="7"/>
  <c r="V142" i="7"/>
  <c r="AQ188" i="7"/>
  <c r="AQ483" i="7"/>
  <c r="AQ276" i="7"/>
  <c r="AG508" i="7"/>
  <c r="AQ239" i="7"/>
  <c r="AQ491" i="7"/>
  <c r="AQ500" i="7"/>
  <c r="I510" i="7"/>
  <c r="AQ197" i="7"/>
  <c r="H510" i="7"/>
  <c r="X508" i="7"/>
  <c r="X509" i="7"/>
  <c r="AQ141" i="7"/>
  <c r="AQ257" i="7"/>
  <c r="AQ138" i="7"/>
  <c r="AQ175" i="7"/>
  <c r="AC508" i="7"/>
  <c r="AQ473" i="7"/>
  <c r="AQ112" i="7"/>
  <c r="AQ260" i="7"/>
  <c r="Z142" i="7"/>
  <c r="AQ222" i="7"/>
  <c r="AQ182" i="7"/>
  <c r="AQ248" i="7"/>
  <c r="AL508" i="7"/>
  <c r="V508" i="7"/>
  <c r="AN142" i="7"/>
  <c r="AD142" i="7"/>
  <c r="AA508" i="7"/>
  <c r="AQ137" i="7"/>
  <c r="AO508" i="7"/>
  <c r="AQ485" i="7"/>
  <c r="AQ99" i="7"/>
  <c r="V509" i="7"/>
  <c r="AQ215" i="7"/>
  <c r="AQ172" i="7"/>
  <c r="AQ264" i="7"/>
  <c r="AQ207" i="7"/>
  <c r="AI142" i="7"/>
  <c r="AQ116" i="7"/>
  <c r="AF509" i="7"/>
  <c r="AB142" i="7"/>
  <c r="AC142" i="7"/>
  <c r="AQ280" i="7"/>
  <c r="AQ286" i="7"/>
  <c r="AQ130" i="7"/>
  <c r="AQ216" i="7"/>
  <c r="AH509" i="7"/>
  <c r="AQ277" i="7"/>
  <c r="AQ208" i="7"/>
  <c r="AQ129" i="7"/>
  <c r="AJ226" i="7"/>
  <c r="AQ219" i="7"/>
  <c r="AQ274" i="7"/>
  <c r="AL226" i="7"/>
  <c r="AQ221" i="7"/>
  <c r="AQ127" i="7"/>
  <c r="AJ508" i="7"/>
  <c r="AQ211" i="7"/>
  <c r="AQ256" i="7"/>
  <c r="AH508" i="7"/>
  <c r="AQ470" i="7"/>
  <c r="AD509" i="7"/>
  <c r="AQ118" i="7"/>
  <c r="AQ180" i="7"/>
  <c r="AQ110" i="7"/>
  <c r="AQ214" i="7"/>
  <c r="AQ115" i="7"/>
  <c r="AQ98" i="7"/>
  <c r="AL142" i="7"/>
  <c r="AQ92" i="7"/>
  <c r="AJ142" i="7"/>
  <c r="AG142" i="7"/>
  <c r="AQ268" i="7"/>
  <c r="AL509" i="7"/>
  <c r="J227" i="7"/>
  <c r="AQ501" i="7"/>
  <c r="AQ114" i="7"/>
  <c r="AQ111" i="7"/>
  <c r="AQ140" i="7"/>
  <c r="AC226" i="7"/>
  <c r="AQ134" i="7"/>
  <c r="AK226" i="7"/>
  <c r="AK508" i="7"/>
  <c r="AO142" i="7"/>
  <c r="AM508" i="7"/>
  <c r="AQ269" i="7"/>
  <c r="AQ128" i="7"/>
  <c r="J143" i="7"/>
  <c r="AQ471" i="7"/>
  <c r="AQ505" i="7"/>
  <c r="AQ135" i="7"/>
  <c r="AQ488" i="7"/>
  <c r="AI508" i="7"/>
  <c r="AQ496" i="7"/>
  <c r="AP508" i="7"/>
  <c r="AA509" i="7"/>
  <c r="AI509" i="7"/>
  <c r="AF226" i="7"/>
  <c r="AQ258" i="7"/>
  <c r="AQ220" i="7"/>
  <c r="AQ113" i="7"/>
  <c r="AQ189" i="7"/>
  <c r="Z509" i="7"/>
  <c r="AQ285" i="7"/>
  <c r="AQ86" i="7"/>
  <c r="I227" i="7"/>
  <c r="AO226" i="7"/>
  <c r="AQ218" i="7"/>
  <c r="AA226" i="7"/>
  <c r="AQ481" i="7"/>
  <c r="AB509" i="7"/>
  <c r="AQ492" i="7"/>
  <c r="AQ142" i="7"/>
  <c r="AE509" i="7"/>
  <c r="AQ102" i="7"/>
  <c r="AQ193" i="7"/>
  <c r="AN509" i="7"/>
  <c r="W226" i="7"/>
  <c r="AH142" i="7"/>
  <c r="AQ287" i="7"/>
  <c r="AQ507" i="7"/>
  <c r="AQ91" i="7"/>
  <c r="AQ131" i="7"/>
  <c r="AQ498" i="7"/>
  <c r="AJ509" i="7"/>
  <c r="AQ87" i="7"/>
  <c r="AQ478" i="7"/>
  <c r="AQ467" i="7"/>
  <c r="AQ183" i="7"/>
  <c r="AQ176" i="7"/>
  <c r="AQ174" i="7"/>
  <c r="AM226" i="7"/>
  <c r="AQ209" i="7"/>
  <c r="V226" i="7"/>
  <c r="AQ103" i="7"/>
  <c r="AK509" i="7"/>
  <c r="Y508" i="7"/>
  <c r="AQ212" i="7"/>
  <c r="AQ203" i="7"/>
  <c r="AQ265" i="7"/>
  <c r="AB226" i="7"/>
  <c r="W509" i="7"/>
  <c r="AE142" i="7"/>
  <c r="AQ279" i="7"/>
  <c r="AQ105" i="7"/>
  <c r="AQ199" i="7"/>
  <c r="D516" i="7"/>
  <c r="Y226" i="7"/>
  <c r="AQ469" i="7"/>
  <c r="AQ504" i="7"/>
  <c r="AQ190" i="7"/>
  <c r="AQ85" i="7"/>
  <c r="AP509" i="7"/>
  <c r="AQ90" i="7"/>
  <c r="AQ480" i="7"/>
  <c r="AQ123" i="7"/>
  <c r="AQ181" i="7"/>
  <c r="AQ194" i="7"/>
  <c r="AQ472" i="7"/>
  <c r="AQ495" i="7"/>
  <c r="Z226" i="7"/>
  <c r="AQ213" i="7"/>
  <c r="AQ484" i="7"/>
  <c r="AQ270" i="7"/>
  <c r="AQ278" i="7"/>
  <c r="AN508" i="7"/>
  <c r="AQ217" i="7"/>
  <c r="AQ506" i="7"/>
  <c r="X226" i="7"/>
  <c r="AQ474" i="7"/>
  <c r="Y509" i="7"/>
  <c r="AQ281" i="7"/>
  <c r="AQ210" i="7"/>
  <c r="AQ465" i="7"/>
  <c r="AK142" i="7"/>
  <c r="AH226" i="7"/>
  <c r="AQ136" i="7"/>
  <c r="AP142" i="7"/>
  <c r="AQ283" i="7"/>
  <c r="AQ466" i="7"/>
  <c r="AQ96" i="7"/>
  <c r="AQ263" i="7"/>
  <c r="AR75" i="7" l="1"/>
  <c r="W649" i="7"/>
  <c r="X40" i="7" s="1"/>
  <c r="AL668" i="7"/>
  <c r="AM59" i="7" s="1"/>
  <c r="B517" i="7"/>
  <c r="AQ641" i="7"/>
  <c r="AR32" i="7" s="1"/>
  <c r="AQ666" i="7"/>
  <c r="AR57" i="7" s="1"/>
  <c r="AQ667" i="7"/>
  <c r="AR58" i="7" s="1"/>
  <c r="AQ642" i="7"/>
  <c r="AR33" i="7" s="1"/>
  <c r="AH34" i="7"/>
  <c r="AH643" i="7" s="1"/>
  <c r="AR7" i="7"/>
  <c r="B292" i="7"/>
  <c r="AR451" i="7"/>
  <c r="AP227" i="7"/>
  <c r="D291" i="7"/>
  <c r="F144" i="7"/>
  <c r="H144" i="7"/>
  <c r="X289" i="7"/>
  <c r="AK289" i="7"/>
  <c r="I511" i="7"/>
  <c r="AR287" i="7"/>
  <c r="AG227" i="7"/>
  <c r="AR102" i="7"/>
  <c r="AE143" i="7"/>
  <c r="J144" i="7"/>
  <c r="H228" i="7"/>
  <c r="AR104" i="7"/>
  <c r="Z227" i="7"/>
  <c r="H511" i="7"/>
  <c r="AP143" i="7"/>
  <c r="AR114" i="7"/>
  <c r="F230" i="7"/>
  <c r="AR122" i="7"/>
  <c r="AN227" i="7"/>
  <c r="F512" i="7"/>
  <c r="AA227" i="7"/>
  <c r="Z143" i="7"/>
  <c r="X143" i="7"/>
  <c r="J510" i="7"/>
  <c r="AQ143" i="7"/>
  <c r="AM289" i="7"/>
  <c r="AR505" i="7"/>
  <c r="I144" i="7"/>
  <c r="J291" i="7"/>
  <c r="AK143" i="7"/>
  <c r="F291" i="7"/>
  <c r="AR112" i="7"/>
  <c r="AO143" i="7"/>
  <c r="AR133" i="7"/>
  <c r="AH227" i="7"/>
  <c r="AB143" i="7"/>
  <c r="AA289" i="7"/>
  <c r="F228" i="7"/>
  <c r="AL227" i="7"/>
  <c r="D517" i="7"/>
  <c r="F292" i="7"/>
  <c r="AD143" i="7"/>
  <c r="D292" i="7"/>
  <c r="AB227" i="7"/>
  <c r="AR90" i="7"/>
  <c r="AO227" i="7"/>
  <c r="AR495" i="7"/>
  <c r="AR140" i="7"/>
  <c r="AI289" i="7"/>
  <c r="W143" i="7"/>
  <c r="AD227" i="7"/>
  <c r="AO289" i="7"/>
  <c r="AL143" i="7"/>
  <c r="AR278" i="7"/>
  <c r="AR227" i="7"/>
  <c r="AJ143" i="7"/>
  <c r="AE289" i="7"/>
  <c r="W289" i="7"/>
  <c r="AC289" i="7"/>
  <c r="AM143" i="7"/>
  <c r="AR86" i="7"/>
  <c r="AQ289" i="7"/>
  <c r="AR280" i="7"/>
  <c r="AH289" i="7"/>
  <c r="Y227" i="7"/>
  <c r="AA143" i="7"/>
  <c r="AC143" i="7"/>
  <c r="AD289" i="7"/>
  <c r="H291" i="7"/>
  <c r="V289" i="7"/>
  <c r="AG289" i="7"/>
  <c r="AG143" i="7"/>
  <c r="W227" i="7"/>
  <c r="AF289" i="7"/>
  <c r="AQ227" i="7"/>
  <c r="AK227" i="7"/>
  <c r="V227" i="7"/>
  <c r="AN289" i="7"/>
  <c r="AI227" i="7"/>
  <c r="J228" i="7"/>
  <c r="Z289" i="7"/>
  <c r="AR502" i="7"/>
  <c r="AF227" i="7"/>
  <c r="AR118" i="7"/>
  <c r="AP289" i="7"/>
  <c r="AR479" i="7"/>
  <c r="AR289" i="7"/>
  <c r="AE227" i="7"/>
  <c r="AR120" i="7"/>
  <c r="AM227" i="7"/>
  <c r="AI143" i="7"/>
  <c r="AJ289" i="7"/>
  <c r="AF143" i="7"/>
  <c r="AC227" i="7"/>
  <c r="AR281" i="7"/>
  <c r="AR98" i="7"/>
  <c r="AR110" i="7"/>
  <c r="AN143" i="7"/>
  <c r="AR95" i="7"/>
  <c r="Y143" i="7"/>
  <c r="AH143" i="7"/>
  <c r="J290" i="7"/>
  <c r="AJ227" i="7"/>
  <c r="AB289" i="7"/>
  <c r="V143" i="7"/>
  <c r="Y289" i="7"/>
  <c r="X227" i="7"/>
  <c r="AL289" i="7"/>
  <c r="AR106" i="7"/>
  <c r="AR80" i="7"/>
  <c r="H292" i="7"/>
  <c r="AR661" i="7" l="1"/>
  <c r="AS52" i="7" s="1"/>
  <c r="X649" i="7"/>
  <c r="Y40" i="7" s="1"/>
  <c r="AM668" i="7"/>
  <c r="AN59" i="7" s="1"/>
  <c r="B518" i="7"/>
  <c r="V669" i="7"/>
  <c r="AI34" i="7"/>
  <c r="AI643" i="7" s="1"/>
  <c r="AS6" i="7"/>
  <c r="B293" i="7"/>
  <c r="AR132" i="7"/>
  <c r="AR475" i="7"/>
  <c r="AR506" i="7"/>
  <c r="AR510" i="7"/>
  <c r="AR480" i="7"/>
  <c r="AG510" i="7"/>
  <c r="AR483" i="7"/>
  <c r="AR173" i="7"/>
  <c r="AR213" i="7"/>
  <c r="AR260" i="7"/>
  <c r="X144" i="7"/>
  <c r="AO291" i="7"/>
  <c r="AR103" i="7"/>
  <c r="F293" i="7"/>
  <c r="AR131" i="7"/>
  <c r="AR469" i="7"/>
  <c r="AJ291" i="7"/>
  <c r="AR270" i="7"/>
  <c r="AR472" i="7"/>
  <c r="AK290" i="7"/>
  <c r="AR478" i="7"/>
  <c r="AR182" i="7"/>
  <c r="AR484" i="7"/>
  <c r="AR224" i="7"/>
  <c r="AR202" i="7"/>
  <c r="AR269" i="7"/>
  <c r="AM291" i="7"/>
  <c r="AR143" i="7"/>
  <c r="AR92" i="7"/>
  <c r="AG144" i="7"/>
  <c r="AR191" i="7"/>
  <c r="AR497" i="7"/>
  <c r="AR178" i="7"/>
  <c r="H230" i="7"/>
  <c r="AR283" i="7"/>
  <c r="AR491" i="7"/>
  <c r="AR468" i="7"/>
  <c r="AR264" i="7"/>
  <c r="AO228" i="7"/>
  <c r="AK510" i="7"/>
  <c r="AR248" i="7"/>
  <c r="AR501" i="7"/>
  <c r="AR261" i="7"/>
  <c r="I145" i="7"/>
  <c r="AR288" i="7"/>
  <c r="AR470" i="7"/>
  <c r="AR172" i="7"/>
  <c r="AR113" i="7"/>
  <c r="AR93" i="7"/>
  <c r="AD290" i="7"/>
  <c r="AR240" i="7"/>
  <c r="AR171" i="7"/>
  <c r="AR509" i="7"/>
  <c r="AC290" i="7"/>
  <c r="AR187" i="7"/>
  <c r="AR286" i="7"/>
  <c r="AR109" i="7"/>
  <c r="I229" i="7"/>
  <c r="AR476" i="7"/>
  <c r="I292" i="7"/>
  <c r="AF228" i="7"/>
  <c r="V228" i="7"/>
  <c r="AR144" i="7"/>
  <c r="X290" i="7"/>
  <c r="AR139" i="7"/>
  <c r="AQ228" i="7"/>
  <c r="AR134" i="7"/>
  <c r="AR291" i="7"/>
  <c r="AF290" i="7"/>
  <c r="D518" i="7"/>
  <c r="AD291" i="7"/>
  <c r="AR204" i="7"/>
  <c r="AR107" i="7"/>
  <c r="AR471" i="7"/>
  <c r="AR96" i="7"/>
  <c r="Z144" i="7"/>
  <c r="AR100" i="7"/>
  <c r="AR115" i="7"/>
  <c r="V510" i="7"/>
  <c r="AR222" i="7"/>
  <c r="AR130" i="7"/>
  <c r="AR488" i="7"/>
  <c r="AR108" i="7"/>
  <c r="AE510" i="7"/>
  <c r="AR142" i="7"/>
  <c r="AR284" i="7"/>
  <c r="AR279" i="7"/>
  <c r="AC291" i="7"/>
  <c r="Z291" i="7"/>
  <c r="AR205" i="7"/>
  <c r="AR263" i="7"/>
  <c r="AR259" i="7"/>
  <c r="AR193" i="7"/>
  <c r="AR477" i="7"/>
  <c r="AR208" i="7"/>
  <c r="AN291" i="7"/>
  <c r="AC144" i="7"/>
  <c r="AR116" i="7"/>
  <c r="AR174" i="7"/>
  <c r="F229" i="7"/>
  <c r="AR214" i="7"/>
  <c r="AA144" i="7"/>
  <c r="AM290" i="7"/>
  <c r="AB144" i="7"/>
  <c r="AR498" i="7"/>
  <c r="AR188" i="7"/>
  <c r="AR225" i="7"/>
  <c r="AR207" i="7"/>
  <c r="AR201" i="7"/>
  <c r="AD510" i="7"/>
  <c r="AB510" i="7"/>
  <c r="AD228" i="7"/>
  <c r="AH144" i="7"/>
  <c r="AP291" i="7"/>
  <c r="F513" i="7"/>
  <c r="I230" i="7"/>
  <c r="I512" i="7"/>
  <c r="AR256" i="7"/>
  <c r="AH290" i="7"/>
  <c r="X228" i="7"/>
  <c r="AR203" i="7"/>
  <c r="Y291" i="7"/>
  <c r="AR212" i="7"/>
  <c r="AR277" i="7"/>
  <c r="AK144" i="7"/>
  <c r="AR482" i="7"/>
  <c r="AO290" i="7"/>
  <c r="AR83" i="7"/>
  <c r="AR258" i="7"/>
  <c r="AR129" i="7"/>
  <c r="AR464" i="7"/>
  <c r="AR128" i="7"/>
  <c r="AK291" i="7"/>
  <c r="AR190" i="7"/>
  <c r="AR271" i="7"/>
  <c r="AC228" i="7"/>
  <c r="AQ144" i="7"/>
  <c r="AR198" i="7"/>
  <c r="AR285" i="7"/>
  <c r="AR473" i="7"/>
  <c r="AR181" i="7"/>
  <c r="AR200" i="7"/>
  <c r="Y228" i="7"/>
  <c r="AR474" i="7"/>
  <c r="AR508" i="7"/>
  <c r="AP290" i="7"/>
  <c r="AN510" i="7"/>
  <c r="V291" i="7"/>
  <c r="AR493" i="7"/>
  <c r="AI510" i="7"/>
  <c r="AR111" i="7"/>
  <c r="AD144" i="7"/>
  <c r="AR209" i="7"/>
  <c r="H229" i="7"/>
  <c r="AR262" i="7"/>
  <c r="AR177" i="7"/>
  <c r="AR199" i="7"/>
  <c r="W510" i="7"/>
  <c r="AR221" i="7"/>
  <c r="AE228" i="7"/>
  <c r="AR467" i="7"/>
  <c r="AL290" i="7"/>
  <c r="W228" i="7"/>
  <c r="H512" i="7"/>
  <c r="AR276" i="7"/>
  <c r="AR87" i="7"/>
  <c r="AR189" i="7"/>
  <c r="AE144" i="7"/>
  <c r="AO510" i="7"/>
  <c r="AR466" i="7"/>
  <c r="AR186" i="7"/>
  <c r="AO144" i="7"/>
  <c r="AR268" i="7"/>
  <c r="AR266" i="7"/>
  <c r="AR84" i="7"/>
  <c r="AR194" i="7"/>
  <c r="AR124" i="7"/>
  <c r="AQ291" i="7"/>
  <c r="AR219" i="7"/>
  <c r="AJ228" i="7"/>
  <c r="AR496" i="7"/>
  <c r="AR220" i="7"/>
  <c r="AA291" i="7"/>
  <c r="AR255" i="7"/>
  <c r="AR183" i="7"/>
  <c r="AR257" i="7"/>
  <c r="AJ290" i="7"/>
  <c r="AR267" i="7"/>
  <c r="AL510" i="7"/>
  <c r="AR274" i="7"/>
  <c r="AI228" i="7"/>
  <c r="AR138" i="7"/>
  <c r="AL228" i="7"/>
  <c r="AR141" i="7"/>
  <c r="Y290" i="7"/>
  <c r="X510" i="7"/>
  <c r="AR135" i="7"/>
  <c r="AR196" i="7"/>
  <c r="AN290" i="7"/>
  <c r="H145" i="7"/>
  <c r="AR179" i="7"/>
  <c r="AR192" i="7"/>
  <c r="AR216" i="7"/>
  <c r="F231" i="7"/>
  <c r="AJ144" i="7"/>
  <c r="AB290" i="7"/>
  <c r="AQ290" i="7"/>
  <c r="AR272" i="7"/>
  <c r="AR503" i="7"/>
  <c r="AR226" i="7"/>
  <c r="AR94" i="7"/>
  <c r="AR275" i="7"/>
  <c r="AC510" i="7"/>
  <c r="AK228" i="7"/>
  <c r="AR485" i="7"/>
  <c r="AR121" i="7"/>
  <c r="AA510" i="7"/>
  <c r="AG228" i="7"/>
  <c r="AH510" i="7"/>
  <c r="AR504" i="7"/>
  <c r="AR486" i="7"/>
  <c r="AR185" i="7"/>
  <c r="AJ510" i="7"/>
  <c r="AR465" i="7"/>
  <c r="AR499" i="7"/>
  <c r="AA290" i="7"/>
  <c r="AF291" i="7"/>
  <c r="AR176" i="7"/>
  <c r="AR127" i="7"/>
  <c r="AR211" i="7"/>
  <c r="AR180" i="7"/>
  <c r="AG290" i="7"/>
  <c r="J229" i="7"/>
  <c r="AR217" i="7"/>
  <c r="AR290" i="7"/>
  <c r="AR99" i="7"/>
  <c r="AQ510" i="7"/>
  <c r="AR481" i="7"/>
  <c r="AR273" i="7"/>
  <c r="V290" i="7"/>
  <c r="W290" i="7"/>
  <c r="V144" i="7"/>
  <c r="AL144" i="7"/>
  <c r="AN228" i="7"/>
  <c r="AN144" i="7"/>
  <c r="AR247" i="7"/>
  <c r="AR206" i="7"/>
  <c r="AR265" i="7"/>
  <c r="AR507" i="7"/>
  <c r="AR195" i="7"/>
  <c r="AM228" i="7"/>
  <c r="AR101" i="7"/>
  <c r="AM510" i="7"/>
  <c r="AR487" i="7"/>
  <c r="AR136" i="7"/>
  <c r="AR137" i="7"/>
  <c r="W291" i="7"/>
  <c r="AI291" i="7"/>
  <c r="Y510" i="7"/>
  <c r="AE291" i="7"/>
  <c r="AR282" i="7"/>
  <c r="AR244" i="7"/>
  <c r="AF510" i="7"/>
  <c r="AR228" i="7"/>
  <c r="AR175" i="7"/>
  <c r="AR117" i="7"/>
  <c r="AB228" i="7"/>
  <c r="AR105" i="7"/>
  <c r="AR494" i="7"/>
  <c r="AR89" i="7"/>
  <c r="AI290" i="7"/>
  <c r="Z228" i="7"/>
  <c r="Z510" i="7"/>
  <c r="AR197" i="7"/>
  <c r="AF144" i="7"/>
  <c r="J230" i="7"/>
  <c r="AR88" i="7"/>
  <c r="AR85" i="7"/>
  <c r="X291" i="7"/>
  <c r="AR492" i="7"/>
  <c r="J511" i="7"/>
  <c r="AR184" i="7"/>
  <c r="AH291" i="7"/>
  <c r="AR500" i="7"/>
  <c r="AI144" i="7"/>
  <c r="F145" i="7"/>
  <c r="AH228" i="7"/>
  <c r="AB291" i="7"/>
  <c r="AR119" i="7"/>
  <c r="AP144" i="7"/>
  <c r="AR490" i="7"/>
  <c r="J145" i="7"/>
  <c r="AM144" i="7"/>
  <c r="AG291" i="7"/>
  <c r="Y144" i="7"/>
  <c r="Z290" i="7"/>
  <c r="AR91" i="7"/>
  <c r="AR218" i="7"/>
  <c r="AR215" i="7"/>
  <c r="AE290" i="7"/>
  <c r="AA228" i="7"/>
  <c r="W144" i="7"/>
  <c r="AR239" i="7"/>
  <c r="AR210" i="7"/>
  <c r="AL291" i="7"/>
  <c r="AP228" i="7"/>
  <c r="AR223" i="7"/>
  <c r="AP510" i="7"/>
  <c r="AR97" i="7"/>
  <c r="AR489" i="7"/>
  <c r="AR123" i="7"/>
  <c r="AS75" i="7" l="1"/>
  <c r="Y649" i="7"/>
  <c r="Z40" i="7" s="1"/>
  <c r="AN668" i="7"/>
  <c r="AO59" i="7" s="1"/>
  <c r="AR641" i="7"/>
  <c r="AS32" i="7" s="1"/>
  <c r="AR666" i="7"/>
  <c r="AS57" i="7" s="1"/>
  <c r="B519" i="7"/>
  <c r="AR642" i="7"/>
  <c r="AS33" i="7" s="1"/>
  <c r="AR667" i="7"/>
  <c r="AS58" i="7" s="1"/>
  <c r="W60" i="7"/>
  <c r="W669" i="7" s="1"/>
  <c r="AJ34" i="7"/>
  <c r="AJ643" i="7" s="1"/>
  <c r="AS7" i="7"/>
  <c r="B294" i="7"/>
  <c r="AS451" i="7"/>
  <c r="I231" i="7"/>
  <c r="AS102" i="7"/>
  <c r="I293" i="7"/>
  <c r="X230" i="7"/>
  <c r="AR230" i="7"/>
  <c r="AB230" i="7"/>
  <c r="AI229" i="7"/>
  <c r="AS106" i="7"/>
  <c r="F514" i="7"/>
  <c r="H513" i="7"/>
  <c r="J292" i="7"/>
  <c r="Z229" i="7"/>
  <c r="AI145" i="7"/>
  <c r="AS117" i="7"/>
  <c r="AK229" i="7"/>
  <c r="AS119" i="7"/>
  <c r="F232" i="7"/>
  <c r="J231" i="7"/>
  <c r="V230" i="7"/>
  <c r="J512" i="7"/>
  <c r="AG145" i="7"/>
  <c r="AS98" i="7"/>
  <c r="AP230" i="7"/>
  <c r="AI511" i="7"/>
  <c r="AM229" i="7"/>
  <c r="AS124" i="7"/>
  <c r="AN145" i="7"/>
  <c r="AG229" i="7"/>
  <c r="AF229" i="7"/>
  <c r="AS96" i="7"/>
  <c r="AN229" i="7"/>
  <c r="AC230" i="7"/>
  <c r="Y511" i="7"/>
  <c r="AI230" i="7"/>
  <c r="AQ511" i="7"/>
  <c r="X145" i="7"/>
  <c r="AS145" i="7"/>
  <c r="AS127" i="7"/>
  <c r="AS94" i="7"/>
  <c r="AA229" i="7"/>
  <c r="AS103" i="7"/>
  <c r="AR145" i="7"/>
  <c r="AS100" i="7"/>
  <c r="AS123" i="7"/>
  <c r="AP511" i="7"/>
  <c r="AO145" i="7"/>
  <c r="D293" i="7"/>
  <c r="AH511" i="7"/>
  <c r="AH229" i="7"/>
  <c r="AA145" i="7"/>
  <c r="AP229" i="7"/>
  <c r="AC229" i="7"/>
  <c r="W230" i="7"/>
  <c r="AJ229" i="7"/>
  <c r="J146" i="7"/>
  <c r="AS144" i="7"/>
  <c r="AF230" i="7"/>
  <c r="X229" i="7"/>
  <c r="AS86" i="7"/>
  <c r="AA511" i="7"/>
  <c r="AS88" i="7"/>
  <c r="AD230" i="7"/>
  <c r="AK145" i="7"/>
  <c r="AQ230" i="7"/>
  <c r="D519" i="7"/>
  <c r="AS93" i="7"/>
  <c r="AR229" i="7"/>
  <c r="W229" i="7"/>
  <c r="I146" i="7"/>
  <c r="D294" i="7"/>
  <c r="AF511" i="7"/>
  <c r="AA230" i="7"/>
  <c r="AB511" i="7"/>
  <c r="AS95" i="7"/>
  <c r="V511" i="7"/>
  <c r="AD145" i="7"/>
  <c r="AS101" i="7"/>
  <c r="W511" i="7"/>
  <c r="Z230" i="7"/>
  <c r="AK511" i="7"/>
  <c r="H146" i="7"/>
  <c r="F146" i="7"/>
  <c r="AJ230" i="7"/>
  <c r="AD511" i="7"/>
  <c r="V229" i="7"/>
  <c r="I294" i="7"/>
  <c r="Y145" i="7"/>
  <c r="AL230" i="7"/>
  <c r="AS133" i="7"/>
  <c r="AH145" i="7"/>
  <c r="AR511" i="7"/>
  <c r="AS139" i="7"/>
  <c r="AS83" i="7"/>
  <c r="Z511" i="7"/>
  <c r="AS91" i="7"/>
  <c r="AS131" i="7"/>
  <c r="AL511" i="7"/>
  <c r="AG230" i="7"/>
  <c r="AB229" i="7"/>
  <c r="AO230" i="7"/>
  <c r="AS140" i="7"/>
  <c r="H293" i="7"/>
  <c r="AS115" i="7"/>
  <c r="AL145" i="7"/>
  <c r="AG511" i="7"/>
  <c r="AB145" i="7"/>
  <c r="AC145" i="7"/>
  <c r="AQ145" i="7"/>
  <c r="I513" i="7"/>
  <c r="AS109" i="7"/>
  <c r="Y230" i="7"/>
  <c r="AF145" i="7"/>
  <c r="AE145" i="7"/>
  <c r="AS111" i="7"/>
  <c r="AC511" i="7"/>
  <c r="AJ145" i="7"/>
  <c r="AL229" i="7"/>
  <c r="AE229" i="7"/>
  <c r="AQ229" i="7"/>
  <c r="AO229" i="7"/>
  <c r="Z145" i="7"/>
  <c r="AP145" i="7"/>
  <c r="AH230" i="7"/>
  <c r="AD229" i="7"/>
  <c r="Y229" i="7"/>
  <c r="AE230" i="7"/>
  <c r="V145" i="7"/>
  <c r="AO511" i="7"/>
  <c r="AM511" i="7"/>
  <c r="AS135" i="7"/>
  <c r="AM230" i="7"/>
  <c r="AK230" i="7"/>
  <c r="AS97" i="7"/>
  <c r="AM145" i="7"/>
  <c r="AS105" i="7"/>
  <c r="X511" i="7"/>
  <c r="H231" i="7"/>
  <c r="AE511" i="7"/>
  <c r="AJ511" i="7"/>
  <c r="AN511" i="7"/>
  <c r="AN230" i="7"/>
  <c r="W145" i="7"/>
  <c r="AS118" i="7"/>
  <c r="AS85" i="7"/>
  <c r="Z649" i="7" l="1"/>
  <c r="AA40" i="7" s="1"/>
  <c r="AO668" i="7"/>
  <c r="AP59" i="7" s="1"/>
  <c r="B520" i="7"/>
  <c r="X60" i="7"/>
  <c r="X669" i="7" s="1"/>
  <c r="AK34" i="7"/>
  <c r="AK643" i="7" s="1"/>
  <c r="AT6" i="7"/>
  <c r="B295" i="7"/>
  <c r="AS92" i="7"/>
  <c r="AS107" i="7"/>
  <c r="AK231" i="7"/>
  <c r="V512" i="7"/>
  <c r="AS477" i="7"/>
  <c r="AS505" i="7"/>
  <c r="AF512" i="7"/>
  <c r="AE231" i="7"/>
  <c r="AK512" i="7"/>
  <c r="AS178" i="7"/>
  <c r="H232" i="7"/>
  <c r="V146" i="7"/>
  <c r="AA292" i="7"/>
  <c r="AS224" i="7"/>
  <c r="AS466" i="7"/>
  <c r="AG292" i="7"/>
  <c r="AN231" i="7"/>
  <c r="AS503" i="7"/>
  <c r="AS220" i="7"/>
  <c r="AS195" i="7"/>
  <c r="AS292" i="7"/>
  <c r="AS205" i="7"/>
  <c r="AS499" i="7"/>
  <c r="AR146" i="7"/>
  <c r="AD512" i="7"/>
  <c r="AQ292" i="7"/>
  <c r="AC512" i="7"/>
  <c r="Y146" i="7"/>
  <c r="AS176" i="7"/>
  <c r="AS229" i="7"/>
  <c r="AC292" i="7"/>
  <c r="X146" i="7"/>
  <c r="AS206" i="7"/>
  <c r="J294" i="7"/>
  <c r="AS291" i="7"/>
  <c r="AS265" i="7"/>
  <c r="AS228" i="7"/>
  <c r="AQ146" i="7"/>
  <c r="AS110" i="7"/>
  <c r="AS114" i="7"/>
  <c r="AS501" i="7"/>
  <c r="AS509" i="7"/>
  <c r="AE146" i="7"/>
  <c r="AS276" i="7"/>
  <c r="AS183" i="7"/>
  <c r="AS511" i="7"/>
  <c r="AN146" i="7"/>
  <c r="AS214" i="7"/>
  <c r="AS467" i="7"/>
  <c r="AL292" i="7"/>
  <c r="H294" i="7"/>
  <c r="AS89" i="7"/>
  <c r="AS263" i="7"/>
  <c r="AS284" i="7"/>
  <c r="AS289" i="7"/>
  <c r="AS271" i="7"/>
  <c r="AS280" i="7"/>
  <c r="AS267" i="7"/>
  <c r="AG231" i="7"/>
  <c r="AS281" i="7"/>
  <c r="V292" i="7"/>
  <c r="AS474" i="7"/>
  <c r="AD146" i="7"/>
  <c r="AD231" i="7"/>
  <c r="AS200" i="7"/>
  <c r="AS472" i="7"/>
  <c r="AS244" i="7"/>
  <c r="AM512" i="7"/>
  <c r="AS480" i="7"/>
  <c r="AS184" i="7"/>
  <c r="Z292" i="7"/>
  <c r="AS496" i="7"/>
  <c r="AS188" i="7"/>
  <c r="I514" i="7"/>
  <c r="AS108" i="7"/>
  <c r="AS84" i="7"/>
  <c r="J293" i="7"/>
  <c r="AS483" i="7"/>
  <c r="AS268" i="7"/>
  <c r="AS227" i="7"/>
  <c r="AN512" i="7"/>
  <c r="AS113" i="7"/>
  <c r="AS199" i="7"/>
  <c r="F515" i="7"/>
  <c r="AS177" i="7"/>
  <c r="AS219" i="7"/>
  <c r="AS266" i="7"/>
  <c r="Z146" i="7"/>
  <c r="AI512" i="7"/>
  <c r="I147" i="7"/>
  <c r="AS504" i="7"/>
  <c r="AS269" i="7"/>
  <c r="AH146" i="7"/>
  <c r="AK292" i="7"/>
  <c r="AS498" i="7"/>
  <c r="AP231" i="7"/>
  <c r="AA231" i="7"/>
  <c r="AS239" i="7"/>
  <c r="AC231" i="7"/>
  <c r="X512" i="7"/>
  <c r="AS186" i="7"/>
  <c r="AG512" i="7"/>
  <c r="AS174" i="7"/>
  <c r="AS210" i="7"/>
  <c r="AR231" i="7"/>
  <c r="AS482" i="7"/>
  <c r="AS208" i="7"/>
  <c r="AS240" i="7"/>
  <c r="AS287" i="7"/>
  <c r="F294" i="7"/>
  <c r="AJ146" i="7"/>
  <c r="AS132" i="7"/>
  <c r="AS80" i="7"/>
  <c r="Y292" i="7"/>
  <c r="AS193" i="7"/>
  <c r="AS146" i="7"/>
  <c r="AS510" i="7"/>
  <c r="F233" i="7"/>
  <c r="AS142" i="7"/>
  <c r="AE292" i="7"/>
  <c r="AS204" i="7"/>
  <c r="AS494" i="7"/>
  <c r="AS222" i="7"/>
  <c r="AS464" i="7"/>
  <c r="AS500" i="7"/>
  <c r="W146" i="7"/>
  <c r="AJ292" i="7"/>
  <c r="AS469" i="7"/>
  <c r="AA146" i="7"/>
  <c r="Y231" i="7"/>
  <c r="AS468" i="7"/>
  <c r="X292" i="7"/>
  <c r="AS272" i="7"/>
  <c r="AS286" i="7"/>
  <c r="AS506" i="7"/>
  <c r="AS134" i="7"/>
  <c r="AS223" i="7"/>
  <c r="AS256" i="7"/>
  <c r="AM146" i="7"/>
  <c r="AC146" i="7"/>
  <c r="AS221" i="7"/>
  <c r="AS216" i="7"/>
  <c r="AO292" i="7"/>
  <c r="AS507" i="7"/>
  <c r="AS171" i="7"/>
  <c r="Y512" i="7"/>
  <c r="AS290" i="7"/>
  <c r="AN292" i="7"/>
  <c r="AS116" i="7"/>
  <c r="AS99" i="7"/>
  <c r="AI231" i="7"/>
  <c r="AS262" i="7"/>
  <c r="AS259" i="7"/>
  <c r="AS213" i="7"/>
  <c r="AS209" i="7"/>
  <c r="AH231" i="7"/>
  <c r="AS203" i="7"/>
  <c r="AO231" i="7"/>
  <c r="AS128" i="7"/>
  <c r="AS129" i="7"/>
  <c r="AD292" i="7"/>
  <c r="AS215" i="7"/>
  <c r="AS490" i="7"/>
  <c r="AS207" i="7"/>
  <c r="AM292" i="7"/>
  <c r="AQ231" i="7"/>
  <c r="AL512" i="7"/>
  <c r="AL146" i="7"/>
  <c r="AF231" i="7"/>
  <c r="AS470" i="7"/>
  <c r="AS230" i="7"/>
  <c r="AS282" i="7"/>
  <c r="AS185" i="7"/>
  <c r="AQ512" i="7"/>
  <c r="AJ512" i="7"/>
  <c r="AS488" i="7"/>
  <c r="AS90" i="7"/>
  <c r="AS491" i="7"/>
  <c r="AS175" i="7"/>
  <c r="AS261" i="7"/>
  <c r="AE512" i="7"/>
  <c r="AS484" i="7"/>
  <c r="H514" i="7"/>
  <c r="AP512" i="7"/>
  <c r="D295" i="7"/>
  <c r="AS122" i="7"/>
  <c r="AS141" i="7"/>
  <c r="AS180" i="7"/>
  <c r="AS189" i="7"/>
  <c r="AB512" i="7"/>
  <c r="AJ231" i="7"/>
  <c r="AS137" i="7"/>
  <c r="AS201" i="7"/>
  <c r="AS172" i="7"/>
  <c r="AS198" i="7"/>
  <c r="AS471" i="7"/>
  <c r="AS247" i="7"/>
  <c r="AS274" i="7"/>
  <c r="AS190" i="7"/>
  <c r="AS197" i="7"/>
  <c r="AG146" i="7"/>
  <c r="AB146" i="7"/>
  <c r="J147" i="7"/>
  <c r="AS231" i="7"/>
  <c r="AS495" i="7"/>
  <c r="AL231" i="7"/>
  <c r="X231" i="7"/>
  <c r="F147" i="7"/>
  <c r="AS130" i="7"/>
  <c r="AS112" i="7"/>
  <c r="AS508" i="7"/>
  <c r="AS226" i="7"/>
  <c r="AA512" i="7"/>
  <c r="AH292" i="7"/>
  <c r="W292" i="7"/>
  <c r="AS487" i="7"/>
  <c r="J513" i="7"/>
  <c r="W231" i="7"/>
  <c r="AS181" i="7"/>
  <c r="AS257" i="7"/>
  <c r="AO512" i="7"/>
  <c r="AS87" i="7"/>
  <c r="AH512" i="7"/>
  <c r="AS279" i="7"/>
  <c r="AS136" i="7"/>
  <c r="V231" i="7"/>
  <c r="AS285" i="7"/>
  <c r="AF292" i="7"/>
  <c r="AS182" i="7"/>
  <c r="AI146" i="7"/>
  <c r="AK146" i="7"/>
  <c r="AS485" i="7"/>
  <c r="W512" i="7"/>
  <c r="AS211" i="7"/>
  <c r="AI292" i="7"/>
  <c r="AS273" i="7"/>
  <c r="AS512" i="7"/>
  <c r="AS173" i="7"/>
  <c r="AS194" i="7"/>
  <c r="AS473" i="7"/>
  <c r="AS476" i="7"/>
  <c r="AS283" i="7"/>
  <c r="AS187" i="7"/>
  <c r="AS260" i="7"/>
  <c r="AS217" i="7"/>
  <c r="AR292" i="7"/>
  <c r="AS196" i="7"/>
  <c r="AS481" i="7"/>
  <c r="AS479" i="7"/>
  <c r="AS465" i="7"/>
  <c r="H147" i="7"/>
  <c r="AS225" i="7"/>
  <c r="AS192" i="7"/>
  <c r="AS255" i="7"/>
  <c r="AS179" i="7"/>
  <c r="AS270" i="7"/>
  <c r="AS143" i="7"/>
  <c r="AS288" i="7"/>
  <c r="AB231" i="7"/>
  <c r="AS248" i="7"/>
  <c r="AS191" i="7"/>
  <c r="J232" i="7"/>
  <c r="AS493" i="7"/>
  <c r="AS202" i="7"/>
  <c r="AS218" i="7"/>
  <c r="AP146" i="7"/>
  <c r="AS264" i="7"/>
  <c r="AS492" i="7"/>
  <c r="AP292" i="7"/>
  <c r="AS258" i="7"/>
  <c r="AS486" i="7"/>
  <c r="Z231" i="7"/>
  <c r="AO146" i="7"/>
  <c r="AS138" i="7"/>
  <c r="D520" i="7"/>
  <c r="AS212" i="7"/>
  <c r="AS275" i="7"/>
  <c r="AS478" i="7"/>
  <c r="AS120" i="7"/>
  <c r="AM231" i="7"/>
  <c r="AS278" i="7"/>
  <c r="AF146" i="7"/>
  <c r="AS277" i="7"/>
  <c r="AB292" i="7"/>
  <c r="AR512" i="7"/>
  <c r="AS497" i="7"/>
  <c r="Z512" i="7"/>
  <c r="AS475" i="7"/>
  <c r="AS121" i="7"/>
  <c r="AS489" i="7"/>
  <c r="I232" i="7"/>
  <c r="AS502" i="7"/>
  <c r="AS104" i="7"/>
  <c r="AT75" i="7" l="1"/>
  <c r="AS661" i="7"/>
  <c r="AT52" i="7" s="1"/>
  <c r="AA649" i="7"/>
  <c r="AB40" i="7" s="1"/>
  <c r="AP668" i="7"/>
  <c r="AQ59" i="7" s="1"/>
  <c r="AS641" i="7"/>
  <c r="AT32" i="7" s="1"/>
  <c r="AS666" i="7"/>
  <c r="AT57" i="7" s="1"/>
  <c r="AS642" i="7"/>
  <c r="AT33" i="7" s="1"/>
  <c r="AS667" i="7"/>
  <c r="AT58" i="7" s="1"/>
  <c r="B521" i="7"/>
  <c r="Y60" i="7"/>
  <c r="Y669" i="7" s="1"/>
  <c r="AL34" i="7"/>
  <c r="AL643" i="7" s="1"/>
  <c r="AT7" i="7"/>
  <c r="B296" i="7"/>
  <c r="AT451" i="7"/>
  <c r="AA232" i="7"/>
  <c r="AT98" i="7"/>
  <c r="AT133" i="7"/>
  <c r="AT88" i="7"/>
  <c r="AG293" i="7"/>
  <c r="AC147" i="7"/>
  <c r="Z294" i="7"/>
  <c r="AI513" i="7"/>
  <c r="AJ513" i="7"/>
  <c r="AT111" i="7"/>
  <c r="AT115" i="7"/>
  <c r="AT141" i="7"/>
  <c r="AK294" i="7"/>
  <c r="X294" i="7"/>
  <c r="I148" i="7"/>
  <c r="AH293" i="7"/>
  <c r="AT147" i="7"/>
  <c r="AS147" i="7"/>
  <c r="Z293" i="7"/>
  <c r="AM232" i="7"/>
  <c r="AQ294" i="7"/>
  <c r="AR293" i="7"/>
  <c r="AN293" i="7"/>
  <c r="J233" i="7"/>
  <c r="AQ513" i="7"/>
  <c r="AI293" i="7"/>
  <c r="AT119" i="7"/>
  <c r="AT294" i="7"/>
  <c r="AS232" i="7"/>
  <c r="AT105" i="7"/>
  <c r="AE232" i="7"/>
  <c r="AI294" i="7"/>
  <c r="AT93" i="7"/>
  <c r="AD293" i="7"/>
  <c r="AF294" i="7"/>
  <c r="AO232" i="7"/>
  <c r="V232" i="7"/>
  <c r="AL293" i="7"/>
  <c r="AD147" i="7"/>
  <c r="I296" i="7"/>
  <c r="AQ293" i="7"/>
  <c r="AT121" i="7"/>
  <c r="AP293" i="7"/>
  <c r="H233" i="7"/>
  <c r="AR513" i="7"/>
  <c r="AT134" i="7"/>
  <c r="F295" i="7"/>
  <c r="AN294" i="7"/>
  <c r="AT114" i="7"/>
  <c r="AJ147" i="7"/>
  <c r="AB513" i="7"/>
  <c r="Z513" i="7"/>
  <c r="AT127" i="7"/>
  <c r="AT122" i="7"/>
  <c r="AO513" i="7"/>
  <c r="AT129" i="7"/>
  <c r="AJ232" i="7"/>
  <c r="AJ294" i="7"/>
  <c r="AF232" i="7"/>
  <c r="Y513" i="7"/>
  <c r="AT110" i="7"/>
  <c r="V293" i="7"/>
  <c r="J514" i="7"/>
  <c r="AS294" i="7"/>
  <c r="AR232" i="7"/>
  <c r="AS513" i="7"/>
  <c r="AT91" i="7"/>
  <c r="AE513" i="7"/>
  <c r="AT100" i="7"/>
  <c r="AL147" i="7"/>
  <c r="AG294" i="7"/>
  <c r="AM513" i="7"/>
  <c r="AA147" i="7"/>
  <c r="I234" i="7"/>
  <c r="AT89" i="7"/>
  <c r="X293" i="7"/>
  <c r="AM294" i="7"/>
  <c r="AP513" i="7"/>
  <c r="AE294" i="7"/>
  <c r="I515" i="7"/>
  <c r="AT144" i="7"/>
  <c r="AT124" i="7"/>
  <c r="F516" i="7"/>
  <c r="AI232" i="7"/>
  <c r="AG147" i="7"/>
  <c r="AT112" i="7"/>
  <c r="AC294" i="7"/>
  <c r="AC513" i="7"/>
  <c r="AP147" i="7"/>
  <c r="H148" i="7"/>
  <c r="W232" i="7"/>
  <c r="AF293" i="7"/>
  <c r="AT90" i="7"/>
  <c r="AG232" i="7"/>
  <c r="AB294" i="7"/>
  <c r="AT87" i="7"/>
  <c r="AR294" i="7"/>
  <c r="AP232" i="7"/>
  <c r="Y294" i="7"/>
  <c r="AE293" i="7"/>
  <c r="W513" i="7"/>
  <c r="AT123" i="7"/>
  <c r="AD513" i="7"/>
  <c r="AT108" i="7"/>
  <c r="AH147" i="7"/>
  <c r="AT113" i="7"/>
  <c r="Y293" i="7"/>
  <c r="AK232" i="7"/>
  <c r="AN147" i="7"/>
  <c r="AT80" i="7"/>
  <c r="AT116" i="7"/>
  <c r="AB232" i="7"/>
  <c r="I295" i="7"/>
  <c r="AD232" i="7"/>
  <c r="AH513" i="7"/>
  <c r="AK147" i="7"/>
  <c r="AR147" i="7"/>
  <c r="AE147" i="7"/>
  <c r="AT86" i="7"/>
  <c r="AL232" i="7"/>
  <c r="AK513" i="7"/>
  <c r="AT143" i="7"/>
  <c r="AT97" i="7"/>
  <c r="H295" i="7"/>
  <c r="AM147" i="7"/>
  <c r="AN513" i="7"/>
  <c r="AJ293" i="7"/>
  <c r="J148" i="7"/>
  <c r="AT84" i="7"/>
  <c r="AT142" i="7"/>
  <c r="AQ232" i="7"/>
  <c r="F296" i="7"/>
  <c r="AC232" i="7"/>
  <c r="I233" i="7"/>
  <c r="AD294" i="7"/>
  <c r="AT118" i="7"/>
  <c r="W294" i="7"/>
  <c r="AT104" i="7"/>
  <c r="AF147" i="7"/>
  <c r="H515" i="7"/>
  <c r="AK293" i="7"/>
  <c r="AL513" i="7"/>
  <c r="J234" i="7"/>
  <c r="AT135" i="7"/>
  <c r="V294" i="7"/>
  <c r="AA513" i="7"/>
  <c r="AN232" i="7"/>
  <c r="AA294" i="7"/>
  <c r="X147" i="7"/>
  <c r="AT140" i="7"/>
  <c r="Y147" i="7"/>
  <c r="X232" i="7"/>
  <c r="F234" i="7"/>
  <c r="AO147" i="7"/>
  <c r="J295" i="7"/>
  <c r="AP294" i="7"/>
  <c r="AB147" i="7"/>
  <c r="Z232" i="7"/>
  <c r="AA293" i="7"/>
  <c r="AT132" i="7"/>
  <c r="F148" i="7"/>
  <c r="AS293" i="7"/>
  <c r="AT128" i="7"/>
  <c r="AT83" i="7"/>
  <c r="AT138" i="7"/>
  <c r="AM293" i="7"/>
  <c r="AH232" i="7"/>
  <c r="AF513" i="7"/>
  <c r="V147" i="7"/>
  <c r="AB293" i="7"/>
  <c r="AH294" i="7"/>
  <c r="AO293" i="7"/>
  <c r="AT94" i="7"/>
  <c r="AG513" i="7"/>
  <c r="H234" i="7"/>
  <c r="AT85" i="7"/>
  <c r="AO294" i="7"/>
  <c r="J515" i="7"/>
  <c r="W293" i="7"/>
  <c r="AT92" i="7"/>
  <c r="Y232" i="7"/>
  <c r="AT106" i="7"/>
  <c r="AL294" i="7"/>
  <c r="W147" i="7"/>
  <c r="V513" i="7"/>
  <c r="AT146" i="7"/>
  <c r="AQ147" i="7"/>
  <c r="X513" i="7"/>
  <c r="Z147" i="7"/>
  <c r="AC293" i="7"/>
  <c r="AI147" i="7"/>
  <c r="AT120" i="7"/>
  <c r="D521" i="7"/>
  <c r="AT661" i="7" l="1"/>
  <c r="AU52" i="7" s="1"/>
  <c r="AB649" i="7"/>
  <c r="AC40" i="7" s="1"/>
  <c r="AQ668" i="7"/>
  <c r="AR59" i="7" s="1"/>
  <c r="B522" i="7"/>
  <c r="Z60" i="7"/>
  <c r="Z669" i="7" s="1"/>
  <c r="AM34" i="7"/>
  <c r="AM643" i="7" s="1"/>
  <c r="AU6" i="7"/>
  <c r="B297" i="7"/>
  <c r="AT468" i="7"/>
  <c r="AT483" i="7"/>
  <c r="W295" i="7"/>
  <c r="AS233" i="7"/>
  <c r="AT257" i="7"/>
  <c r="AP233" i="7"/>
  <c r="AS148" i="7"/>
  <c r="AN148" i="7"/>
  <c r="X295" i="7"/>
  <c r="AG234" i="7"/>
  <c r="AM148" i="7"/>
  <c r="AT272" i="7"/>
  <c r="AH515" i="7"/>
  <c r="AT173" i="7"/>
  <c r="AT504" i="7"/>
  <c r="AG233" i="7"/>
  <c r="AT469" i="7"/>
  <c r="AT171" i="7"/>
  <c r="X514" i="7"/>
  <c r="AT265" i="7"/>
  <c r="AN233" i="7"/>
  <c r="AJ295" i="7"/>
  <c r="AT239" i="7"/>
  <c r="AS295" i="7"/>
  <c r="AO514" i="7"/>
  <c r="AT505" i="7"/>
  <c r="AT506" i="7"/>
  <c r="AC515" i="7"/>
  <c r="AT202" i="7"/>
  <c r="AT475" i="7"/>
  <c r="AT473" i="7"/>
  <c r="AK295" i="7"/>
  <c r="AK234" i="7"/>
  <c r="AD234" i="7"/>
  <c r="AT192" i="7"/>
  <c r="I516" i="7"/>
  <c r="AG515" i="7"/>
  <c r="AT229" i="7"/>
  <c r="AT512" i="7"/>
  <c r="AT276" i="7"/>
  <c r="AM234" i="7"/>
  <c r="AT487" i="7"/>
  <c r="AQ295" i="7"/>
  <c r="AT199" i="7"/>
  <c r="AT222" i="7"/>
  <c r="X148" i="7"/>
  <c r="AT231" i="7"/>
  <c r="AQ234" i="7"/>
  <c r="W148" i="7"/>
  <c r="AT274" i="7"/>
  <c r="V234" i="7"/>
  <c r="AT486" i="7"/>
  <c r="AT101" i="7"/>
  <c r="AT175" i="7"/>
  <c r="AN514" i="7"/>
  <c r="AT205" i="7"/>
  <c r="AT186" i="7"/>
  <c r="AT248" i="7"/>
  <c r="AT131" i="7"/>
  <c r="AH514" i="7"/>
  <c r="AO233" i="7"/>
  <c r="AL295" i="7"/>
  <c r="AT200" i="7"/>
  <c r="AM295" i="7"/>
  <c r="AT270" i="7"/>
  <c r="AT269" i="7"/>
  <c r="AT292" i="7"/>
  <c r="AT209" i="7"/>
  <c r="AR514" i="7"/>
  <c r="Y514" i="7"/>
  <c r="AD515" i="7"/>
  <c r="AT211" i="7"/>
  <c r="AT277" i="7"/>
  <c r="AA233" i="7"/>
  <c r="AF233" i="7"/>
  <c r="AT282" i="7"/>
  <c r="AT495" i="7"/>
  <c r="AT464" i="7"/>
  <c r="AT290" i="7"/>
  <c r="AR295" i="7"/>
  <c r="Y515" i="7"/>
  <c r="AT197" i="7"/>
  <c r="AT195" i="7"/>
  <c r="F297" i="7"/>
  <c r="AT467" i="7"/>
  <c r="AT217" i="7"/>
  <c r="AM515" i="7"/>
  <c r="AN515" i="7"/>
  <c r="AT206" i="7"/>
  <c r="AT258" i="7"/>
  <c r="AA515" i="7"/>
  <c r="AJ515" i="7"/>
  <c r="AD148" i="7"/>
  <c r="AT287" i="7"/>
  <c r="AT177" i="7"/>
  <c r="AT201" i="7"/>
  <c r="V514" i="7"/>
  <c r="AT95" i="7"/>
  <c r="AT182" i="7"/>
  <c r="AT515" i="7"/>
  <c r="AD233" i="7"/>
  <c r="AT148" i="7"/>
  <c r="AT185" i="7"/>
  <c r="F517" i="7"/>
  <c r="W515" i="7"/>
  <c r="AT109" i="7"/>
  <c r="AT180" i="7"/>
  <c r="AO295" i="7"/>
  <c r="AT172" i="7"/>
  <c r="AP295" i="7"/>
  <c r="AB515" i="7"/>
  <c r="I149" i="7"/>
  <c r="AT189" i="7"/>
  <c r="D297" i="7"/>
  <c r="AT244" i="7"/>
  <c r="AJ514" i="7"/>
  <c r="AT191" i="7"/>
  <c r="AI148" i="7"/>
  <c r="D522" i="7"/>
  <c r="AT295" i="7"/>
  <c r="AF515" i="7"/>
  <c r="AT499" i="7"/>
  <c r="AT240" i="7"/>
  <c r="AP234" i="7"/>
  <c r="AT498" i="7"/>
  <c r="AT501" i="7"/>
  <c r="AR515" i="7"/>
  <c r="AE515" i="7"/>
  <c r="AT491" i="7"/>
  <c r="AT130" i="7"/>
  <c r="AT492" i="7"/>
  <c r="AQ514" i="7"/>
  <c r="AQ148" i="7"/>
  <c r="AT207" i="7"/>
  <c r="AT262" i="7"/>
  <c r="AQ515" i="7"/>
  <c r="AE233" i="7"/>
  <c r="AT477" i="7"/>
  <c r="AB514" i="7"/>
  <c r="AT99" i="7"/>
  <c r="AT285" i="7"/>
  <c r="AT145" i="7"/>
  <c r="AT221" i="7"/>
  <c r="AT216" i="7"/>
  <c r="AT278" i="7"/>
  <c r="AL514" i="7"/>
  <c r="D296" i="7"/>
  <c r="W233" i="7"/>
  <c r="AA514" i="7"/>
  <c r="H516" i="7"/>
  <c r="Y234" i="7"/>
  <c r="AT489" i="7"/>
  <c r="AT510" i="7"/>
  <c r="AS515" i="7"/>
  <c r="AT187" i="7"/>
  <c r="AT193" i="7"/>
  <c r="Z295" i="7"/>
  <c r="AT228" i="7"/>
  <c r="AT214" i="7"/>
  <c r="Z514" i="7"/>
  <c r="AJ233" i="7"/>
  <c r="AI514" i="7"/>
  <c r="AT203" i="7"/>
  <c r="AT293" i="7"/>
  <c r="AC234" i="7"/>
  <c r="AT268" i="7"/>
  <c r="J516" i="7"/>
  <c r="AN295" i="7"/>
  <c r="AT218" i="7"/>
  <c r="Y233" i="7"/>
  <c r="AG514" i="7"/>
  <c r="AR233" i="7"/>
  <c r="AI234" i="7"/>
  <c r="V295" i="7"/>
  <c r="X515" i="7"/>
  <c r="Z515" i="7"/>
  <c r="AT266" i="7"/>
  <c r="AT513" i="7"/>
  <c r="AT264" i="7"/>
  <c r="AT465" i="7"/>
  <c r="AK148" i="7"/>
  <c r="AT198" i="7"/>
  <c r="V515" i="7"/>
  <c r="AT103" i="7"/>
  <c r="AT493" i="7"/>
  <c r="H296" i="7"/>
  <c r="V233" i="7"/>
  <c r="AT503" i="7"/>
  <c r="AH234" i="7"/>
  <c r="AT281" i="7"/>
  <c r="AT507" i="7"/>
  <c r="AT284" i="7"/>
  <c r="AM514" i="7"/>
  <c r="AT514" i="7"/>
  <c r="AO234" i="7"/>
  <c r="AF148" i="7"/>
  <c r="AT471" i="7"/>
  <c r="AT226" i="7"/>
  <c r="AT263" i="7"/>
  <c r="AK233" i="7"/>
  <c r="AP148" i="7"/>
  <c r="AT291" i="7"/>
  <c r="AE295" i="7"/>
  <c r="W234" i="7"/>
  <c r="AD295" i="7"/>
  <c r="AT176" i="7"/>
  <c r="AK515" i="7"/>
  <c r="AT178" i="7"/>
  <c r="Y295" i="7"/>
  <c r="AT247" i="7"/>
  <c r="AF295" i="7"/>
  <c r="H149" i="7"/>
  <c r="AT223" i="7"/>
  <c r="AT488" i="7"/>
  <c r="AT484" i="7"/>
  <c r="AC233" i="7"/>
  <c r="AH148" i="7"/>
  <c r="AT273" i="7"/>
  <c r="AT184" i="7"/>
  <c r="Z234" i="7"/>
  <c r="AT139" i="7"/>
  <c r="AK514" i="7"/>
  <c r="AT255" i="7"/>
  <c r="X234" i="7"/>
  <c r="AT227" i="7"/>
  <c r="AT494" i="7"/>
  <c r="AF234" i="7"/>
  <c r="AT474" i="7"/>
  <c r="AD514" i="7"/>
  <c r="AT479" i="7"/>
  <c r="AI515" i="7"/>
  <c r="W514" i="7"/>
  <c r="AC148" i="7"/>
  <c r="AT260" i="7"/>
  <c r="AA295" i="7"/>
  <c r="AT481" i="7"/>
  <c r="AT215" i="7"/>
  <c r="AR148" i="7"/>
  <c r="AL148" i="7"/>
  <c r="AN234" i="7"/>
  <c r="AT502" i="7"/>
  <c r="AT233" i="7"/>
  <c r="AT490" i="7"/>
  <c r="AT256" i="7"/>
  <c r="AT183" i="7"/>
  <c r="AH295" i="7"/>
  <c r="AT225" i="7"/>
  <c r="AT230" i="7"/>
  <c r="AP515" i="7"/>
  <c r="AT476" i="7"/>
  <c r="AI295" i="7"/>
  <c r="AT509" i="7"/>
  <c r="AT508" i="7"/>
  <c r="AT102" i="7"/>
  <c r="AB233" i="7"/>
  <c r="AT174" i="7"/>
  <c r="AT478" i="7"/>
  <c r="AT496" i="7"/>
  <c r="AS234" i="7"/>
  <c r="AB148" i="7"/>
  <c r="AT194" i="7"/>
  <c r="AT511" i="7"/>
  <c r="AA148" i="7"/>
  <c r="AT232" i="7"/>
  <c r="AR234" i="7"/>
  <c r="AT96" i="7"/>
  <c r="AE234" i="7"/>
  <c r="AP514" i="7"/>
  <c r="AT181" i="7"/>
  <c r="AT286" i="7"/>
  <c r="AT283" i="7"/>
  <c r="Z233" i="7"/>
  <c r="H297" i="7"/>
  <c r="AT213" i="7"/>
  <c r="AQ233" i="7"/>
  <c r="AL515" i="7"/>
  <c r="AL233" i="7"/>
  <c r="AE514" i="7"/>
  <c r="AT485" i="7"/>
  <c r="AT204" i="7"/>
  <c r="AT275" i="7"/>
  <c r="AT288" i="7"/>
  <c r="AT208" i="7"/>
  <c r="AT261" i="7"/>
  <c r="AT224" i="7"/>
  <c r="AT219" i="7"/>
  <c r="AI233" i="7"/>
  <c r="AG295" i="7"/>
  <c r="AT480" i="7"/>
  <c r="AC514" i="7"/>
  <c r="AT267" i="7"/>
  <c r="AM233" i="7"/>
  <c r="AJ234" i="7"/>
  <c r="AT212" i="7"/>
  <c r="AF514" i="7"/>
  <c r="AJ148" i="7"/>
  <c r="AT107" i="7"/>
  <c r="AB295" i="7"/>
  <c r="AT196" i="7"/>
  <c r="AH233" i="7"/>
  <c r="AT497" i="7"/>
  <c r="Y148" i="7"/>
  <c r="AT117" i="7"/>
  <c r="AT188" i="7"/>
  <c r="AT136" i="7"/>
  <c r="AT472" i="7"/>
  <c r="AT280" i="7"/>
  <c r="AC295" i="7"/>
  <c r="AT482" i="7"/>
  <c r="AO515" i="7"/>
  <c r="AT289" i="7"/>
  <c r="AT234" i="7"/>
  <c r="AT137" i="7"/>
  <c r="AT179" i="7"/>
  <c r="AL234" i="7"/>
  <c r="AA234" i="7"/>
  <c r="AB234" i="7"/>
  <c r="AG148" i="7"/>
  <c r="F149" i="7"/>
  <c r="Z148" i="7"/>
  <c r="AT210" i="7"/>
  <c r="AT271" i="7"/>
  <c r="AT500" i="7"/>
  <c r="AT470" i="7"/>
  <c r="AE148" i="7"/>
  <c r="AT279" i="7"/>
  <c r="AT190" i="7"/>
  <c r="V148" i="7"/>
  <c r="AS514" i="7"/>
  <c r="X233" i="7"/>
  <c r="AT259" i="7"/>
  <c r="AT220" i="7"/>
  <c r="AO148" i="7"/>
  <c r="J296" i="7"/>
  <c r="AT466" i="7"/>
  <c r="AU75" i="7" l="1"/>
  <c r="AC649" i="7"/>
  <c r="AD40" i="7" s="1"/>
  <c r="AR668" i="7"/>
  <c r="AS59" i="7" s="1"/>
  <c r="AT666" i="7"/>
  <c r="AU57" i="7" s="1"/>
  <c r="AT641" i="7"/>
  <c r="AU32" i="7" s="1"/>
  <c r="AT667" i="7"/>
  <c r="AU58" i="7" s="1"/>
  <c r="AT642" i="7"/>
  <c r="AU33" i="7" s="1"/>
  <c r="B523" i="7"/>
  <c r="AA60" i="7"/>
  <c r="AA669" i="7" s="1"/>
  <c r="AN34" i="7"/>
  <c r="AN643" i="7" s="1"/>
  <c r="V644" i="7"/>
  <c r="AU7" i="7"/>
  <c r="B298" i="7"/>
  <c r="AU451" i="7"/>
  <c r="AI516" i="7"/>
  <c r="AC296" i="7"/>
  <c r="Y296" i="7"/>
  <c r="AU138" i="7"/>
  <c r="AJ296" i="7"/>
  <c r="AU113" i="7"/>
  <c r="AU101" i="7"/>
  <c r="AU137" i="7"/>
  <c r="AU140" i="7"/>
  <c r="AU289" i="7"/>
  <c r="AU89" i="7"/>
  <c r="D298" i="7"/>
  <c r="AA296" i="7"/>
  <c r="AA516" i="7"/>
  <c r="J149" i="7"/>
  <c r="AU90" i="7"/>
  <c r="J150" i="7"/>
  <c r="H517" i="7"/>
  <c r="AU108" i="7"/>
  <c r="AK296" i="7"/>
  <c r="AO296" i="7"/>
  <c r="AT516" i="7"/>
  <c r="AN516" i="7"/>
  <c r="AU136" i="7"/>
  <c r="AU118" i="7"/>
  <c r="AQ296" i="7"/>
  <c r="AD516" i="7"/>
  <c r="AU120" i="7"/>
  <c r="Z516" i="7"/>
  <c r="F518" i="7"/>
  <c r="AU124" i="7"/>
  <c r="AL296" i="7"/>
  <c r="X296" i="7"/>
  <c r="V296" i="7"/>
  <c r="I517" i="7"/>
  <c r="AF296" i="7"/>
  <c r="AJ516" i="7"/>
  <c r="Y516" i="7"/>
  <c r="AU133" i="7"/>
  <c r="AU103" i="7"/>
  <c r="F298" i="7"/>
  <c r="AP296" i="7"/>
  <c r="AS516" i="7"/>
  <c r="AU476" i="7"/>
  <c r="AU80" i="7"/>
  <c r="AU116" i="7"/>
  <c r="F150" i="7"/>
  <c r="AS296" i="7"/>
  <c r="AT296" i="7"/>
  <c r="AG296" i="7"/>
  <c r="AN296" i="7"/>
  <c r="Z296" i="7"/>
  <c r="AG516" i="7"/>
  <c r="AU506" i="7"/>
  <c r="AD296" i="7"/>
  <c r="AU130" i="7"/>
  <c r="AU477" i="7"/>
  <c r="AR516" i="7"/>
  <c r="AU464" i="7"/>
  <c r="AK516" i="7"/>
  <c r="AE296" i="7"/>
  <c r="AC516" i="7"/>
  <c r="AO516" i="7"/>
  <c r="AU129" i="7"/>
  <c r="AU99" i="7"/>
  <c r="AM296" i="7"/>
  <c r="AU83" i="7"/>
  <c r="D523" i="7"/>
  <c r="AI296" i="7"/>
  <c r="AU230" i="7"/>
  <c r="AE516" i="7"/>
  <c r="W516" i="7"/>
  <c r="AU144" i="7"/>
  <c r="AU94" i="7"/>
  <c r="AQ516" i="7"/>
  <c r="AM516" i="7"/>
  <c r="AF516" i="7"/>
  <c r="V516" i="7"/>
  <c r="I150" i="7"/>
  <c r="I297" i="7"/>
  <c r="AL516" i="7"/>
  <c r="AH296" i="7"/>
  <c r="AB296" i="7"/>
  <c r="H150" i="7"/>
  <c r="AH516" i="7"/>
  <c r="AB516" i="7"/>
  <c r="AP516" i="7"/>
  <c r="X516" i="7"/>
  <c r="AU505" i="7"/>
  <c r="W296" i="7"/>
  <c r="AU279" i="7"/>
  <c r="AU128" i="7"/>
  <c r="AU119" i="7"/>
  <c r="AU106" i="7"/>
  <c r="AU296" i="7"/>
  <c r="AR296" i="7"/>
  <c r="AU141" i="7"/>
  <c r="AU661" i="7" l="1"/>
  <c r="AV52" i="7" s="1"/>
  <c r="AD649" i="7"/>
  <c r="AE40" i="7" s="1"/>
  <c r="AS668" i="7"/>
  <c r="AT59" i="7" s="1"/>
  <c r="B524" i="7"/>
  <c r="AB60" i="7"/>
  <c r="AB669" i="7" s="1"/>
  <c r="AO34" i="7"/>
  <c r="AO643" i="7" s="1"/>
  <c r="W35" i="7"/>
  <c r="W644" i="7" s="1"/>
  <c r="AV6" i="7"/>
  <c r="B299" i="7"/>
  <c r="AU97" i="7"/>
  <c r="AU184" i="7"/>
  <c r="AU112" i="7"/>
  <c r="AU134" i="7"/>
  <c r="AU244" i="7"/>
  <c r="AU512" i="7"/>
  <c r="AU493" i="7"/>
  <c r="AU117" i="7"/>
  <c r="AU222" i="7"/>
  <c r="AB149" i="7"/>
  <c r="AU96" i="7"/>
  <c r="J517" i="7"/>
  <c r="AU177" i="7"/>
  <c r="AU488" i="7"/>
  <c r="AU149" i="7"/>
  <c r="AU516" i="7"/>
  <c r="AU131" i="7"/>
  <c r="AU291" i="7"/>
  <c r="AU293" i="7"/>
  <c r="AU104" i="7"/>
  <c r="AU191" i="7"/>
  <c r="X149" i="7"/>
  <c r="AU146" i="7"/>
  <c r="AU195" i="7"/>
  <c r="AU482" i="7"/>
  <c r="AQ149" i="7"/>
  <c r="AU492" i="7"/>
  <c r="J298" i="7"/>
  <c r="AO149" i="7"/>
  <c r="AU485" i="7"/>
  <c r="AU257" i="7"/>
  <c r="AB150" i="7"/>
  <c r="AU248" i="7"/>
  <c r="AU479" i="7"/>
  <c r="AI149" i="7"/>
  <c r="AU490" i="7"/>
  <c r="I151" i="7"/>
  <c r="AU247" i="7"/>
  <c r="AU495" i="7"/>
  <c r="AU269" i="7"/>
  <c r="AU499" i="7"/>
  <c r="AD150" i="7"/>
  <c r="D524" i="7"/>
  <c r="AU178" i="7"/>
  <c r="AU288" i="7"/>
  <c r="AJ150" i="7"/>
  <c r="AU132" i="7"/>
  <c r="AH149" i="7"/>
  <c r="AU498" i="7"/>
  <c r="AU285" i="7"/>
  <c r="AU503" i="7"/>
  <c r="AU286" i="7"/>
  <c r="AU491" i="7"/>
  <c r="AU203" i="7"/>
  <c r="AU109" i="7"/>
  <c r="AU142" i="7"/>
  <c r="AU273" i="7"/>
  <c r="AP150" i="7"/>
  <c r="AU100" i="7"/>
  <c r="AU197" i="7"/>
  <c r="AU274" i="7"/>
  <c r="AU122" i="7"/>
  <c r="AU224" i="7"/>
  <c r="AG150" i="7"/>
  <c r="AM149" i="7"/>
  <c r="AK150" i="7"/>
  <c r="AU260" i="7"/>
  <c r="AU171" i="7"/>
  <c r="AU221" i="7"/>
  <c r="AH150" i="7"/>
  <c r="AU233" i="7"/>
  <c r="AF150" i="7"/>
  <c r="AU489" i="7"/>
  <c r="AU290" i="7"/>
  <c r="AU231" i="7"/>
  <c r="AQ150" i="7"/>
  <c r="AU497" i="7"/>
  <c r="AU474" i="7"/>
  <c r="AU514" i="7"/>
  <c r="AU487" i="7"/>
  <c r="AU509" i="7"/>
  <c r="AU484" i="7"/>
  <c r="V149" i="7"/>
  <c r="AU148" i="7"/>
  <c r="AU145" i="7"/>
  <c r="AU115" i="7"/>
  <c r="AU200" i="7"/>
  <c r="AU475" i="7"/>
  <c r="AU239" i="7"/>
  <c r="AU150" i="7"/>
  <c r="AU494" i="7"/>
  <c r="AU207" i="7"/>
  <c r="AU102" i="7"/>
  <c r="AU139" i="7"/>
  <c r="AU193" i="7"/>
  <c r="AU504" i="7"/>
  <c r="AU179" i="7"/>
  <c r="AU213" i="7"/>
  <c r="AU219" i="7"/>
  <c r="AU181" i="7"/>
  <c r="AS149" i="7"/>
  <c r="AU270" i="7"/>
  <c r="AU471" i="7"/>
  <c r="AN149" i="7"/>
  <c r="Z150" i="7"/>
  <c r="D299" i="7"/>
  <c r="AU190" i="7"/>
  <c r="AU216" i="7"/>
  <c r="AD149" i="7"/>
  <c r="AU223" i="7"/>
  <c r="AU472" i="7"/>
  <c r="AU147" i="7"/>
  <c r="AU282" i="7"/>
  <c r="AU185" i="7"/>
  <c r="AU255" i="7"/>
  <c r="AU287" i="7"/>
  <c r="AU265" i="7"/>
  <c r="AU515" i="7"/>
  <c r="AA150" i="7"/>
  <c r="AU86" i="7"/>
  <c r="AU198" i="7"/>
  <c r="AU277" i="7"/>
  <c r="AU262" i="7"/>
  <c r="AU135" i="7"/>
  <c r="AU88" i="7"/>
  <c r="AU268" i="7"/>
  <c r="AF149" i="7"/>
  <c r="Z149" i="7"/>
  <c r="AU210" i="7"/>
  <c r="AU84" i="7"/>
  <c r="AU107" i="7"/>
  <c r="AU212" i="7"/>
  <c r="AP149" i="7"/>
  <c r="AT149" i="7"/>
  <c r="AU206" i="7"/>
  <c r="AU258" i="7"/>
  <c r="AU266" i="7"/>
  <c r="AU174" i="7"/>
  <c r="Y150" i="7"/>
  <c r="X150" i="7"/>
  <c r="AU175" i="7"/>
  <c r="AU481" i="7"/>
  <c r="AU294" i="7"/>
  <c r="AU272" i="7"/>
  <c r="AU470" i="7"/>
  <c r="AC150" i="7"/>
  <c r="AU278" i="7"/>
  <c r="AU105" i="7"/>
  <c r="AU502" i="7"/>
  <c r="AU510" i="7"/>
  <c r="F519" i="7"/>
  <c r="AU123" i="7"/>
  <c r="AU183" i="7"/>
  <c r="AU110" i="7"/>
  <c r="AU143" i="7"/>
  <c r="AU217" i="7"/>
  <c r="AE149" i="7"/>
  <c r="AU473" i="7"/>
  <c r="AU284" i="7"/>
  <c r="AU256" i="7"/>
  <c r="AU187" i="7"/>
  <c r="AU276" i="7"/>
  <c r="AR149" i="7"/>
  <c r="AG149" i="7"/>
  <c r="AU205" i="7"/>
  <c r="AU229" i="7"/>
  <c r="AU292" i="7"/>
  <c r="AE150" i="7"/>
  <c r="AU275" i="7"/>
  <c r="AU196" i="7"/>
  <c r="AU496" i="7"/>
  <c r="F151" i="7"/>
  <c r="AU87" i="7"/>
  <c r="AU180" i="7"/>
  <c r="AR150" i="7"/>
  <c r="AT150" i="7"/>
  <c r="AU227" i="7"/>
  <c r="AU478" i="7"/>
  <c r="AU468" i="7"/>
  <c r="AU209" i="7"/>
  <c r="AI150" i="7"/>
  <c r="AU507" i="7"/>
  <c r="AU121" i="7"/>
  <c r="AU98" i="7"/>
  <c r="AU114" i="7"/>
  <c r="AJ149" i="7"/>
  <c r="AU188" i="7"/>
  <c r="AM150" i="7"/>
  <c r="AU295" i="7"/>
  <c r="AU261" i="7"/>
  <c r="AU466" i="7"/>
  <c r="AU215" i="7"/>
  <c r="W150" i="7"/>
  <c r="AU201" i="7"/>
  <c r="AU208" i="7"/>
  <c r="AU469" i="7"/>
  <c r="H518" i="7"/>
  <c r="AU189" i="7"/>
  <c r="AA149" i="7"/>
  <c r="AU228" i="7"/>
  <c r="AU194" i="7"/>
  <c r="AO150" i="7"/>
  <c r="AU263" i="7"/>
  <c r="AU501" i="7"/>
  <c r="J297" i="7"/>
  <c r="AU283" i="7"/>
  <c r="AU511" i="7"/>
  <c r="AK149" i="7"/>
  <c r="AU182" i="7"/>
  <c r="AU225" i="7"/>
  <c r="AS150" i="7"/>
  <c r="AU226" i="7"/>
  <c r="AU500" i="7"/>
  <c r="AU127" i="7"/>
  <c r="AU93" i="7"/>
  <c r="AU85" i="7"/>
  <c r="AU220" i="7"/>
  <c r="AU232" i="7"/>
  <c r="AU192" i="7"/>
  <c r="I298" i="7"/>
  <c r="AU176" i="7"/>
  <c r="AU486" i="7"/>
  <c r="AU173" i="7"/>
  <c r="AL150" i="7"/>
  <c r="AU202" i="7"/>
  <c r="AU111" i="7"/>
  <c r="AU172" i="7"/>
  <c r="AU271" i="7"/>
  <c r="AU267" i="7"/>
  <c r="AU465" i="7"/>
  <c r="AU95" i="7"/>
  <c r="AN150" i="7"/>
  <c r="I518" i="7"/>
  <c r="AU280" i="7"/>
  <c r="AL149" i="7"/>
  <c r="H151" i="7"/>
  <c r="AU186" i="7"/>
  <c r="AU281" i="7"/>
  <c r="AC149" i="7"/>
  <c r="AU92" i="7"/>
  <c r="H298" i="7"/>
  <c r="AU513" i="7"/>
  <c r="AU218" i="7"/>
  <c r="AU508" i="7"/>
  <c r="AU483" i="7"/>
  <c r="AU259" i="7"/>
  <c r="AU480" i="7"/>
  <c r="V150" i="7"/>
  <c r="AU264" i="7"/>
  <c r="AU467" i="7"/>
  <c r="AU211" i="7"/>
  <c r="AU214" i="7"/>
  <c r="AU91" i="7"/>
  <c r="AU204" i="7"/>
  <c r="Y149" i="7"/>
  <c r="AU199" i="7"/>
  <c r="W149" i="7"/>
  <c r="AU240" i="7"/>
  <c r="AU234" i="7"/>
  <c r="AV75" i="7" l="1"/>
  <c r="AE649" i="7"/>
  <c r="AF40" i="7" s="1"/>
  <c r="AT668" i="7"/>
  <c r="AU59" i="7" s="1"/>
  <c r="AU642" i="7"/>
  <c r="AV33" i="7" s="1"/>
  <c r="W26" i="7"/>
  <c r="W635" i="7" s="1"/>
  <c r="X26" i="7" s="1"/>
  <c r="X635" i="7" s="1"/>
  <c r="Y26" i="7" s="1"/>
  <c r="Y635" i="7" s="1"/>
  <c r="Z26" i="7" s="1"/>
  <c r="Z635" i="7" s="1"/>
  <c r="AA26" i="7" s="1"/>
  <c r="AA635" i="7" s="1"/>
  <c r="AB26" i="7" s="1"/>
  <c r="AB635" i="7" s="1"/>
  <c r="AC26" i="7" s="1"/>
  <c r="AC635" i="7" s="1"/>
  <c r="AD26" i="7" s="1"/>
  <c r="AD635" i="7" s="1"/>
  <c r="AE26" i="7" s="1"/>
  <c r="AE635" i="7" s="1"/>
  <c r="AF26" i="7" s="1"/>
  <c r="AF635" i="7" s="1"/>
  <c r="AG26" i="7" s="1"/>
  <c r="AG635" i="7" s="1"/>
  <c r="AH26" i="7" s="1"/>
  <c r="AH635" i="7" s="1"/>
  <c r="AI26" i="7" s="1"/>
  <c r="AI635" i="7" s="1"/>
  <c r="AJ26" i="7" s="1"/>
  <c r="AJ635" i="7" s="1"/>
  <c r="AK26" i="7" s="1"/>
  <c r="AK635" i="7" s="1"/>
  <c r="AL26" i="7" s="1"/>
  <c r="AL635" i="7" s="1"/>
  <c r="AM26" i="7" s="1"/>
  <c r="AM635" i="7" s="1"/>
  <c r="AN26" i="7" s="1"/>
  <c r="AN635" i="7" s="1"/>
  <c r="AO26" i="7" s="1"/>
  <c r="AO635" i="7" s="1"/>
  <c r="AP26" i="7" s="1"/>
  <c r="AP635" i="7" s="1"/>
  <c r="AQ26" i="7" s="1"/>
  <c r="AQ635" i="7" s="1"/>
  <c r="AR26" i="7" s="1"/>
  <c r="AR635" i="7" s="1"/>
  <c r="AS26" i="7" s="1"/>
  <c r="AS635" i="7" s="1"/>
  <c r="AT26" i="7" s="1"/>
  <c r="AT635" i="7" s="1"/>
  <c r="AU26" i="7" s="1"/>
  <c r="AU635" i="7" s="1"/>
  <c r="AV26" i="7" s="1"/>
  <c r="B525" i="7"/>
  <c r="AU641" i="7"/>
  <c r="AV32" i="7" s="1"/>
  <c r="AU666" i="7"/>
  <c r="AV57" i="7" s="1"/>
  <c r="AU667" i="7"/>
  <c r="AV58" i="7" s="1"/>
  <c r="AC60" i="7"/>
  <c r="AC669" i="7" s="1"/>
  <c r="X35" i="7"/>
  <c r="X644" i="7" s="1"/>
  <c r="AP34" i="7"/>
  <c r="AP643" i="7" s="1"/>
  <c r="AV7" i="7"/>
  <c r="B300" i="7"/>
  <c r="AV451" i="7"/>
  <c r="AF517" i="7"/>
  <c r="AI517" i="7"/>
  <c r="AR517" i="7"/>
  <c r="AQ298" i="7"/>
  <c r="AD517" i="7"/>
  <c r="AM297" i="7"/>
  <c r="AN517" i="7"/>
  <c r="AD297" i="7"/>
  <c r="AA517" i="7"/>
  <c r="AT298" i="7"/>
  <c r="AA298" i="7"/>
  <c r="W297" i="7"/>
  <c r="AH298" i="7"/>
  <c r="D300" i="7"/>
  <c r="Y297" i="7"/>
  <c r="AQ297" i="7"/>
  <c r="AR298" i="7"/>
  <c r="W298" i="7"/>
  <c r="W517" i="7"/>
  <c r="Z297" i="7"/>
  <c r="AE298" i="7"/>
  <c r="AQ517" i="7"/>
  <c r="AV133" i="7"/>
  <c r="AG517" i="7"/>
  <c r="F299" i="7"/>
  <c r="AC517" i="7"/>
  <c r="AO297" i="7"/>
  <c r="I519" i="7"/>
  <c r="AT517" i="7"/>
  <c r="J152" i="7"/>
  <c r="AB297" i="7"/>
  <c r="AD298" i="7"/>
  <c r="I299" i="7"/>
  <c r="AK297" i="7"/>
  <c r="AV80" i="7"/>
  <c r="J518" i="7"/>
  <c r="AS298" i="7"/>
  <c r="AN297" i="7"/>
  <c r="AO517" i="7"/>
  <c r="F520" i="7"/>
  <c r="AT297" i="7"/>
  <c r="X297" i="7"/>
  <c r="V298" i="7"/>
  <c r="AI298" i="7"/>
  <c r="Z298" i="7"/>
  <c r="AB298" i="7"/>
  <c r="AU298" i="7"/>
  <c r="AG298" i="7"/>
  <c r="AK298" i="7"/>
  <c r="AL297" i="7"/>
  <c r="AL298" i="7"/>
  <c r="AP297" i="7"/>
  <c r="AS297" i="7"/>
  <c r="Z517" i="7"/>
  <c r="D525" i="7"/>
  <c r="AC298" i="7"/>
  <c r="X517" i="7"/>
  <c r="AU517" i="7"/>
  <c r="AP517" i="7"/>
  <c r="J299" i="7"/>
  <c r="H299" i="7"/>
  <c r="AA297" i="7"/>
  <c r="V297" i="7"/>
  <c r="AF297" i="7"/>
  <c r="AM298" i="7"/>
  <c r="AJ297" i="7"/>
  <c r="AP298" i="7"/>
  <c r="AB517" i="7"/>
  <c r="AG297" i="7"/>
  <c r="AE297" i="7"/>
  <c r="AU297" i="7"/>
  <c r="X298" i="7"/>
  <c r="I152" i="7"/>
  <c r="AM517" i="7"/>
  <c r="H519" i="7"/>
  <c r="AC297" i="7"/>
  <c r="AH517" i="7"/>
  <c r="H300" i="7"/>
  <c r="V517" i="7"/>
  <c r="F152" i="7"/>
  <c r="AE517" i="7"/>
  <c r="AO298" i="7"/>
  <c r="Y298" i="7"/>
  <c r="AN298" i="7"/>
  <c r="AR297" i="7"/>
  <c r="AS517" i="7"/>
  <c r="AI297" i="7"/>
  <c r="AF298" i="7"/>
  <c r="AK517" i="7"/>
  <c r="H152" i="7"/>
  <c r="AJ298" i="7"/>
  <c r="J151" i="7"/>
  <c r="AL517" i="7"/>
  <c r="Y517" i="7"/>
  <c r="AH297" i="7"/>
  <c r="AJ517" i="7"/>
  <c r="AV297" i="7"/>
  <c r="AV661" i="7" l="1"/>
  <c r="AW52" i="7" s="1"/>
  <c r="AF649" i="7"/>
  <c r="AG40" i="7" s="1"/>
  <c r="AU668" i="7"/>
  <c r="AV59" i="7" s="1"/>
  <c r="B526" i="7"/>
  <c r="AD60" i="7"/>
  <c r="AD669" i="7" s="1"/>
  <c r="AQ34" i="7"/>
  <c r="AQ643" i="7" s="1"/>
  <c r="Y35" i="7"/>
  <c r="Y644" i="7" s="1"/>
  <c r="AW6" i="7"/>
  <c r="B301" i="7"/>
  <c r="AV123" i="7"/>
  <c r="AV234" i="7"/>
  <c r="AV473" i="7"/>
  <c r="X299" i="7"/>
  <c r="AV481" i="7"/>
  <c r="Z299" i="7"/>
  <c r="AV175" i="7"/>
  <c r="D301" i="7"/>
  <c r="AV216" i="7"/>
  <c r="AV122" i="7"/>
  <c r="AS518" i="7"/>
  <c r="AQ518" i="7"/>
  <c r="AV467" i="7"/>
  <c r="AB151" i="7"/>
  <c r="AV207" i="7"/>
  <c r="AC152" i="7"/>
  <c r="AK152" i="7"/>
  <c r="AK151" i="7"/>
  <c r="AV464" i="7"/>
  <c r="AV230" i="7"/>
  <c r="AV281" i="7"/>
  <c r="AU299" i="7"/>
  <c r="AV266" i="7"/>
  <c r="AM518" i="7"/>
  <c r="AV498" i="7"/>
  <c r="AN152" i="7"/>
  <c r="AV228" i="7"/>
  <c r="AV127" i="7"/>
  <c r="AR299" i="7"/>
  <c r="AV176" i="7"/>
  <c r="AV256" i="7"/>
  <c r="AV496" i="7"/>
  <c r="AV283" i="7"/>
  <c r="AV271" i="7"/>
  <c r="AV276" i="7"/>
  <c r="AV255" i="7"/>
  <c r="AV114" i="7"/>
  <c r="AV499" i="7"/>
  <c r="AV205" i="7"/>
  <c r="D526" i="7"/>
  <c r="AV148" i="7"/>
  <c r="AV295" i="7"/>
  <c r="AH152" i="7"/>
  <c r="AV113" i="7"/>
  <c r="AV511" i="7"/>
  <c r="AA152" i="7"/>
  <c r="AV257" i="7"/>
  <c r="AV285" i="7"/>
  <c r="AJ518" i="7"/>
  <c r="AV468" i="7"/>
  <c r="AH299" i="7"/>
  <c r="X152" i="7"/>
  <c r="AV120" i="7"/>
  <c r="AH151" i="7"/>
  <c r="AV220" i="7"/>
  <c r="AV140" i="7"/>
  <c r="AD518" i="7"/>
  <c r="AV466" i="7"/>
  <c r="H153" i="7"/>
  <c r="AL152" i="7"/>
  <c r="AV110" i="7"/>
  <c r="V299" i="7"/>
  <c r="AS151" i="7"/>
  <c r="AV492" i="7"/>
  <c r="AV292" i="7"/>
  <c r="AV135" i="7"/>
  <c r="AV509" i="7"/>
  <c r="AV83" i="7"/>
  <c r="AV219" i="7"/>
  <c r="AI151" i="7"/>
  <c r="AM299" i="7"/>
  <c r="AV85" i="7"/>
  <c r="AU151" i="7"/>
  <c r="AV100" i="7"/>
  <c r="AV231" i="7"/>
  <c r="W518" i="7"/>
  <c r="AV490" i="7"/>
  <c r="AV124" i="7"/>
  <c r="AT152" i="7"/>
  <c r="AV282" i="7"/>
  <c r="Y518" i="7"/>
  <c r="AV131" i="7"/>
  <c r="AJ299" i="7"/>
  <c r="AV186" i="7"/>
  <c r="AV185" i="7"/>
  <c r="AF151" i="7"/>
  <c r="AV279" i="7"/>
  <c r="AV106" i="7"/>
  <c r="V152" i="7"/>
  <c r="AV478" i="7"/>
  <c r="AV172" i="7"/>
  <c r="AV180" i="7"/>
  <c r="AL151" i="7"/>
  <c r="AV173" i="7"/>
  <c r="AV287" i="7"/>
  <c r="AV518" i="7"/>
  <c r="AT151" i="7"/>
  <c r="AV102" i="7"/>
  <c r="AD151" i="7"/>
  <c r="AG518" i="7"/>
  <c r="AU152" i="7"/>
  <c r="AV258" i="7"/>
  <c r="AV248" i="7"/>
  <c r="AV472" i="7"/>
  <c r="AV299" i="7"/>
  <c r="J519" i="7"/>
  <c r="AV244" i="7"/>
  <c r="AO151" i="7"/>
  <c r="AV183" i="7"/>
  <c r="AV177" i="7"/>
  <c r="AV213" i="7"/>
  <c r="AL299" i="7"/>
  <c r="Z152" i="7"/>
  <c r="AV263" i="7"/>
  <c r="AT299" i="7"/>
  <c r="AV217" i="7"/>
  <c r="AV265" i="7"/>
  <c r="AV208" i="7"/>
  <c r="AV501" i="7"/>
  <c r="X518" i="7"/>
  <c r="AV206" i="7"/>
  <c r="AF152" i="7"/>
  <c r="AV115" i="7"/>
  <c r="AB152" i="7"/>
  <c r="F153" i="7"/>
  <c r="AV476" i="7"/>
  <c r="AV90" i="7"/>
  <c r="AV225" i="7"/>
  <c r="AV471" i="7"/>
  <c r="AV202" i="7"/>
  <c r="AV516" i="7"/>
  <c r="AV497" i="7"/>
  <c r="Y299" i="7"/>
  <c r="AV139" i="7"/>
  <c r="AM152" i="7"/>
  <c r="AV222" i="7"/>
  <c r="AV298" i="7"/>
  <c r="AJ152" i="7"/>
  <c r="AV101" i="7"/>
  <c r="AV190" i="7"/>
  <c r="AV506" i="7"/>
  <c r="AV289" i="7"/>
  <c r="AV144" i="7"/>
  <c r="AV514" i="7"/>
  <c r="AV136" i="7"/>
  <c r="AP151" i="7"/>
  <c r="AV286" i="7"/>
  <c r="AV188" i="7"/>
  <c r="AV98" i="7"/>
  <c r="AV232" i="7"/>
  <c r="AP518" i="7"/>
  <c r="AB299" i="7"/>
  <c r="AN518" i="7"/>
  <c r="AS152" i="7"/>
  <c r="AV174" i="7"/>
  <c r="V151" i="7"/>
  <c r="AV86" i="7"/>
  <c r="AV134" i="7"/>
  <c r="AV294" i="7"/>
  <c r="AV493" i="7"/>
  <c r="AV89" i="7"/>
  <c r="AV111" i="7"/>
  <c r="AO152" i="7"/>
  <c r="AG299" i="7"/>
  <c r="AV268" i="7"/>
  <c r="AV280" i="7"/>
  <c r="AV200" i="7"/>
  <c r="AL518" i="7"/>
  <c r="AV508" i="7"/>
  <c r="AP299" i="7"/>
  <c r="AV484" i="7"/>
  <c r="AV187" i="7"/>
  <c r="AV97" i="7"/>
  <c r="AV142" i="7"/>
  <c r="Z151" i="7"/>
  <c r="H520" i="7"/>
  <c r="AV171" i="7"/>
  <c r="AV277" i="7"/>
  <c r="AV469" i="7"/>
  <c r="AH518" i="7"/>
  <c r="AV284" i="7"/>
  <c r="I300" i="7"/>
  <c r="AV288" i="7"/>
  <c r="I153" i="7"/>
  <c r="AV96" i="7"/>
  <c r="AV194" i="7"/>
  <c r="AV128" i="7"/>
  <c r="AV178" i="7"/>
  <c r="AV290" i="7"/>
  <c r="AI518" i="7"/>
  <c r="AV210" i="7"/>
  <c r="X151" i="7"/>
  <c r="Z518" i="7"/>
  <c r="AV84" i="7"/>
  <c r="J520" i="7"/>
  <c r="AV212" i="7"/>
  <c r="AV105" i="7"/>
  <c r="AV480" i="7"/>
  <c r="AV261" i="7"/>
  <c r="AV192" i="7"/>
  <c r="AV239" i="7"/>
  <c r="AB518" i="7"/>
  <c r="AV218" i="7"/>
  <c r="AV193" i="7"/>
  <c r="AV118" i="7"/>
  <c r="AV269" i="7"/>
  <c r="AV182" i="7"/>
  <c r="V518" i="7"/>
  <c r="AN299" i="7"/>
  <c r="AV505" i="7"/>
  <c r="AV129" i="7"/>
  <c r="AV507" i="7"/>
  <c r="W299" i="7"/>
  <c r="AV485" i="7"/>
  <c r="AV184" i="7"/>
  <c r="AV264" i="7"/>
  <c r="AV221" i="7"/>
  <c r="AD152" i="7"/>
  <c r="F301" i="7"/>
  <c r="W152" i="7"/>
  <c r="AV229" i="7"/>
  <c r="AV147" i="7"/>
  <c r="AV503" i="7"/>
  <c r="AV179" i="7"/>
  <c r="AV515" i="7"/>
  <c r="AQ152" i="7"/>
  <c r="AU518" i="7"/>
  <c r="AO299" i="7"/>
  <c r="AV201" i="7"/>
  <c r="AV259" i="7"/>
  <c r="AV278" i="7"/>
  <c r="AV137" i="7"/>
  <c r="AE299" i="7"/>
  <c r="AV486" i="7"/>
  <c r="AV95" i="7"/>
  <c r="Y152" i="7"/>
  <c r="AV191" i="7"/>
  <c r="AV487" i="7"/>
  <c r="AV203" i="7"/>
  <c r="AJ151" i="7"/>
  <c r="AA518" i="7"/>
  <c r="AR151" i="7"/>
  <c r="AV151" i="7"/>
  <c r="J153" i="7"/>
  <c r="AA151" i="7"/>
  <c r="AV504" i="7"/>
  <c r="W151" i="7"/>
  <c r="AV195" i="7"/>
  <c r="AF299" i="7"/>
  <c r="AV143" i="7"/>
  <c r="AV94" i="7"/>
  <c r="F521" i="7"/>
  <c r="AV513" i="7"/>
  <c r="AV141" i="7"/>
  <c r="AV91" i="7"/>
  <c r="AV223" i="7"/>
  <c r="AV465" i="7"/>
  <c r="AG152" i="7"/>
  <c r="AV109" i="7"/>
  <c r="AV240" i="7"/>
  <c r="AV224" i="7"/>
  <c r="AV475" i="7"/>
  <c r="F300" i="7"/>
  <c r="AV103" i="7"/>
  <c r="AV270" i="7"/>
  <c r="AV247" i="7"/>
  <c r="AC518" i="7"/>
  <c r="AV130" i="7"/>
  <c r="AQ151" i="7"/>
  <c r="AD299" i="7"/>
  <c r="AK299" i="7"/>
  <c r="AV260" i="7"/>
  <c r="AC151" i="7"/>
  <c r="AG151" i="7"/>
  <c r="AV488" i="7"/>
  <c r="AC299" i="7"/>
  <c r="AV92" i="7"/>
  <c r="AV291" i="7"/>
  <c r="AV296" i="7"/>
  <c r="AI299" i="7"/>
  <c r="AR518" i="7"/>
  <c r="AV275" i="7"/>
  <c r="AT518" i="7"/>
  <c r="AV494" i="7"/>
  <c r="AK518" i="7"/>
  <c r="AV117" i="7"/>
  <c r="AV227" i="7"/>
  <c r="AV116" i="7"/>
  <c r="AV99" i="7"/>
  <c r="AV198" i="7"/>
  <c r="AV489" i="7"/>
  <c r="AV211" i="7"/>
  <c r="AV108" i="7"/>
  <c r="AE518" i="7"/>
  <c r="AV502" i="7"/>
  <c r="Y151" i="7"/>
  <c r="AV233" i="7"/>
  <c r="AO518" i="7"/>
  <c r="AE152" i="7"/>
  <c r="AR152" i="7"/>
  <c r="AS299" i="7"/>
  <c r="AV199" i="7"/>
  <c r="AV479" i="7"/>
  <c r="AV293" i="7"/>
  <c r="AV512" i="7"/>
  <c r="AV517" i="7"/>
  <c r="AV267" i="7"/>
  <c r="AV197" i="7"/>
  <c r="AV119" i="7"/>
  <c r="AV88" i="7"/>
  <c r="AV209" i="7"/>
  <c r="AA299" i="7"/>
  <c r="AV204" i="7"/>
  <c r="AF518" i="7"/>
  <c r="AV112" i="7"/>
  <c r="AV274" i="7"/>
  <c r="AV196" i="7"/>
  <c r="AV272" i="7"/>
  <c r="AV93" i="7"/>
  <c r="AV150" i="7"/>
  <c r="AV145" i="7"/>
  <c r="AQ299" i="7"/>
  <c r="AM151" i="7"/>
  <c r="AV510" i="7"/>
  <c r="AV189" i="7"/>
  <c r="AV121" i="7"/>
  <c r="AV470" i="7"/>
  <c r="AV132" i="7"/>
  <c r="AE151" i="7"/>
  <c r="AV215" i="7"/>
  <c r="AV181" i="7"/>
  <c r="AV138" i="7"/>
  <c r="AV214" i="7"/>
  <c r="AV474" i="7"/>
  <c r="AV495" i="7"/>
  <c r="AV149" i="7"/>
  <c r="AV107" i="7"/>
  <c r="AI152" i="7"/>
  <c r="AP152" i="7"/>
  <c r="AV483" i="7"/>
  <c r="AV226" i="7"/>
  <c r="AV491" i="7"/>
  <c r="AV500" i="7"/>
  <c r="AV152" i="7"/>
  <c r="AV146" i="7"/>
  <c r="AV482" i="7"/>
  <c r="AV273" i="7"/>
  <c r="AV87" i="7"/>
  <c r="AN151" i="7"/>
  <c r="AV104" i="7"/>
  <c r="AV477" i="7"/>
  <c r="AV262" i="7"/>
  <c r="AW75" i="7" l="1"/>
  <c r="V650" i="7"/>
  <c r="W41" i="7" s="1"/>
  <c r="W38" i="7" s="1"/>
  <c r="AG649" i="7"/>
  <c r="AH40" i="7" s="1"/>
  <c r="AV667" i="7"/>
  <c r="AW58" i="7" s="1"/>
  <c r="AV635" i="7"/>
  <c r="AW26" i="7" s="1"/>
  <c r="AV642" i="7"/>
  <c r="AW33" i="7" s="1"/>
  <c r="AV668" i="7"/>
  <c r="AW59" i="7" s="1"/>
  <c r="AV641" i="7"/>
  <c r="AW32" i="7" s="1"/>
  <c r="AV666" i="7"/>
  <c r="AW57" i="7" s="1"/>
  <c r="W21" i="7"/>
  <c r="B527" i="7"/>
  <c r="AE60" i="7"/>
  <c r="AE669" i="7" s="1"/>
  <c r="Z35" i="7"/>
  <c r="Z644" i="7" s="1"/>
  <c r="AR34" i="7"/>
  <c r="AR643" i="7" s="1"/>
  <c r="AW7" i="7"/>
  <c r="B302" i="7"/>
  <c r="AW451" i="7"/>
  <c r="AS153" i="7"/>
  <c r="V153" i="7"/>
  <c r="AE519" i="7"/>
  <c r="J154" i="7"/>
  <c r="AW150" i="7"/>
  <c r="AW121" i="7"/>
  <c r="F522" i="7"/>
  <c r="AW135" i="7"/>
  <c r="W153" i="7"/>
  <c r="AW86" i="7"/>
  <c r="H521" i="7"/>
  <c r="AD519" i="7"/>
  <c r="AW515" i="7"/>
  <c r="AW484" i="7"/>
  <c r="AW107" i="7"/>
  <c r="AW115" i="7"/>
  <c r="AP519" i="7"/>
  <c r="AW204" i="7"/>
  <c r="AW105" i="7"/>
  <c r="AI153" i="7"/>
  <c r="AW94" i="7"/>
  <c r="Y153" i="7"/>
  <c r="AI519" i="7"/>
  <c r="AC153" i="7"/>
  <c r="AD153" i="7"/>
  <c r="H154" i="7"/>
  <c r="AW509" i="7"/>
  <c r="AW104" i="7"/>
  <c r="AW516" i="7"/>
  <c r="AU519" i="7"/>
  <c r="AW89" i="7"/>
  <c r="X519" i="7"/>
  <c r="AC519" i="7"/>
  <c r="AT153" i="7"/>
  <c r="AW511" i="7"/>
  <c r="AW149" i="7"/>
  <c r="I520" i="7"/>
  <c r="AW108" i="7"/>
  <c r="Y519" i="7"/>
  <c r="J300" i="7"/>
  <c r="AG519" i="7"/>
  <c r="AW87" i="7"/>
  <c r="AW131" i="7"/>
  <c r="AU153" i="7"/>
  <c r="F154" i="7"/>
  <c r="AL153" i="7"/>
  <c r="AP153" i="7"/>
  <c r="AV519" i="7"/>
  <c r="AB153" i="7"/>
  <c r="AW101" i="7"/>
  <c r="AA519" i="7"/>
  <c r="AW192" i="7"/>
  <c r="AW506" i="7"/>
  <c r="I521" i="7"/>
  <c r="AW221" i="7"/>
  <c r="AO519" i="7"/>
  <c r="AW111" i="7"/>
  <c r="AM153" i="7"/>
  <c r="I302" i="7"/>
  <c r="I301" i="7"/>
  <c r="W519" i="7"/>
  <c r="AV153" i="7"/>
  <c r="AL519" i="7"/>
  <c r="AF519" i="7"/>
  <c r="Z153" i="7"/>
  <c r="AQ519" i="7"/>
  <c r="AW277" i="7"/>
  <c r="AJ153" i="7"/>
  <c r="AW117" i="7"/>
  <c r="AR519" i="7"/>
  <c r="AW141" i="7"/>
  <c r="AW119" i="7"/>
  <c r="AW292" i="7"/>
  <c r="AW286" i="7"/>
  <c r="I154" i="7"/>
  <c r="AQ153" i="7"/>
  <c r="AF153" i="7"/>
  <c r="AK153" i="7"/>
  <c r="Z519" i="7"/>
  <c r="AN519" i="7"/>
  <c r="AW112" i="7"/>
  <c r="AN153" i="7"/>
  <c r="AW143" i="7"/>
  <c r="AS519" i="7"/>
  <c r="AO153" i="7"/>
  <c r="AW202" i="7"/>
  <c r="AR153" i="7"/>
  <c r="AW124" i="7"/>
  <c r="AW88" i="7"/>
  <c r="AE153" i="7"/>
  <c r="AW223" i="7"/>
  <c r="AW118" i="7"/>
  <c r="AB519" i="7"/>
  <c r="AW152" i="7"/>
  <c r="AW265" i="7"/>
  <c r="AW120" i="7"/>
  <c r="AW93" i="7"/>
  <c r="J521" i="7"/>
  <c r="AT519" i="7"/>
  <c r="AM519" i="7"/>
  <c r="AG153" i="7"/>
  <c r="AA153" i="7"/>
  <c r="AH153" i="7"/>
  <c r="V519" i="7"/>
  <c r="AW147" i="7"/>
  <c r="H301" i="7"/>
  <c r="AW97" i="7"/>
  <c r="AW487" i="7"/>
  <c r="AW287" i="7"/>
  <c r="D527" i="7"/>
  <c r="AW503" i="7"/>
  <c r="AJ519" i="7"/>
  <c r="AW84" i="7"/>
  <c r="AK519" i="7"/>
  <c r="AH519" i="7"/>
  <c r="AW188" i="7"/>
  <c r="AW80" i="7"/>
  <c r="X153" i="7"/>
  <c r="AW106" i="7"/>
  <c r="F302" i="7"/>
  <c r="AW661" i="7" l="1"/>
  <c r="AX52" i="7" s="1"/>
  <c r="W630" i="7"/>
  <c r="W650" i="7"/>
  <c r="X41" i="7" s="1"/>
  <c r="X38" i="7" s="1"/>
  <c r="V647" i="7"/>
  <c r="AH649" i="7"/>
  <c r="AI40" i="7" s="1"/>
  <c r="B528" i="7"/>
  <c r="AF60" i="7"/>
  <c r="AF669" i="7" s="1"/>
  <c r="AA35" i="7"/>
  <c r="AA644" i="7" s="1"/>
  <c r="AS34" i="7"/>
  <c r="AS643" i="7" s="1"/>
  <c r="AX6" i="7"/>
  <c r="B303" i="7"/>
  <c r="AW298" i="7"/>
  <c r="AW103" i="7"/>
  <c r="AW233" i="7"/>
  <c r="AW83" i="7"/>
  <c r="AW500" i="7"/>
  <c r="AD520" i="7"/>
  <c r="AW488" i="7"/>
  <c r="AT521" i="7"/>
  <c r="AR520" i="7"/>
  <c r="AC300" i="7"/>
  <c r="Y154" i="7"/>
  <c r="AW273" i="7"/>
  <c r="AW96" i="7"/>
  <c r="AE520" i="7"/>
  <c r="AW176" i="7"/>
  <c r="W520" i="7"/>
  <c r="AR154" i="7"/>
  <c r="AW102" i="7"/>
  <c r="AW196" i="7"/>
  <c r="AO154" i="7"/>
  <c r="AK521" i="7"/>
  <c r="AW521" i="7"/>
  <c r="AW234" i="7"/>
  <c r="AW483" i="7"/>
  <c r="AW514" i="7"/>
  <c r="Y300" i="7"/>
  <c r="AW264" i="7"/>
  <c r="AR521" i="7"/>
  <c r="AW285" i="7"/>
  <c r="AW198" i="7"/>
  <c r="AW464" i="7"/>
  <c r="AW211" i="7"/>
  <c r="H155" i="7"/>
  <c r="AW295" i="7"/>
  <c r="Z521" i="7"/>
  <c r="F155" i="7"/>
  <c r="AW472" i="7"/>
  <c r="AO520" i="7"/>
  <c r="AW197" i="7"/>
  <c r="AW219" i="7"/>
  <c r="AW248" i="7"/>
  <c r="AW173" i="7"/>
  <c r="AW145" i="7"/>
  <c r="AW95" i="7"/>
  <c r="AW129" i="7"/>
  <c r="AW502" i="7"/>
  <c r="AW175" i="7"/>
  <c r="X521" i="7"/>
  <c r="AW182" i="7"/>
  <c r="AW274" i="7"/>
  <c r="AW517" i="7"/>
  <c r="AW485" i="7"/>
  <c r="AW291" i="7"/>
  <c r="AW510" i="7"/>
  <c r="AW123" i="7"/>
  <c r="AW466" i="7"/>
  <c r="AW128" i="7"/>
  <c r="AW279" i="7"/>
  <c r="Z300" i="7"/>
  <c r="AI300" i="7"/>
  <c r="X520" i="7"/>
  <c r="Y521" i="7"/>
  <c r="W521" i="7"/>
  <c r="AW283" i="7"/>
  <c r="AQ521" i="7"/>
  <c r="AW154" i="7"/>
  <c r="AW113" i="7"/>
  <c r="AW280" i="7"/>
  <c r="AW209" i="7"/>
  <c r="AW222" i="7"/>
  <c r="AI520" i="7"/>
  <c r="AP520" i="7"/>
  <c r="AW231" i="7"/>
  <c r="AW100" i="7"/>
  <c r="AD300" i="7"/>
  <c r="AG520" i="7"/>
  <c r="AD521" i="7"/>
  <c r="AK520" i="7"/>
  <c r="AG154" i="7"/>
  <c r="AW134" i="7"/>
  <c r="AW260" i="7"/>
  <c r="AT300" i="7"/>
  <c r="AW199" i="7"/>
  <c r="AW258" i="7"/>
  <c r="AW468" i="7"/>
  <c r="AA154" i="7"/>
  <c r="AW98" i="7"/>
  <c r="AW267" i="7"/>
  <c r="AW201" i="7"/>
  <c r="AO300" i="7"/>
  <c r="AW476" i="7"/>
  <c r="J301" i="7"/>
  <c r="AA521" i="7"/>
  <c r="AW228" i="7"/>
  <c r="I522" i="7"/>
  <c r="AW213" i="7"/>
  <c r="AW276" i="7"/>
  <c r="AK300" i="7"/>
  <c r="AM520" i="7"/>
  <c r="AB154" i="7"/>
  <c r="AV300" i="7"/>
  <c r="X300" i="7"/>
  <c r="AW278" i="7"/>
  <c r="AW495" i="7"/>
  <c r="AW206" i="7"/>
  <c r="D302" i="7"/>
  <c r="AW153" i="7"/>
  <c r="AW497" i="7"/>
  <c r="AW272" i="7"/>
  <c r="AH300" i="7"/>
  <c r="AV154" i="7"/>
  <c r="AW505" i="7"/>
  <c r="AW148" i="7"/>
  <c r="AW178" i="7"/>
  <c r="AW207" i="7"/>
  <c r="AW282" i="7"/>
  <c r="AW481" i="7"/>
  <c r="Z520" i="7"/>
  <c r="AA520" i="7"/>
  <c r="AW300" i="7"/>
  <c r="AW109" i="7"/>
  <c r="AW137" i="7"/>
  <c r="AC520" i="7"/>
  <c r="AW518" i="7"/>
  <c r="AW470" i="7"/>
  <c r="AW179" i="7"/>
  <c r="AW172" i="7"/>
  <c r="AW90" i="7"/>
  <c r="J302" i="7"/>
  <c r="AW493" i="7"/>
  <c r="AW92" i="7"/>
  <c r="AI154" i="7"/>
  <c r="AW262" i="7"/>
  <c r="X154" i="7"/>
  <c r="AW203" i="7"/>
  <c r="AW142" i="7"/>
  <c r="AW99" i="7"/>
  <c r="AV520" i="7"/>
  <c r="AW271" i="7"/>
  <c r="AN521" i="7"/>
  <c r="AW240" i="7"/>
  <c r="AW220" i="7"/>
  <c r="AE154" i="7"/>
  <c r="AW193" i="7"/>
  <c r="AW208" i="7"/>
  <c r="AW501" i="7"/>
  <c r="AW177" i="7"/>
  <c r="AQ300" i="7"/>
  <c r="AD154" i="7"/>
  <c r="AW508" i="7"/>
  <c r="I155" i="7"/>
  <c r="AW469" i="7"/>
  <c r="AW471" i="7"/>
  <c r="AH520" i="7"/>
  <c r="AP154" i="7"/>
  <c r="AF154" i="7"/>
  <c r="AW191" i="7"/>
  <c r="AW259" i="7"/>
  <c r="AW290" i="7"/>
  <c r="AG300" i="7"/>
  <c r="AW480" i="7"/>
  <c r="AW210" i="7"/>
  <c r="AW133" i="7"/>
  <c r="AW140" i="7"/>
  <c r="AW489" i="7"/>
  <c r="F523" i="7"/>
  <c r="AW200" i="7"/>
  <c r="AW255" i="7"/>
  <c r="AF300" i="7"/>
  <c r="AS521" i="7"/>
  <c r="AW136" i="7"/>
  <c r="AW520" i="7"/>
  <c r="J155" i="7"/>
  <c r="H522" i="7"/>
  <c r="AW482" i="7"/>
  <c r="AW146" i="7"/>
  <c r="AW116" i="7"/>
  <c r="AW139" i="7"/>
  <c r="AW232" i="7"/>
  <c r="AU154" i="7"/>
  <c r="I303" i="7"/>
  <c r="AW496" i="7"/>
  <c r="AW268" i="7"/>
  <c r="AK154" i="7"/>
  <c r="AW194" i="7"/>
  <c r="AW226" i="7"/>
  <c r="AW91" i="7"/>
  <c r="AH521" i="7"/>
  <c r="AW281" i="7"/>
  <c r="AU521" i="7"/>
  <c r="AN300" i="7"/>
  <c r="AI521" i="7"/>
  <c r="Z154" i="7"/>
  <c r="W300" i="7"/>
  <c r="AU520" i="7"/>
  <c r="AW492" i="7"/>
  <c r="AW130" i="7"/>
  <c r="AW195" i="7"/>
  <c r="AW294" i="7"/>
  <c r="AJ300" i="7"/>
  <c r="V154" i="7"/>
  <c r="AW519" i="7"/>
  <c r="AW215" i="7"/>
  <c r="AW263" i="7"/>
  <c r="AG521" i="7"/>
  <c r="AN154" i="7"/>
  <c r="AV521" i="7"/>
  <c r="V521" i="7"/>
  <c r="AB520" i="7"/>
  <c r="AT520" i="7"/>
  <c r="AW85" i="7"/>
  <c r="AW247" i="7"/>
  <c r="AW180" i="7"/>
  <c r="AW183" i="7"/>
  <c r="AA300" i="7"/>
  <c r="AW216" i="7"/>
  <c r="D528" i="7"/>
  <c r="AW257" i="7"/>
  <c r="AL520" i="7"/>
  <c r="AL300" i="7"/>
  <c r="AW224" i="7"/>
  <c r="AW299" i="7"/>
  <c r="AM300" i="7"/>
  <c r="AW171" i="7"/>
  <c r="AW474" i="7"/>
  <c r="AW513" i="7"/>
  <c r="AW297" i="7"/>
  <c r="AW132" i="7"/>
  <c r="AW477" i="7"/>
  <c r="AW486" i="7"/>
  <c r="AL521" i="7"/>
  <c r="AW187" i="7"/>
  <c r="AB300" i="7"/>
  <c r="AQ154" i="7"/>
  <c r="AW190" i="7"/>
  <c r="AJ154" i="7"/>
  <c r="AF520" i="7"/>
  <c r="AW256" i="7"/>
  <c r="AW275" i="7"/>
  <c r="AM154" i="7"/>
  <c r="H302" i="7"/>
  <c r="AQ520" i="7"/>
  <c r="AT154" i="7"/>
  <c r="AW218" i="7"/>
  <c r="AW214" i="7"/>
  <c r="AW289" i="7"/>
  <c r="Y520" i="7"/>
  <c r="AW144" i="7"/>
  <c r="AW174" i="7"/>
  <c r="AR300" i="7"/>
  <c r="AW288" i="7"/>
  <c r="AW225" i="7"/>
  <c r="AU300" i="7"/>
  <c r="AW110" i="7"/>
  <c r="AW465" i="7"/>
  <c r="AW244" i="7"/>
  <c r="AE300" i="7"/>
  <c r="AH154" i="7"/>
  <c r="AF521" i="7"/>
  <c r="AW261" i="7"/>
  <c r="AW499" i="7"/>
  <c r="AW217" i="7"/>
  <c r="AW227" i="7"/>
  <c r="AW181" i="7"/>
  <c r="AJ521" i="7"/>
  <c r="AW504" i="7"/>
  <c r="AL154" i="7"/>
  <c r="V300" i="7"/>
  <c r="AM521" i="7"/>
  <c r="AW266" i="7"/>
  <c r="AW479" i="7"/>
  <c r="AS520" i="7"/>
  <c r="AW490" i="7"/>
  <c r="AW138" i="7"/>
  <c r="AW151" i="7"/>
  <c r="AW284" i="7"/>
  <c r="AW491" i="7"/>
  <c r="AC521" i="7"/>
  <c r="AE521" i="7"/>
  <c r="AW205" i="7"/>
  <c r="V520" i="7"/>
  <c r="AB521" i="7"/>
  <c r="AW127" i="7"/>
  <c r="AP521" i="7"/>
  <c r="AW478" i="7"/>
  <c r="AW189" i="7"/>
  <c r="AW296" i="7"/>
  <c r="AN520" i="7"/>
  <c r="AW185" i="7"/>
  <c r="AW186" i="7"/>
  <c r="W154" i="7"/>
  <c r="AW184" i="7"/>
  <c r="AS300" i="7"/>
  <c r="AW270" i="7"/>
  <c r="AW494" i="7"/>
  <c r="AW122" i="7"/>
  <c r="AW212" i="7"/>
  <c r="AW473" i="7"/>
  <c r="AW229" i="7"/>
  <c r="AW512" i="7"/>
  <c r="AW269" i="7"/>
  <c r="AW230" i="7"/>
  <c r="AW114" i="7"/>
  <c r="AS154" i="7"/>
  <c r="AW475" i="7"/>
  <c r="AW239" i="7"/>
  <c r="AP300" i="7"/>
  <c r="AO521" i="7"/>
  <c r="AJ520" i="7"/>
  <c r="AW498" i="7"/>
  <c r="AC154" i="7"/>
  <c r="AW467" i="7"/>
  <c r="AW293" i="7"/>
  <c r="AW507" i="7"/>
  <c r="AX75" i="7" l="1"/>
  <c r="W647" i="7"/>
  <c r="AI649" i="7"/>
  <c r="AJ40" i="7" s="1"/>
  <c r="AW668" i="7"/>
  <c r="AX59" i="7" s="1"/>
  <c r="AW641" i="7"/>
  <c r="AX32" i="7" s="1"/>
  <c r="AW667" i="7"/>
  <c r="AX58" i="7" s="1"/>
  <c r="AW635" i="7"/>
  <c r="AX26" i="7" s="1"/>
  <c r="AW642" i="7"/>
  <c r="AX33" i="7" s="1"/>
  <c r="AW666" i="7"/>
  <c r="AX57" i="7" s="1"/>
  <c r="B529" i="7"/>
  <c r="V670" i="7"/>
  <c r="W61" i="7" s="1"/>
  <c r="AG60" i="7"/>
  <c r="AG669" i="7" s="1"/>
  <c r="AB35" i="7"/>
  <c r="AB644" i="7" s="1"/>
  <c r="AT34" i="7"/>
  <c r="AT643" i="7" s="1"/>
  <c r="AX7" i="7"/>
  <c r="B304" i="7"/>
  <c r="AX451" i="7"/>
  <c r="AG155" i="7"/>
  <c r="X155" i="7"/>
  <c r="D303" i="7"/>
  <c r="AR302" i="7"/>
  <c r="AB301" i="7"/>
  <c r="Y302" i="7"/>
  <c r="AT155" i="7"/>
  <c r="AX239" i="7"/>
  <c r="AL301" i="7"/>
  <c r="AE301" i="7"/>
  <c r="AX133" i="7"/>
  <c r="H303" i="7"/>
  <c r="AV155" i="7"/>
  <c r="H523" i="7"/>
  <c r="AX111" i="7"/>
  <c r="AX482" i="7"/>
  <c r="J303" i="7"/>
  <c r="AT301" i="7"/>
  <c r="AX178" i="7"/>
  <c r="W302" i="7"/>
  <c r="I156" i="7"/>
  <c r="AP155" i="7"/>
  <c r="AC302" i="7"/>
  <c r="AX269" i="7"/>
  <c r="AP302" i="7"/>
  <c r="AK301" i="7"/>
  <c r="AR155" i="7"/>
  <c r="AO155" i="7"/>
  <c r="AX117" i="7"/>
  <c r="W301" i="7"/>
  <c r="Y301" i="7"/>
  <c r="AQ155" i="7"/>
  <c r="AX87" i="7"/>
  <c r="V302" i="7"/>
  <c r="AA301" i="7"/>
  <c r="AX94" i="7"/>
  <c r="AX521" i="7"/>
  <c r="AU155" i="7"/>
  <c r="AS302" i="7"/>
  <c r="AN301" i="7"/>
  <c r="AM155" i="7"/>
  <c r="AX114" i="7"/>
  <c r="AX96" i="7"/>
  <c r="AX120" i="7"/>
  <c r="AW302" i="7"/>
  <c r="AH155" i="7"/>
  <c r="AT302" i="7"/>
  <c r="J156" i="7"/>
  <c r="AW301" i="7"/>
  <c r="V301" i="7"/>
  <c r="AX155" i="7"/>
  <c r="Z302" i="7"/>
  <c r="AV301" i="7"/>
  <c r="AG302" i="7"/>
  <c r="W155" i="7"/>
  <c r="AJ302" i="7"/>
  <c r="H156" i="7"/>
  <c r="AM302" i="7"/>
  <c r="AB302" i="7"/>
  <c r="AR301" i="7"/>
  <c r="AL302" i="7"/>
  <c r="AF155" i="7"/>
  <c r="AN302" i="7"/>
  <c r="Z301" i="7"/>
  <c r="AX84" i="7"/>
  <c r="AX257" i="7"/>
  <c r="F156" i="7"/>
  <c r="AX302" i="7"/>
  <c r="AX90" i="7"/>
  <c r="AD302" i="7"/>
  <c r="F524" i="7"/>
  <c r="AE302" i="7"/>
  <c r="AS155" i="7"/>
  <c r="AU301" i="7"/>
  <c r="AX217" i="7"/>
  <c r="AX104" i="7"/>
  <c r="AQ302" i="7"/>
  <c r="AA302" i="7"/>
  <c r="I523" i="7"/>
  <c r="AV302" i="7"/>
  <c r="AX121" i="7"/>
  <c r="AX172" i="7"/>
  <c r="AI302" i="7"/>
  <c r="AX93" i="7"/>
  <c r="D529" i="7"/>
  <c r="X302" i="7"/>
  <c r="AP301" i="7"/>
  <c r="AW155" i="7"/>
  <c r="V155" i="7"/>
  <c r="AE155" i="7"/>
  <c r="AX95" i="7"/>
  <c r="AM301" i="7"/>
  <c r="AX89" i="7"/>
  <c r="AX113" i="7"/>
  <c r="AX485" i="7"/>
  <c r="AG301" i="7"/>
  <c r="D304" i="7"/>
  <c r="AX99" i="7"/>
  <c r="X301" i="7"/>
  <c r="AX301" i="7"/>
  <c r="AB155" i="7"/>
  <c r="AA155" i="7"/>
  <c r="AX138" i="7"/>
  <c r="AC301" i="7"/>
  <c r="AX150" i="7"/>
  <c r="AX140" i="7"/>
  <c r="AX106" i="7"/>
  <c r="J522" i="7"/>
  <c r="AX123" i="7"/>
  <c r="AX130" i="7"/>
  <c r="AX97" i="7"/>
  <c r="AL155" i="7"/>
  <c r="AX486" i="7"/>
  <c r="AX206" i="7"/>
  <c r="AX129" i="7"/>
  <c r="AX153" i="7"/>
  <c r="AX98" i="7"/>
  <c r="AX296" i="7"/>
  <c r="AX494" i="7"/>
  <c r="AD155" i="7"/>
  <c r="Z155" i="7"/>
  <c r="F303" i="7"/>
  <c r="AX112" i="7"/>
  <c r="AX80" i="7"/>
  <c r="AI301" i="7"/>
  <c r="AX107" i="7"/>
  <c r="AX145" i="7"/>
  <c r="AX110" i="7"/>
  <c r="AF301" i="7"/>
  <c r="AD301" i="7"/>
  <c r="AQ301" i="7"/>
  <c r="AX279" i="7"/>
  <c r="AI155" i="7"/>
  <c r="AX116" i="7"/>
  <c r="AX102" i="7"/>
  <c r="Y155" i="7"/>
  <c r="AK302" i="7"/>
  <c r="AO301" i="7"/>
  <c r="AH302" i="7"/>
  <c r="AX134" i="7"/>
  <c r="AX119" i="7"/>
  <c r="AX142" i="7"/>
  <c r="AX181" i="7"/>
  <c r="AC155" i="7"/>
  <c r="AX146" i="7"/>
  <c r="AH301" i="7"/>
  <c r="AN155" i="7"/>
  <c r="AX127" i="7"/>
  <c r="AS301" i="7"/>
  <c r="AO302" i="7"/>
  <c r="AU302" i="7"/>
  <c r="AJ155" i="7"/>
  <c r="AX219" i="7"/>
  <c r="AK155" i="7"/>
  <c r="AX294" i="7"/>
  <c r="AJ301" i="7"/>
  <c r="AF302" i="7"/>
  <c r="AX118" i="7"/>
  <c r="F304" i="7"/>
  <c r="AX661" i="7" l="1"/>
  <c r="AY52" i="7" s="1"/>
  <c r="AJ649" i="7"/>
  <c r="AK40" i="7" s="1"/>
  <c r="W670" i="7"/>
  <c r="X61" i="7" s="1"/>
  <c r="X22" i="7"/>
  <c r="X631" i="7" s="1"/>
  <c r="B530" i="7"/>
  <c r="AH60" i="7"/>
  <c r="AH669" i="7" s="1"/>
  <c r="AC35" i="7"/>
  <c r="AC644" i="7" s="1"/>
  <c r="AU34" i="7"/>
  <c r="AU643" i="7" s="1"/>
  <c r="AY6" i="7"/>
  <c r="B305" i="7"/>
  <c r="AX105" i="7"/>
  <c r="AX232" i="7"/>
  <c r="AF303" i="7"/>
  <c r="AX298" i="7"/>
  <c r="AX193" i="7"/>
  <c r="W156" i="7"/>
  <c r="AX100" i="7"/>
  <c r="AQ522" i="7"/>
  <c r="AX465" i="7"/>
  <c r="AX473" i="7"/>
  <c r="AX476" i="7"/>
  <c r="AX270" i="7"/>
  <c r="J523" i="7"/>
  <c r="AX505" i="7"/>
  <c r="AX244" i="7"/>
  <c r="AQ303" i="7"/>
  <c r="AX474" i="7"/>
  <c r="AX192" i="7"/>
  <c r="AX216" i="7"/>
  <c r="AX204" i="7"/>
  <c r="AK156" i="7"/>
  <c r="AX144" i="7"/>
  <c r="X522" i="7"/>
  <c r="AX171" i="7"/>
  <c r="AX259" i="7"/>
  <c r="AX189" i="7"/>
  <c r="AX510" i="7"/>
  <c r="AN522" i="7"/>
  <c r="AX208" i="7"/>
  <c r="AX226" i="7"/>
  <c r="AX514" i="7"/>
  <c r="AX136" i="7"/>
  <c r="AX467" i="7"/>
  <c r="AX295" i="7"/>
  <c r="AX511" i="7"/>
  <c r="AR156" i="7"/>
  <c r="AX288" i="7"/>
  <c r="AX281" i="7"/>
  <c r="AH156" i="7"/>
  <c r="AX518" i="7"/>
  <c r="AU156" i="7"/>
  <c r="AX124" i="7"/>
  <c r="AX147" i="7"/>
  <c r="AX233" i="7"/>
  <c r="AX223" i="7"/>
  <c r="AX488" i="7"/>
  <c r="AX480" i="7"/>
  <c r="AX470" i="7"/>
  <c r="AX496" i="7"/>
  <c r="D530" i="7"/>
  <c r="AX174" i="7"/>
  <c r="AC156" i="7"/>
  <c r="AV303" i="7"/>
  <c r="AX507" i="7"/>
  <c r="AO522" i="7"/>
  <c r="AX278" i="7"/>
  <c r="AX282" i="7"/>
  <c r="AX297" i="7"/>
  <c r="AS303" i="7"/>
  <c r="AM522" i="7"/>
  <c r="AX280" i="7"/>
  <c r="AX483" i="7"/>
  <c r="V522" i="7"/>
  <c r="AE522" i="7"/>
  <c r="AR522" i="7"/>
  <c r="AX522" i="7"/>
  <c r="AX83" i="7"/>
  <c r="AX148" i="7"/>
  <c r="AX284" i="7"/>
  <c r="AX201" i="7"/>
  <c r="AX229" i="7"/>
  <c r="AD156" i="7"/>
  <c r="AM156" i="7"/>
  <c r="AX290" i="7"/>
  <c r="AX283" i="7"/>
  <c r="AX187" i="7"/>
  <c r="V303" i="7"/>
  <c r="J157" i="7"/>
  <c r="AX274" i="7"/>
  <c r="AK303" i="7"/>
  <c r="AX234" i="7"/>
  <c r="AX261" i="7"/>
  <c r="AX520" i="7"/>
  <c r="AH303" i="7"/>
  <c r="AL303" i="7"/>
  <c r="AX475" i="7"/>
  <c r="AX209" i="7"/>
  <c r="AX188" i="7"/>
  <c r="AX176" i="7"/>
  <c r="AX299" i="7"/>
  <c r="AX493" i="7"/>
  <c r="AX180" i="7"/>
  <c r="AX262" i="7"/>
  <c r="X303" i="7"/>
  <c r="J524" i="7"/>
  <c r="Y156" i="7"/>
  <c r="AX101" i="7"/>
  <c r="AX231" i="7"/>
  <c r="AG156" i="7"/>
  <c r="AX86" i="7"/>
  <c r="AS522" i="7"/>
  <c r="AX149" i="7"/>
  <c r="AX85" i="7"/>
  <c r="AJ156" i="7"/>
  <c r="AX489" i="7"/>
  <c r="AX132" i="7"/>
  <c r="AX128" i="7"/>
  <c r="Z303" i="7"/>
  <c r="AC303" i="7"/>
  <c r="AX175" i="7"/>
  <c r="AB303" i="7"/>
  <c r="AX220" i="7"/>
  <c r="AX230" i="7"/>
  <c r="AX275" i="7"/>
  <c r="W303" i="7"/>
  <c r="AD522" i="7"/>
  <c r="AO156" i="7"/>
  <c r="H524" i="7"/>
  <c r="AX218" i="7"/>
  <c r="AB522" i="7"/>
  <c r="W522" i="7"/>
  <c r="AX88" i="7"/>
  <c r="AX466" i="7"/>
  <c r="AX491" i="7"/>
  <c r="AG303" i="7"/>
  <c r="AX247" i="7"/>
  <c r="AX471" i="7"/>
  <c r="AX517" i="7"/>
  <c r="AX497" i="7"/>
  <c r="AX503" i="7"/>
  <c r="AX92" i="7"/>
  <c r="D305" i="7"/>
  <c r="AN156" i="7"/>
  <c r="AX214" i="7"/>
  <c r="AX484" i="7"/>
  <c r="AX228" i="7"/>
  <c r="AA156" i="7"/>
  <c r="AW522" i="7"/>
  <c r="F525" i="7"/>
  <c r="AX156" i="7"/>
  <c r="AX293" i="7"/>
  <c r="Z522" i="7"/>
  <c r="AC522" i="7"/>
  <c r="AX267" i="7"/>
  <c r="AX137" i="7"/>
  <c r="AX287" i="7"/>
  <c r="AB156" i="7"/>
  <c r="AJ522" i="7"/>
  <c r="AX182" i="7"/>
  <c r="AX501" i="7"/>
  <c r="AX240" i="7"/>
  <c r="AL522" i="7"/>
  <c r="AX478" i="7"/>
  <c r="AX122" i="7"/>
  <c r="AT522" i="7"/>
  <c r="AN303" i="7"/>
  <c r="AX468" i="7"/>
  <c r="AM303" i="7"/>
  <c r="H157" i="7"/>
  <c r="AP303" i="7"/>
  <c r="AV522" i="7"/>
  <c r="AX498" i="7"/>
  <c r="AG522" i="7"/>
  <c r="AK522" i="7"/>
  <c r="AX210" i="7"/>
  <c r="AX203" i="7"/>
  <c r="AX198" i="7"/>
  <c r="AX512" i="7"/>
  <c r="AX151" i="7"/>
  <c r="AP522" i="7"/>
  <c r="AX191" i="7"/>
  <c r="AX183" i="7"/>
  <c r="AJ303" i="7"/>
  <c r="AX260" i="7"/>
  <c r="AX504" i="7"/>
  <c r="AX303" i="7"/>
  <c r="AL156" i="7"/>
  <c r="AS156" i="7"/>
  <c r="AX184" i="7"/>
  <c r="AX115" i="7"/>
  <c r="I304" i="7"/>
  <c r="AA303" i="7"/>
  <c r="AX276" i="7"/>
  <c r="AX213" i="7"/>
  <c r="AD303" i="7"/>
  <c r="AA522" i="7"/>
  <c r="AX472" i="7"/>
  <c r="AX495" i="7"/>
  <c r="AX502" i="7"/>
  <c r="AR303" i="7"/>
  <c r="AX265" i="7"/>
  <c r="AX205" i="7"/>
  <c r="AX222" i="7"/>
  <c r="AX300" i="7"/>
  <c r="AU303" i="7"/>
  <c r="AX108" i="7"/>
  <c r="AX196" i="7"/>
  <c r="AX519" i="7"/>
  <c r="AX139" i="7"/>
  <c r="AT303" i="7"/>
  <c r="AE156" i="7"/>
  <c r="AX291" i="7"/>
  <c r="AX135" i="7"/>
  <c r="AX515" i="7"/>
  <c r="Y522" i="7"/>
  <c r="X156" i="7"/>
  <c r="AX141" i="7"/>
  <c r="AX264" i="7"/>
  <c r="AX215" i="7"/>
  <c r="AX289" i="7"/>
  <c r="AX211" i="7"/>
  <c r="AX248" i="7"/>
  <c r="AX207" i="7"/>
  <c r="AX464" i="7"/>
  <c r="AX103" i="7"/>
  <c r="AF522" i="7"/>
  <c r="AU522" i="7"/>
  <c r="AX263" i="7"/>
  <c r="AX487" i="7"/>
  <c r="AX195" i="7"/>
  <c r="AX490" i="7"/>
  <c r="AX516" i="7"/>
  <c r="AX186" i="7"/>
  <c r="AX479" i="7"/>
  <c r="Z156" i="7"/>
  <c r="AW303" i="7"/>
  <c r="AX199" i="7"/>
  <c r="AX173" i="7"/>
  <c r="AX190" i="7"/>
  <c r="AX292" i="7"/>
  <c r="AX177" i="7"/>
  <c r="H304" i="7"/>
  <c r="AX227" i="7"/>
  <c r="AI522" i="7"/>
  <c r="AI156" i="7"/>
  <c r="AX224" i="7"/>
  <c r="AX285" i="7"/>
  <c r="AX221" i="7"/>
  <c r="AX152" i="7"/>
  <c r="AX271" i="7"/>
  <c r="AX266" i="7"/>
  <c r="AX185" i="7"/>
  <c r="AX256" i="7"/>
  <c r="AX255" i="7"/>
  <c r="AW156" i="7"/>
  <c r="AX194" i="7"/>
  <c r="AX492" i="7"/>
  <c r="AV156" i="7"/>
  <c r="AX508" i="7"/>
  <c r="AO303" i="7"/>
  <c r="AX277" i="7"/>
  <c r="F157" i="7"/>
  <c r="AX481" i="7"/>
  <c r="Y303" i="7"/>
  <c r="AX286" i="7"/>
  <c r="AX509" i="7"/>
  <c r="AX258" i="7"/>
  <c r="AH522" i="7"/>
  <c r="AF156" i="7"/>
  <c r="AX225" i="7"/>
  <c r="AX143" i="7"/>
  <c r="AX91" i="7"/>
  <c r="AE303" i="7"/>
  <c r="AX513" i="7"/>
  <c r="AX212" i="7"/>
  <c r="AP156" i="7"/>
  <c r="AX273" i="7"/>
  <c r="AX200" i="7"/>
  <c r="AX179" i="7"/>
  <c r="F305" i="7"/>
  <c r="AX499" i="7"/>
  <c r="AX268" i="7"/>
  <c r="AX500" i="7"/>
  <c r="AX109" i="7"/>
  <c r="V156" i="7"/>
  <c r="AX272" i="7"/>
  <c r="AT156" i="7"/>
  <c r="AX506" i="7"/>
  <c r="AX197" i="7"/>
  <c r="AX477" i="7"/>
  <c r="I157" i="7"/>
  <c r="AX131" i="7"/>
  <c r="AX154" i="7"/>
  <c r="AX202" i="7"/>
  <c r="AI303" i="7"/>
  <c r="AQ156" i="7"/>
  <c r="AX469" i="7"/>
  <c r="AY75" i="7" l="1"/>
  <c r="AK649" i="7"/>
  <c r="AL40" i="7" s="1"/>
  <c r="AX666" i="7"/>
  <c r="AY57" i="7" s="1"/>
  <c r="AX667" i="7"/>
  <c r="AY58" i="7" s="1"/>
  <c r="AX668" i="7"/>
  <c r="AY59" i="7" s="1"/>
  <c r="AX635" i="7"/>
  <c r="AY26" i="7" s="1"/>
  <c r="X670" i="7"/>
  <c r="Y61" i="7" s="1"/>
  <c r="Y22" i="7"/>
  <c r="Y631" i="7" s="1"/>
  <c r="B531" i="7"/>
  <c r="AX642" i="7"/>
  <c r="AY33" i="7" s="1"/>
  <c r="AX641" i="7"/>
  <c r="AY32" i="7" s="1"/>
  <c r="AI60" i="7"/>
  <c r="AI669" i="7" s="1"/>
  <c r="AD35" i="7"/>
  <c r="AD644" i="7" s="1"/>
  <c r="AV34" i="7"/>
  <c r="AV643" i="7" s="1"/>
  <c r="AY7" i="7"/>
  <c r="B306" i="7"/>
  <c r="AY451" i="7"/>
  <c r="Z157" i="7"/>
  <c r="AI523" i="7"/>
  <c r="AO157" i="7"/>
  <c r="AE157" i="7"/>
  <c r="W157" i="7"/>
  <c r="W523" i="7"/>
  <c r="AF157" i="7"/>
  <c r="AL157" i="7"/>
  <c r="AY107" i="7"/>
  <c r="AY110" i="7"/>
  <c r="AY93" i="7"/>
  <c r="AK523" i="7"/>
  <c r="AT523" i="7"/>
  <c r="AP157" i="7"/>
  <c r="D531" i="7"/>
  <c r="AY84" i="7"/>
  <c r="AY80" i="7"/>
  <c r="AB523" i="7"/>
  <c r="J304" i="7"/>
  <c r="AO523" i="7"/>
  <c r="AY100" i="7"/>
  <c r="I525" i="7"/>
  <c r="AY102" i="7"/>
  <c r="AK157" i="7"/>
  <c r="AH523" i="7"/>
  <c r="AX523" i="7"/>
  <c r="AY141" i="7"/>
  <c r="AY116" i="7"/>
  <c r="AP523" i="7"/>
  <c r="AF523" i="7"/>
  <c r="Z523" i="7"/>
  <c r="AW157" i="7"/>
  <c r="AQ157" i="7"/>
  <c r="AJ157" i="7"/>
  <c r="AY98" i="7"/>
  <c r="AE523" i="7"/>
  <c r="AA157" i="7"/>
  <c r="AM157" i="7"/>
  <c r="AJ523" i="7"/>
  <c r="Y523" i="7"/>
  <c r="AT157" i="7"/>
  <c r="AG157" i="7"/>
  <c r="AU523" i="7"/>
  <c r="AL523" i="7"/>
  <c r="AU157" i="7"/>
  <c r="AS157" i="7"/>
  <c r="AG523" i="7"/>
  <c r="AC157" i="7"/>
  <c r="AN157" i="7"/>
  <c r="H305" i="7"/>
  <c r="AR523" i="7"/>
  <c r="V157" i="7"/>
  <c r="H525" i="7"/>
  <c r="I305" i="7"/>
  <c r="AN523" i="7"/>
  <c r="AI157" i="7"/>
  <c r="AA523" i="7"/>
  <c r="AY156" i="7"/>
  <c r="F158" i="7"/>
  <c r="J305" i="7"/>
  <c r="AB157" i="7"/>
  <c r="AY113" i="7"/>
  <c r="I524" i="7"/>
  <c r="F306" i="7"/>
  <c r="AY108" i="7"/>
  <c r="AD157" i="7"/>
  <c r="F526" i="7"/>
  <c r="AY124" i="7"/>
  <c r="Y157" i="7"/>
  <c r="AQ523" i="7"/>
  <c r="AC523" i="7"/>
  <c r="AW523" i="7"/>
  <c r="AR157" i="7"/>
  <c r="AH157" i="7"/>
  <c r="AV523" i="7"/>
  <c r="AY117" i="7"/>
  <c r="AX157" i="7"/>
  <c r="AY119" i="7"/>
  <c r="AY92" i="7"/>
  <c r="AY149" i="7"/>
  <c r="H158" i="7"/>
  <c r="AM523" i="7"/>
  <c r="X157" i="7"/>
  <c r="I158" i="7"/>
  <c r="J158" i="7"/>
  <c r="AD523" i="7"/>
  <c r="X523" i="7"/>
  <c r="AV157" i="7"/>
  <c r="AY157" i="7"/>
  <c r="AY95" i="7"/>
  <c r="V523" i="7"/>
  <c r="AS523" i="7"/>
  <c r="AY153" i="7"/>
  <c r="AY105" i="7"/>
  <c r="AY661" i="7" l="1"/>
  <c r="AZ52" i="7" s="1"/>
  <c r="AL649" i="7"/>
  <c r="AM40" i="7" s="1"/>
  <c r="Y670" i="7"/>
  <c r="Z22" i="7"/>
  <c r="Z631" i="7" s="1"/>
  <c r="B532" i="7"/>
  <c r="AJ60" i="7"/>
  <c r="AJ669" i="7" s="1"/>
  <c r="AW34" i="7"/>
  <c r="AW643" i="7" s="1"/>
  <c r="AE35" i="7"/>
  <c r="AE644" i="7" s="1"/>
  <c r="AZ6" i="7"/>
  <c r="B307" i="7"/>
  <c r="AY114" i="7"/>
  <c r="AY85" i="7"/>
  <c r="AY221" i="7"/>
  <c r="X524" i="7"/>
  <c r="AY198" i="7"/>
  <c r="AY138" i="7"/>
  <c r="AY295" i="7"/>
  <c r="AR305" i="7"/>
  <c r="AY220" i="7"/>
  <c r="AU524" i="7"/>
  <c r="AY517" i="7"/>
  <c r="AY468" i="7"/>
  <c r="AX305" i="7"/>
  <c r="AW524" i="7"/>
  <c r="AY277" i="7"/>
  <c r="AY139" i="7"/>
  <c r="Y524" i="7"/>
  <c r="AY202" i="7"/>
  <c r="AY232" i="7"/>
  <c r="AQ305" i="7"/>
  <c r="AY260" i="7"/>
  <c r="AA305" i="7"/>
  <c r="AM524" i="7"/>
  <c r="AY509" i="7"/>
  <c r="AY191" i="7"/>
  <c r="AJ524" i="7"/>
  <c r="AD305" i="7"/>
  <c r="AY208" i="7"/>
  <c r="AF158" i="7"/>
  <c r="AY271" i="7"/>
  <c r="AY258" i="7"/>
  <c r="AK304" i="7"/>
  <c r="Z304" i="7"/>
  <c r="AY510" i="7"/>
  <c r="AF524" i="7"/>
  <c r="J159" i="7"/>
  <c r="AY495" i="7"/>
  <c r="AY194" i="7"/>
  <c r="D307" i="7"/>
  <c r="AY184" i="7"/>
  <c r="AY132" i="7"/>
  <c r="AY297" i="7"/>
  <c r="AY512" i="7"/>
  <c r="AP158" i="7"/>
  <c r="AY101" i="7"/>
  <c r="AY112" i="7"/>
  <c r="AY476" i="7"/>
  <c r="Z158" i="7"/>
  <c r="AY304" i="7"/>
  <c r="AY521" i="7"/>
  <c r="D532" i="7"/>
  <c r="AR304" i="7"/>
  <c r="AY248" i="7"/>
  <c r="J525" i="7"/>
  <c r="AY151" i="7"/>
  <c r="AY185" i="7"/>
  <c r="AY189" i="7"/>
  <c r="W305" i="7"/>
  <c r="AY505" i="7"/>
  <c r="AY183" i="7"/>
  <c r="AY508" i="7"/>
  <c r="AY480" i="7"/>
  <c r="AB524" i="7"/>
  <c r="AY223" i="7"/>
  <c r="AY228" i="7"/>
  <c r="V304" i="7"/>
  <c r="AY188" i="7"/>
  <c r="AY227" i="7"/>
  <c r="AY192" i="7"/>
  <c r="Z524" i="7"/>
  <c r="AC305" i="7"/>
  <c r="AY195" i="7"/>
  <c r="AY115" i="7"/>
  <c r="AY207" i="7"/>
  <c r="AY479" i="7"/>
  <c r="AY171" i="7"/>
  <c r="Y304" i="7"/>
  <c r="AY145" i="7"/>
  <c r="AY121" i="7"/>
  <c r="AY175" i="7"/>
  <c r="AY501" i="7"/>
  <c r="AY148" i="7"/>
  <c r="AY150" i="7"/>
  <c r="AY118" i="7"/>
  <c r="AY122" i="7"/>
  <c r="AY489" i="7"/>
  <c r="AO524" i="7"/>
  <c r="AY266" i="7"/>
  <c r="AW158" i="7"/>
  <c r="AF305" i="7"/>
  <c r="AL524" i="7"/>
  <c r="AH524" i="7"/>
  <c r="AP304" i="7"/>
  <c r="AY293" i="7"/>
  <c r="AY514" i="7"/>
  <c r="AD158" i="7"/>
  <c r="Z305" i="7"/>
  <c r="AY475" i="7"/>
  <c r="AY128" i="7"/>
  <c r="AY503" i="7"/>
  <c r="AY490" i="7"/>
  <c r="F159" i="7"/>
  <c r="AY134" i="7"/>
  <c r="AY275" i="7"/>
  <c r="AC304" i="7"/>
  <c r="AY492" i="7"/>
  <c r="AY486" i="7"/>
  <c r="AN524" i="7"/>
  <c r="AY467" i="7"/>
  <c r="AY284" i="7"/>
  <c r="AQ304" i="7"/>
  <c r="AL304" i="7"/>
  <c r="AY158" i="7"/>
  <c r="V158" i="7"/>
  <c r="AV305" i="7"/>
  <c r="AY89" i="7"/>
  <c r="AY283" i="7"/>
  <c r="AV524" i="7"/>
  <c r="AY269" i="7"/>
  <c r="AY488" i="7"/>
  <c r="AY103" i="7"/>
  <c r="AY301" i="7"/>
  <c r="I159" i="7"/>
  <c r="AY193" i="7"/>
  <c r="AY176" i="7"/>
  <c r="AG524" i="7"/>
  <c r="AY106" i="7"/>
  <c r="AY303" i="7"/>
  <c r="AH304" i="7"/>
  <c r="AY302" i="7"/>
  <c r="AB304" i="7"/>
  <c r="AT305" i="7"/>
  <c r="AY244" i="7"/>
  <c r="AY268" i="7"/>
  <c r="AV304" i="7"/>
  <c r="AY199" i="7"/>
  <c r="AY281" i="7"/>
  <c r="AY120" i="7"/>
  <c r="AY210" i="7"/>
  <c r="AY274" i="7"/>
  <c r="AY177" i="7"/>
  <c r="AY294" i="7"/>
  <c r="AY182" i="7"/>
  <c r="AY507" i="7"/>
  <c r="AE304" i="7"/>
  <c r="AY520" i="7"/>
  <c r="AK524" i="7"/>
  <c r="AY493" i="7"/>
  <c r="AY174" i="7"/>
  <c r="D306" i="7"/>
  <c r="AY94" i="7"/>
  <c r="AQ524" i="7"/>
  <c r="AY133" i="7"/>
  <c r="F307" i="7"/>
  <c r="AI305" i="7"/>
  <c r="AY173" i="7"/>
  <c r="AY234" i="7"/>
  <c r="AY90" i="7"/>
  <c r="AY263" i="7"/>
  <c r="AO304" i="7"/>
  <c r="AU304" i="7"/>
  <c r="AY144" i="7"/>
  <c r="AY216" i="7"/>
  <c r="AY474" i="7"/>
  <c r="AY181" i="7"/>
  <c r="AN304" i="7"/>
  <c r="AY154" i="7"/>
  <c r="AY506" i="7"/>
  <c r="AI524" i="7"/>
  <c r="AY469" i="7"/>
  <c r="AY104" i="7"/>
  <c r="AY97" i="7"/>
  <c r="AX524" i="7"/>
  <c r="F527" i="7"/>
  <c r="AT158" i="7"/>
  <c r="AE305" i="7"/>
  <c r="AU305" i="7"/>
  <c r="AY209" i="7"/>
  <c r="AA304" i="7"/>
  <c r="AY286" i="7"/>
  <c r="AY288" i="7"/>
  <c r="AL158" i="7"/>
  <c r="AU158" i="7"/>
  <c r="AY491" i="7"/>
  <c r="AA524" i="7"/>
  <c r="AE524" i="7"/>
  <c r="AY504" i="7"/>
  <c r="AY200" i="7"/>
  <c r="AG158" i="7"/>
  <c r="AY276" i="7"/>
  <c r="AY255" i="7"/>
  <c r="X158" i="7"/>
  <c r="AY226" i="7"/>
  <c r="AS158" i="7"/>
  <c r="AY305" i="7"/>
  <c r="AY211" i="7"/>
  <c r="AY179" i="7"/>
  <c r="AY299" i="7"/>
  <c r="AK305" i="7"/>
  <c r="AY487" i="7"/>
  <c r="Y158" i="7"/>
  <c r="AY178" i="7"/>
  <c r="AY91" i="7"/>
  <c r="AY500" i="7"/>
  <c r="AY123" i="7"/>
  <c r="AY256" i="7"/>
  <c r="AY516" i="7"/>
  <c r="AK158" i="7"/>
  <c r="AY222" i="7"/>
  <c r="AY155" i="7"/>
  <c r="AY515" i="7"/>
  <c r="AL305" i="7"/>
  <c r="AY131" i="7"/>
  <c r="AY225" i="7"/>
  <c r="AA158" i="7"/>
  <c r="AF304" i="7"/>
  <c r="AY499" i="7"/>
  <c r="AY484" i="7"/>
  <c r="AY296" i="7"/>
  <c r="AY523" i="7"/>
  <c r="AY212" i="7"/>
  <c r="AH305" i="7"/>
  <c r="AY197" i="7"/>
  <c r="AC524" i="7"/>
  <c r="AP524" i="7"/>
  <c r="AD524" i="7"/>
  <c r="AV158" i="7"/>
  <c r="W158" i="7"/>
  <c r="AY196" i="7"/>
  <c r="AY111" i="7"/>
  <c r="AY477" i="7"/>
  <c r="AY180" i="7"/>
  <c r="AY215" i="7"/>
  <c r="AY231" i="7"/>
  <c r="AY471" i="7"/>
  <c r="AY201" i="7"/>
  <c r="AY291" i="7"/>
  <c r="AY152" i="7"/>
  <c r="AY466" i="7"/>
  <c r="AY214" i="7"/>
  <c r="AY205" i="7"/>
  <c r="AD304" i="7"/>
  <c r="AY285" i="7"/>
  <c r="AP305" i="7"/>
  <c r="AB158" i="7"/>
  <c r="V524" i="7"/>
  <c r="AY143" i="7"/>
  <c r="AY147" i="7"/>
  <c r="AY502" i="7"/>
  <c r="J526" i="7"/>
  <c r="AW305" i="7"/>
  <c r="AY135" i="7"/>
  <c r="AY524" i="7"/>
  <c r="AY127" i="7"/>
  <c r="AY206" i="7"/>
  <c r="AY190" i="7"/>
  <c r="H159" i="7"/>
  <c r="AY259" i="7"/>
  <c r="AG304" i="7"/>
  <c r="AY494" i="7"/>
  <c r="AY130" i="7"/>
  <c r="AY292" i="7"/>
  <c r="AY513" i="7"/>
  <c r="AN305" i="7"/>
  <c r="AN158" i="7"/>
  <c r="AY287" i="7"/>
  <c r="H526" i="7"/>
  <c r="AY203" i="7"/>
  <c r="AY519" i="7"/>
  <c r="AE158" i="7"/>
  <c r="AY109" i="7"/>
  <c r="Y305" i="7"/>
  <c r="AY270" i="7"/>
  <c r="AY99" i="7"/>
  <c r="AT524" i="7"/>
  <c r="AY172" i="7"/>
  <c r="AY257" i="7"/>
  <c r="AS304" i="7"/>
  <c r="AY289" i="7"/>
  <c r="AY204" i="7"/>
  <c r="AM158" i="7"/>
  <c r="AY279" i="7"/>
  <c r="AY272" i="7"/>
  <c r="AY465" i="7"/>
  <c r="AY473" i="7"/>
  <c r="AY140" i="7"/>
  <c r="AY186" i="7"/>
  <c r="AY247" i="7"/>
  <c r="AY482" i="7"/>
  <c r="AJ305" i="7"/>
  <c r="AQ158" i="7"/>
  <c r="AY483" i="7"/>
  <c r="AY478" i="7"/>
  <c r="AY233" i="7"/>
  <c r="V305" i="7"/>
  <c r="AY472" i="7"/>
  <c r="AI158" i="7"/>
  <c r="AY497" i="7"/>
  <c r="AY265" i="7"/>
  <c r="AY219" i="7"/>
  <c r="AY290" i="7"/>
  <c r="AX158" i="7"/>
  <c r="AY278" i="7"/>
  <c r="AJ158" i="7"/>
  <c r="AY142" i="7"/>
  <c r="AY264" i="7"/>
  <c r="AY86" i="7"/>
  <c r="AY239" i="7"/>
  <c r="AY464" i="7"/>
  <c r="AY511" i="7"/>
  <c r="AY300" i="7"/>
  <c r="AY282" i="7"/>
  <c r="AY187" i="7"/>
  <c r="AO305" i="7"/>
  <c r="AY485" i="7"/>
  <c r="X304" i="7"/>
  <c r="AG305" i="7"/>
  <c r="AY498" i="7"/>
  <c r="AY87" i="7"/>
  <c r="AY298" i="7"/>
  <c r="AW304" i="7"/>
  <c r="W524" i="7"/>
  <c r="W304" i="7"/>
  <c r="AY280" i="7"/>
  <c r="AY224" i="7"/>
  <c r="AY136" i="7"/>
  <c r="H306" i="7"/>
  <c r="AM304" i="7"/>
  <c r="AY83" i="7"/>
  <c r="AR158" i="7"/>
  <c r="AY496" i="7"/>
  <c r="AY146" i="7"/>
  <c r="I306" i="7"/>
  <c r="AI304" i="7"/>
  <c r="AY261" i="7"/>
  <c r="AY230" i="7"/>
  <c r="AY129" i="7"/>
  <c r="AT304" i="7"/>
  <c r="AY96" i="7"/>
  <c r="AY88" i="7"/>
  <c r="AY229" i="7"/>
  <c r="AY522" i="7"/>
  <c r="AY213" i="7"/>
  <c r="AY273" i="7"/>
  <c r="AY262" i="7"/>
  <c r="AS524" i="7"/>
  <c r="AY217" i="7"/>
  <c r="AY218" i="7"/>
  <c r="AY267" i="7"/>
  <c r="AR524" i="7"/>
  <c r="AB305" i="7"/>
  <c r="AM305" i="7"/>
  <c r="AY137" i="7"/>
  <c r="AO158" i="7"/>
  <c r="AY240" i="7"/>
  <c r="AH158" i="7"/>
  <c r="AY470" i="7"/>
  <c r="AJ304" i="7"/>
  <c r="AX304" i="7"/>
  <c r="AY518" i="7"/>
  <c r="AY481" i="7"/>
  <c r="AC158" i="7"/>
  <c r="AS305" i="7"/>
  <c r="X305" i="7"/>
  <c r="Y76" i="7" l="1"/>
  <c r="AT76" i="7"/>
  <c r="AN76" i="7"/>
  <c r="AC76" i="7"/>
  <c r="AZ76" i="7"/>
  <c r="AH76" i="7"/>
  <c r="AP76" i="7"/>
  <c r="AK76" i="7"/>
  <c r="Z76" i="7"/>
  <c r="AO76" i="7"/>
  <c r="AX76" i="7"/>
  <c r="AQ76" i="7"/>
  <c r="AI76" i="7"/>
  <c r="AM76" i="7"/>
  <c r="AL76" i="7"/>
  <c r="AZ75" i="7"/>
  <c r="AV76" i="7"/>
  <c r="AF76" i="7"/>
  <c r="AJ76" i="7"/>
  <c r="AU76" i="7"/>
  <c r="AW76" i="7"/>
  <c r="AA76" i="7"/>
  <c r="AG76" i="7"/>
  <c r="AD76" i="7"/>
  <c r="X76" i="7"/>
  <c r="AE76" i="7"/>
  <c r="AB76" i="7"/>
  <c r="AR76" i="7"/>
  <c r="AY76" i="7"/>
  <c r="AS76" i="7"/>
  <c r="AM649" i="7"/>
  <c r="AN40" i="7" s="1"/>
  <c r="AY635" i="7"/>
  <c r="AZ26" i="7" s="1"/>
  <c r="Z61" i="7"/>
  <c r="Z670" i="7" s="1"/>
  <c r="B533" i="7"/>
  <c r="AY667" i="7"/>
  <c r="AZ58" i="7" s="1"/>
  <c r="AY642" i="7"/>
  <c r="AZ33" i="7" s="1"/>
  <c r="AY668" i="7"/>
  <c r="AZ59" i="7" s="1"/>
  <c r="AY641" i="7"/>
  <c r="AZ32" i="7" s="1"/>
  <c r="AY666" i="7"/>
  <c r="AZ57" i="7" s="1"/>
  <c r="AK60" i="7"/>
  <c r="AK669" i="7" s="1"/>
  <c r="AF35" i="7"/>
  <c r="AF644" i="7" s="1"/>
  <c r="AX34" i="7"/>
  <c r="AX643" i="7" s="1"/>
  <c r="AZ7" i="7"/>
  <c r="B308" i="7"/>
  <c r="AZ451" i="7"/>
  <c r="AV159" i="7"/>
  <c r="AZ86" i="7"/>
  <c r="AZ141" i="7"/>
  <c r="AZ108" i="7"/>
  <c r="AN525" i="7"/>
  <c r="Y159" i="7"/>
  <c r="AZ179" i="7"/>
  <c r="AW525" i="7"/>
  <c r="AZ292" i="7"/>
  <c r="AK159" i="7"/>
  <c r="D308" i="7"/>
  <c r="AZ112" i="7"/>
  <c r="AZ117" i="7"/>
  <c r="AM159" i="7"/>
  <c r="AZ91" i="7"/>
  <c r="AK525" i="7"/>
  <c r="AT525" i="7"/>
  <c r="AZ218" i="7"/>
  <c r="AZ479" i="7"/>
  <c r="I527" i="7"/>
  <c r="I307" i="7"/>
  <c r="AZ199" i="7"/>
  <c r="AE525" i="7"/>
  <c r="F308" i="7"/>
  <c r="AZ122" i="7"/>
  <c r="AD159" i="7"/>
  <c r="AZ150" i="7"/>
  <c r="AT159" i="7"/>
  <c r="AZ209" i="7"/>
  <c r="V525" i="7"/>
  <c r="X159" i="7"/>
  <c r="Y525" i="7"/>
  <c r="AP159" i="7"/>
  <c r="AZ148" i="7"/>
  <c r="H160" i="7"/>
  <c r="AM525" i="7"/>
  <c r="AZ88" i="7"/>
  <c r="AI525" i="7"/>
  <c r="AZ222" i="7"/>
  <c r="AZ154" i="7"/>
  <c r="AF159" i="7"/>
  <c r="AZ104" i="7"/>
  <c r="AZ98" i="7"/>
  <c r="AZ259" i="7"/>
  <c r="AN159" i="7"/>
  <c r="AH159" i="7"/>
  <c r="AZ127" i="7"/>
  <c r="AX525" i="7"/>
  <c r="AJ525" i="7"/>
  <c r="F528" i="7"/>
  <c r="AG159" i="7"/>
  <c r="AD525" i="7"/>
  <c r="AZ94" i="7"/>
  <c r="AZ177" i="7"/>
  <c r="AZ85" i="7"/>
  <c r="AZ109" i="7"/>
  <c r="AX159" i="7"/>
  <c r="AZ100" i="7"/>
  <c r="AZ103" i="7"/>
  <c r="AZ478" i="7"/>
  <c r="V159" i="7"/>
  <c r="AZ113" i="7"/>
  <c r="I526" i="7"/>
  <c r="AC159" i="7"/>
  <c r="AS525" i="7"/>
  <c r="AJ159" i="7"/>
  <c r="AZ97" i="7"/>
  <c r="AZ265" i="7"/>
  <c r="H307" i="7"/>
  <c r="J160" i="7"/>
  <c r="AH525" i="7"/>
  <c r="I160" i="7"/>
  <c r="AC525" i="7"/>
  <c r="AQ159" i="7"/>
  <c r="AZ205" i="7"/>
  <c r="W525" i="7"/>
  <c r="AO159" i="7"/>
  <c r="AZ123" i="7"/>
  <c r="AZ492" i="7"/>
  <c r="AP525" i="7"/>
  <c r="AZ89" i="7"/>
  <c r="AY159" i="7"/>
  <c r="AF525" i="7"/>
  <c r="AE159" i="7"/>
  <c r="AZ116" i="7"/>
  <c r="AZ119" i="7"/>
  <c r="AZ138" i="7"/>
  <c r="AZ105" i="7"/>
  <c r="AZ80" i="7"/>
  <c r="AB159" i="7"/>
  <c r="AG525" i="7"/>
  <c r="AY525" i="7"/>
  <c r="J306" i="7"/>
  <c r="AZ133" i="7"/>
  <c r="AZ107" i="7"/>
  <c r="AZ142" i="7"/>
  <c r="AO525" i="7"/>
  <c r="AZ121" i="7"/>
  <c r="AZ149" i="7"/>
  <c r="AZ146" i="7"/>
  <c r="AZ83" i="7"/>
  <c r="AZ92" i="7"/>
  <c r="AZ522" i="7"/>
  <c r="AZ518" i="7"/>
  <c r="Z525" i="7"/>
  <c r="AA525" i="7"/>
  <c r="AZ87" i="7"/>
  <c r="AA159" i="7"/>
  <c r="AW159" i="7"/>
  <c r="F160" i="7"/>
  <c r="AB525" i="7"/>
  <c r="AZ96" i="7"/>
  <c r="AU159" i="7"/>
  <c r="AR525" i="7"/>
  <c r="AZ129" i="7"/>
  <c r="AL159" i="7"/>
  <c r="AL525" i="7"/>
  <c r="Z159" i="7"/>
  <c r="AZ90" i="7"/>
  <c r="AS159" i="7"/>
  <c r="AZ115" i="7"/>
  <c r="AI159" i="7"/>
  <c r="H527" i="7"/>
  <c r="AZ278" i="7"/>
  <c r="AZ263" i="7"/>
  <c r="D533" i="7"/>
  <c r="X525" i="7"/>
  <c r="AQ525" i="7"/>
  <c r="AZ101" i="7"/>
  <c r="AU525" i="7"/>
  <c r="AZ515" i="7"/>
  <c r="AV525" i="7"/>
  <c r="AR159" i="7"/>
  <c r="AZ130" i="7"/>
  <c r="W159" i="7"/>
  <c r="AZ93" i="7"/>
  <c r="AZ84" i="7"/>
  <c r="AZ132" i="7"/>
  <c r="AZ506" i="7"/>
  <c r="W76" i="7" l="1"/>
  <c r="AZ661" i="7"/>
  <c r="BA52" i="7" s="1"/>
  <c r="AN649" i="7"/>
  <c r="AO40" i="7" s="1"/>
  <c r="AA61" i="7"/>
  <c r="AA670" i="7" s="1"/>
  <c r="AB61" i="7" s="1"/>
  <c r="AA22" i="7"/>
  <c r="AA631" i="7" s="1"/>
  <c r="B534" i="7"/>
  <c r="AL60" i="7"/>
  <c r="AL669" i="7" s="1"/>
  <c r="V645" i="7"/>
  <c r="V640" i="7" s="1"/>
  <c r="AY34" i="7"/>
  <c r="AY643" i="7" s="1"/>
  <c r="AG35" i="7"/>
  <c r="AG644" i="7" s="1"/>
  <c r="BA6" i="7"/>
  <c r="B309" i="7"/>
  <c r="AZ114" i="7"/>
  <c r="AZ145" i="7"/>
  <c r="AF306" i="7"/>
  <c r="AZ473" i="7"/>
  <c r="AZ268" i="7"/>
  <c r="AZ274" i="7"/>
  <c r="AZ206" i="7"/>
  <c r="AM160" i="7"/>
  <c r="AZ193" i="7"/>
  <c r="AH526" i="7"/>
  <c r="AJ306" i="7"/>
  <c r="AG160" i="7"/>
  <c r="AZ489" i="7"/>
  <c r="AO526" i="7"/>
  <c r="H161" i="7"/>
  <c r="J528" i="7"/>
  <c r="AZ223" i="7"/>
  <c r="AZ511" i="7"/>
  <c r="W306" i="7"/>
  <c r="D534" i="7"/>
  <c r="AE306" i="7"/>
  <c r="AE160" i="7"/>
  <c r="Z160" i="7"/>
  <c r="AZ182" i="7"/>
  <c r="AZ514" i="7"/>
  <c r="AZ284" i="7"/>
  <c r="AZ466" i="7"/>
  <c r="AT160" i="7"/>
  <c r="AZ477" i="7"/>
  <c r="I161" i="7"/>
  <c r="AN306" i="7"/>
  <c r="Z526" i="7"/>
  <c r="AZ159" i="7"/>
  <c r="AZ275" i="7"/>
  <c r="AB306" i="7"/>
  <c r="AZ260" i="7"/>
  <c r="AZ301" i="7"/>
  <c r="AW526" i="7"/>
  <c r="AZ214" i="7"/>
  <c r="AZ120" i="7"/>
  <c r="AZ111" i="7"/>
  <c r="AZ269" i="7"/>
  <c r="AZ213" i="7"/>
  <c r="AZ184" i="7"/>
  <c r="AZ281" i="7"/>
  <c r="AS526" i="7"/>
  <c r="AY306" i="7"/>
  <c r="F161" i="7"/>
  <c r="H308" i="7"/>
  <c r="AZ202" i="7"/>
  <c r="AZ219" i="7"/>
  <c r="AA306" i="7"/>
  <c r="AZ296" i="7"/>
  <c r="AZ272" i="7"/>
  <c r="AZ194" i="7"/>
  <c r="AZ181" i="7"/>
  <c r="AZ291" i="7"/>
  <c r="AZ257" i="7"/>
  <c r="I308" i="7"/>
  <c r="AZ158" i="7"/>
  <c r="AR306" i="7"/>
  <c r="AZ279" i="7"/>
  <c r="AZ198" i="7"/>
  <c r="AZ299" i="7"/>
  <c r="AZ297" i="7"/>
  <c r="AZ302" i="7"/>
  <c r="X160" i="7"/>
  <c r="AZ510" i="7"/>
  <c r="AZ208" i="7"/>
  <c r="AZ503" i="7"/>
  <c r="AZ517" i="7"/>
  <c r="AZ152" i="7"/>
  <c r="AZ255" i="7"/>
  <c r="AZ160" i="7"/>
  <c r="AZ134" i="7"/>
  <c r="Y526" i="7"/>
  <c r="W160" i="7"/>
  <c r="AI306" i="7"/>
  <c r="AP160" i="7"/>
  <c r="AN160" i="7"/>
  <c r="AZ494" i="7"/>
  <c r="X306" i="7"/>
  <c r="AZ501" i="7"/>
  <c r="AZ229" i="7"/>
  <c r="AQ160" i="7"/>
  <c r="AH160" i="7"/>
  <c r="AZ482" i="7"/>
  <c r="AO306" i="7"/>
  <c r="AZ203" i="7"/>
  <c r="AZ276" i="7"/>
  <c r="AZ231" i="7"/>
  <c r="AI160" i="7"/>
  <c r="AO160" i="7"/>
  <c r="AZ248" i="7"/>
  <c r="AZ118" i="7"/>
  <c r="AZ303" i="7"/>
  <c r="AX160" i="7"/>
  <c r="AZ153" i="7"/>
  <c r="AZ174" i="7"/>
  <c r="V526" i="7"/>
  <c r="AZ481" i="7"/>
  <c r="AZ207" i="7"/>
  <c r="X526" i="7"/>
  <c r="AA526" i="7"/>
  <c r="AA160" i="7"/>
  <c r="AZ499" i="7"/>
  <c r="AZ288" i="7"/>
  <c r="AZ102" i="7"/>
  <c r="AZ286" i="7"/>
  <c r="AZ261" i="7"/>
  <c r="AZ124" i="7"/>
  <c r="AZ173" i="7"/>
  <c r="AZ197" i="7"/>
  <c r="AZ513" i="7"/>
  <c r="AM306" i="7"/>
  <c r="AZ247" i="7"/>
  <c r="AZ491" i="7"/>
  <c r="AZ128" i="7"/>
  <c r="AL306" i="7"/>
  <c r="AZ290" i="7"/>
  <c r="AZ486" i="7"/>
  <c r="AZ470" i="7"/>
  <c r="AJ526" i="7"/>
  <c r="AZ225" i="7"/>
  <c r="Y160" i="7"/>
  <c r="I528" i="7"/>
  <c r="AZ140" i="7"/>
  <c r="AI526" i="7"/>
  <c r="AZ519" i="7"/>
  <c r="AZ502" i="7"/>
  <c r="AU160" i="7"/>
  <c r="AG306" i="7"/>
  <c r="V160" i="7"/>
  <c r="AZ110" i="7"/>
  <c r="AZ239" i="7"/>
  <c r="AQ526" i="7"/>
  <c r="AJ160" i="7"/>
  <c r="AZ280" i="7"/>
  <c r="AZ526" i="7"/>
  <c r="AZ204" i="7"/>
  <c r="AZ240" i="7"/>
  <c r="W526" i="7"/>
  <c r="AZ264" i="7"/>
  <c r="AZ210" i="7"/>
  <c r="AZ266" i="7"/>
  <c r="AZ191" i="7"/>
  <c r="F529" i="7"/>
  <c r="AZ211" i="7"/>
  <c r="AL160" i="7"/>
  <c r="V306" i="7"/>
  <c r="AZ471" i="7"/>
  <c r="AZ267" i="7"/>
  <c r="AZ137" i="7"/>
  <c r="AZ475" i="7"/>
  <c r="AQ306" i="7"/>
  <c r="AZ180" i="7"/>
  <c r="AZ156" i="7"/>
  <c r="AZ212" i="7"/>
  <c r="AZ476" i="7"/>
  <c r="AZ135" i="7"/>
  <c r="AZ520" i="7"/>
  <c r="AZ106" i="7"/>
  <c r="AZ490" i="7"/>
  <c r="AZ495" i="7"/>
  <c r="AZ192" i="7"/>
  <c r="AU306" i="7"/>
  <c r="AZ271" i="7"/>
  <c r="AZ99" i="7"/>
  <c r="AK306" i="7"/>
  <c r="AZ496" i="7"/>
  <c r="AZ155" i="7"/>
  <c r="AZ465" i="7"/>
  <c r="AD526" i="7"/>
  <c r="AZ524" i="7"/>
  <c r="AZ244" i="7"/>
  <c r="AZ224" i="7"/>
  <c r="AZ472" i="7"/>
  <c r="AK160" i="7"/>
  <c r="AN526" i="7"/>
  <c r="AC160" i="7"/>
  <c r="AX306" i="7"/>
  <c r="AZ521" i="7"/>
  <c r="AZ516" i="7"/>
  <c r="AZ277" i="7"/>
  <c r="AZ498" i="7"/>
  <c r="AZ131" i="7"/>
  <c r="AZ234" i="7"/>
  <c r="AZ305" i="7"/>
  <c r="AR160" i="7"/>
  <c r="Y306" i="7"/>
  <c r="AZ221" i="7"/>
  <c r="AZ504" i="7"/>
  <c r="J161" i="7"/>
  <c r="AZ188" i="7"/>
  <c r="AZ215" i="7"/>
  <c r="AZ216" i="7"/>
  <c r="AZ508" i="7"/>
  <c r="AS306" i="7"/>
  <c r="AF160" i="7"/>
  <c r="AB160" i="7"/>
  <c r="AV526" i="7"/>
  <c r="AZ171" i="7"/>
  <c r="AC526" i="7"/>
  <c r="AS160" i="7"/>
  <c r="AZ185" i="7"/>
  <c r="AZ157" i="7"/>
  <c r="AZ217" i="7"/>
  <c r="AW306" i="7"/>
  <c r="AZ172" i="7"/>
  <c r="AZ200" i="7"/>
  <c r="AZ226" i="7"/>
  <c r="AZ287" i="7"/>
  <c r="AZ300" i="7"/>
  <c r="Z306" i="7"/>
  <c r="AZ505" i="7"/>
  <c r="AZ480" i="7"/>
  <c r="J527" i="7"/>
  <c r="AZ186" i="7"/>
  <c r="AZ262" i="7"/>
  <c r="AZ144" i="7"/>
  <c r="AC306" i="7"/>
  <c r="AZ467" i="7"/>
  <c r="AZ507" i="7"/>
  <c r="AZ230" i="7"/>
  <c r="AZ220" i="7"/>
  <c r="AZ523" i="7"/>
  <c r="AB526" i="7"/>
  <c r="H309" i="7"/>
  <c r="D309" i="7"/>
  <c r="AU526" i="7"/>
  <c r="AV160" i="7"/>
  <c r="AH306" i="7"/>
  <c r="AZ228" i="7"/>
  <c r="AZ474" i="7"/>
  <c r="AV306" i="7"/>
  <c r="AZ232" i="7"/>
  <c r="AX526" i="7"/>
  <c r="AZ151" i="7"/>
  <c r="AT306" i="7"/>
  <c r="AZ95" i="7"/>
  <c r="AZ484" i="7"/>
  <c r="AZ195" i="7"/>
  <c r="AZ175" i="7"/>
  <c r="AZ283" i="7"/>
  <c r="AZ485" i="7"/>
  <c r="AZ500" i="7"/>
  <c r="AZ256" i="7"/>
  <c r="AZ525" i="7"/>
  <c r="AZ285" i="7"/>
  <c r="AZ147" i="7"/>
  <c r="AZ201" i="7"/>
  <c r="AZ464" i="7"/>
  <c r="AP526" i="7"/>
  <c r="H528" i="7"/>
  <c r="AZ189" i="7"/>
  <c r="AZ295" i="7"/>
  <c r="AW160" i="7"/>
  <c r="AZ488" i="7"/>
  <c r="AF526" i="7"/>
  <c r="AR526" i="7"/>
  <c r="AZ258" i="7"/>
  <c r="AZ273" i="7"/>
  <c r="AE526" i="7"/>
  <c r="AZ298" i="7"/>
  <c r="AM526" i="7"/>
  <c r="AZ139" i="7"/>
  <c r="AZ187" i="7"/>
  <c r="AZ143" i="7"/>
  <c r="AP306" i="7"/>
  <c r="AZ190" i="7"/>
  <c r="AZ487" i="7"/>
  <c r="AZ469" i="7"/>
  <c r="AY526" i="7"/>
  <c r="AZ468" i="7"/>
  <c r="AT526" i="7"/>
  <c r="AZ497" i="7"/>
  <c r="AZ196" i="7"/>
  <c r="AG526" i="7"/>
  <c r="AY160" i="7"/>
  <c r="AZ293" i="7"/>
  <c r="AD160" i="7"/>
  <c r="AZ233" i="7"/>
  <c r="AZ304" i="7"/>
  <c r="AZ136" i="7"/>
  <c r="AZ306" i="7"/>
  <c r="AZ493" i="7"/>
  <c r="AZ227" i="7"/>
  <c r="AZ512" i="7"/>
  <c r="AZ178" i="7"/>
  <c r="AZ289" i="7"/>
  <c r="AD306" i="7"/>
  <c r="AZ509" i="7"/>
  <c r="AK526" i="7"/>
  <c r="AZ294" i="7"/>
  <c r="AL526" i="7"/>
  <c r="AZ282" i="7"/>
  <c r="AZ176" i="7"/>
  <c r="AZ270" i="7"/>
  <c r="AZ483" i="7"/>
  <c r="J307" i="7"/>
  <c r="AZ183" i="7"/>
  <c r="BA75" i="7" l="1"/>
  <c r="BA76" i="7"/>
  <c r="AO649" i="7"/>
  <c r="AP40" i="7" s="1"/>
  <c r="AZ668" i="7"/>
  <c r="BA59" i="7" s="1"/>
  <c r="AZ666" i="7"/>
  <c r="BA57" i="7" s="1"/>
  <c r="AZ667" i="7"/>
  <c r="BA58" i="7" s="1"/>
  <c r="AZ641" i="7"/>
  <c r="BA32" i="7" s="1"/>
  <c r="AZ635" i="7"/>
  <c r="BA26" i="7" s="1"/>
  <c r="AB22" i="7"/>
  <c r="AB631" i="7" s="1"/>
  <c r="AC22" i="7" s="1"/>
  <c r="AC631" i="7" s="1"/>
  <c r="AB670" i="7"/>
  <c r="AC61" i="7" s="1"/>
  <c r="B535" i="7"/>
  <c r="AZ642" i="7"/>
  <c r="BA33" i="7" s="1"/>
  <c r="AM60" i="7"/>
  <c r="AM669" i="7" s="1"/>
  <c r="AZ34" i="7"/>
  <c r="AZ643" i="7" s="1"/>
  <c r="BA34" i="7" s="1"/>
  <c r="AH35" i="7"/>
  <c r="AH644" i="7" s="1"/>
  <c r="W36" i="7"/>
  <c r="W645" i="7" s="1"/>
  <c r="BA7" i="7"/>
  <c r="B310" i="7"/>
  <c r="BA451" i="7"/>
  <c r="AF528" i="7"/>
  <c r="AH528" i="7"/>
  <c r="AE528" i="7"/>
  <c r="AJ161" i="7"/>
  <c r="V161" i="7"/>
  <c r="AP528" i="7"/>
  <c r="BA119" i="7"/>
  <c r="D535" i="7"/>
  <c r="AU161" i="7"/>
  <c r="AO528" i="7"/>
  <c r="AQ161" i="7"/>
  <c r="AI528" i="7"/>
  <c r="H529" i="7"/>
  <c r="BA282" i="7"/>
  <c r="F530" i="7"/>
  <c r="AG161" i="7"/>
  <c r="AB527" i="7"/>
  <c r="BA157" i="7"/>
  <c r="Z307" i="7"/>
  <c r="BA104" i="7"/>
  <c r="AC307" i="7"/>
  <c r="BA149" i="7"/>
  <c r="AN528" i="7"/>
  <c r="J162" i="7"/>
  <c r="AY527" i="7"/>
  <c r="BA94" i="7"/>
  <c r="BA496" i="7"/>
  <c r="F309" i="7"/>
  <c r="AC528" i="7"/>
  <c r="BA113" i="7"/>
  <c r="AY528" i="7"/>
  <c r="Y528" i="7"/>
  <c r="AV528" i="7"/>
  <c r="BA133" i="7"/>
  <c r="AY307" i="7"/>
  <c r="AR528" i="7"/>
  <c r="BA140" i="7"/>
  <c r="AT527" i="7"/>
  <c r="AZ307" i="7"/>
  <c r="AA528" i="7"/>
  <c r="AV527" i="7"/>
  <c r="W528" i="7"/>
  <c r="BA472" i="7"/>
  <c r="X161" i="7"/>
  <c r="AR527" i="7"/>
  <c r="BA93" i="7"/>
  <c r="AX161" i="7"/>
  <c r="BA491" i="7"/>
  <c r="AT528" i="7"/>
  <c r="AS528" i="7"/>
  <c r="I529" i="7"/>
  <c r="BA193" i="7"/>
  <c r="BA476" i="7"/>
  <c r="AB528" i="7"/>
  <c r="AF527" i="7"/>
  <c r="BA186" i="7"/>
  <c r="AE527" i="7"/>
  <c r="AJ307" i="7"/>
  <c r="BA80" i="7"/>
  <c r="Z528" i="7"/>
  <c r="AX528" i="7"/>
  <c r="AM527" i="7"/>
  <c r="AD528" i="7"/>
  <c r="AW161" i="7"/>
  <c r="Z161" i="7"/>
  <c r="AK161" i="7"/>
  <c r="AQ528" i="7"/>
  <c r="X528" i="7"/>
  <c r="AE307" i="7"/>
  <c r="AA161" i="7"/>
  <c r="AY161" i="7"/>
  <c r="AO307" i="7"/>
  <c r="AI307" i="7"/>
  <c r="AC161" i="7"/>
  <c r="BA298" i="7"/>
  <c r="V307" i="7"/>
  <c r="AN307" i="7"/>
  <c r="V527" i="7"/>
  <c r="AR161" i="7"/>
  <c r="AG527" i="7"/>
  <c r="BA88" i="7"/>
  <c r="AJ527" i="7"/>
  <c r="AK307" i="7"/>
  <c r="AZ528" i="7"/>
  <c r="BA103" i="7"/>
  <c r="AS307" i="7"/>
  <c r="X527" i="7"/>
  <c r="I309" i="7"/>
  <c r="BA117" i="7"/>
  <c r="BA118" i="7"/>
  <c r="AT307" i="7"/>
  <c r="BA255" i="7"/>
  <c r="AI161" i="7"/>
  <c r="AG528" i="7"/>
  <c r="AH161" i="7"/>
  <c r="H162" i="7"/>
  <c r="BA114" i="7"/>
  <c r="BA498" i="7"/>
  <c r="AB161" i="7"/>
  <c r="AZ161" i="7"/>
  <c r="AH307" i="7"/>
  <c r="AG307" i="7"/>
  <c r="AR307" i="7"/>
  <c r="I162" i="7"/>
  <c r="BA148" i="7"/>
  <c r="AE161" i="7"/>
  <c r="BA108" i="7"/>
  <c r="AN527" i="7"/>
  <c r="AF161" i="7"/>
  <c r="BA87" i="7"/>
  <c r="D310" i="7"/>
  <c r="AU307" i="7"/>
  <c r="AM528" i="7"/>
  <c r="AI527" i="7"/>
  <c r="V528" i="7"/>
  <c r="AD161" i="7"/>
  <c r="AD307" i="7"/>
  <c r="AM307" i="7"/>
  <c r="AM161" i="7"/>
  <c r="W307" i="7"/>
  <c r="X307" i="7"/>
  <c r="AF307" i="7"/>
  <c r="BA287" i="7"/>
  <c r="AO161" i="7"/>
  <c r="BA121" i="7"/>
  <c r="AH527" i="7"/>
  <c r="H310" i="7"/>
  <c r="BA98" i="7"/>
  <c r="BA198" i="7"/>
  <c r="AX527" i="7"/>
  <c r="AD527" i="7"/>
  <c r="AP527" i="7"/>
  <c r="AB307" i="7"/>
  <c r="BA109" i="7"/>
  <c r="Y161" i="7"/>
  <c r="AK528" i="7"/>
  <c r="AP161" i="7"/>
  <c r="BA92" i="7"/>
  <c r="AO527" i="7"/>
  <c r="BA96" i="7"/>
  <c r="AL161" i="7"/>
  <c r="J308" i="7"/>
  <c r="BA269" i="7"/>
  <c r="BA524" i="7"/>
  <c r="BA464" i="7"/>
  <c r="BA467" i="7"/>
  <c r="AL307" i="7"/>
  <c r="Y307" i="7"/>
  <c r="F310" i="7"/>
  <c r="AT161" i="7"/>
  <c r="AW307" i="7"/>
  <c r="AV307" i="7"/>
  <c r="Z527" i="7"/>
  <c r="AA527" i="7"/>
  <c r="AS527" i="7"/>
  <c r="AW528" i="7"/>
  <c r="AK527" i="7"/>
  <c r="AN161" i="7"/>
  <c r="AX307" i="7"/>
  <c r="AZ527" i="7"/>
  <c r="AP307" i="7"/>
  <c r="AU528" i="7"/>
  <c r="AJ528" i="7"/>
  <c r="AU527" i="7"/>
  <c r="AS161" i="7"/>
  <c r="AL528" i="7"/>
  <c r="AL527" i="7"/>
  <c r="Y527" i="7"/>
  <c r="W161" i="7"/>
  <c r="AQ527" i="7"/>
  <c r="AQ307" i="7"/>
  <c r="AV161" i="7"/>
  <c r="BA85" i="7"/>
  <c r="W527" i="7"/>
  <c r="BA105" i="7"/>
  <c r="BA100" i="7"/>
  <c r="AA307" i="7"/>
  <c r="AC527" i="7"/>
  <c r="F162" i="7"/>
  <c r="AW527" i="7"/>
  <c r="BA124" i="7"/>
  <c r="BA661" i="7" l="1"/>
  <c r="BB52" i="7" s="1"/>
  <c r="AP649" i="7"/>
  <c r="AC670" i="7"/>
  <c r="AD22" i="7"/>
  <c r="AD631" i="7" s="1"/>
  <c r="B537" i="7"/>
  <c r="B312" i="7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9" i="7" s="1"/>
  <c r="B381" i="7" s="1"/>
  <c r="AN60" i="7"/>
  <c r="AN669" i="7" s="1"/>
  <c r="X36" i="7"/>
  <c r="X645" i="7" s="1"/>
  <c r="X640" i="7" s="1"/>
  <c r="W640" i="7"/>
  <c r="AI35" i="7"/>
  <c r="AI644" i="7" s="1"/>
  <c r="BB6" i="7"/>
  <c r="BA95" i="7"/>
  <c r="BA102" i="7"/>
  <c r="BA480" i="7"/>
  <c r="BA158" i="7"/>
  <c r="AE308" i="7"/>
  <c r="BA239" i="7"/>
  <c r="W308" i="7"/>
  <c r="AN308" i="7"/>
  <c r="AF162" i="7"/>
  <c r="AS162" i="7"/>
  <c r="AA308" i="7"/>
  <c r="AB162" i="7"/>
  <c r="BA466" i="7"/>
  <c r="BA196" i="7"/>
  <c r="Z308" i="7"/>
  <c r="BA527" i="7"/>
  <c r="F163" i="7"/>
  <c r="BA131" i="7"/>
  <c r="BA504" i="7"/>
  <c r="BA161" i="7"/>
  <c r="BA226" i="7"/>
  <c r="H312" i="7"/>
  <c r="AT308" i="7"/>
  <c r="BA195" i="7"/>
  <c r="BA134" i="7"/>
  <c r="BA141" i="7"/>
  <c r="AZ308" i="7"/>
  <c r="AL162" i="7"/>
  <c r="Y162" i="7"/>
  <c r="BA150" i="7"/>
  <c r="X308" i="7"/>
  <c r="AF308" i="7"/>
  <c r="AN162" i="7"/>
  <c r="BA516" i="7"/>
  <c r="BA182" i="7"/>
  <c r="BA234" i="7"/>
  <c r="AG308" i="7"/>
  <c r="BA91" i="7"/>
  <c r="AH308" i="7"/>
  <c r="BA194" i="7"/>
  <c r="BA294" i="7"/>
  <c r="BA197" i="7"/>
  <c r="BA123" i="7"/>
  <c r="BA305" i="7"/>
  <c r="BA483" i="7"/>
  <c r="AL308" i="7"/>
  <c r="BA146" i="7"/>
  <c r="BA248" i="7"/>
  <c r="BA509" i="7"/>
  <c r="BA151" i="7"/>
  <c r="BA484" i="7"/>
  <c r="BA155" i="7"/>
  <c r="BA190" i="7"/>
  <c r="BA500" i="7"/>
  <c r="J530" i="7"/>
  <c r="BA244" i="7"/>
  <c r="BA137" i="7"/>
  <c r="H163" i="7"/>
  <c r="BA300" i="7"/>
  <c r="BA199" i="7"/>
  <c r="BA492" i="7"/>
  <c r="AC162" i="7"/>
  <c r="BA525" i="7"/>
  <c r="BA281" i="7"/>
  <c r="AB308" i="7"/>
  <c r="BA132" i="7"/>
  <c r="BA143" i="7"/>
  <c r="BA511" i="7"/>
  <c r="BA90" i="7"/>
  <c r="AD162" i="7"/>
  <c r="J529" i="7"/>
  <c r="BA510" i="7"/>
  <c r="AE162" i="7"/>
  <c r="BA233" i="7"/>
  <c r="BA201" i="7"/>
  <c r="AP308" i="7"/>
  <c r="J309" i="7"/>
  <c r="AO162" i="7"/>
  <c r="Z162" i="7"/>
  <c r="BA173" i="7"/>
  <c r="BA139" i="7"/>
  <c r="BA206" i="7"/>
  <c r="X162" i="7"/>
  <c r="BA278" i="7"/>
  <c r="BA284" i="7"/>
  <c r="BA89" i="7"/>
  <c r="AM308" i="7"/>
  <c r="BA214" i="7"/>
  <c r="BA205" i="7"/>
  <c r="BA263" i="7"/>
  <c r="AR162" i="7"/>
  <c r="BA307" i="7"/>
  <c r="BA147" i="7"/>
  <c r="BA494" i="7"/>
  <c r="BA220" i="7"/>
  <c r="BA508" i="7"/>
  <c r="AM162" i="7"/>
  <c r="BA520" i="7"/>
  <c r="AU162" i="7"/>
  <c r="BA230" i="7"/>
  <c r="BA296" i="7"/>
  <c r="BA489" i="7"/>
  <c r="BA279" i="7"/>
  <c r="BA273" i="7"/>
  <c r="BA523" i="7"/>
  <c r="BA308" i="7"/>
  <c r="BA116" i="7"/>
  <c r="BA288" i="7"/>
  <c r="BA208" i="7"/>
  <c r="BA506" i="7"/>
  <c r="BA264" i="7"/>
  <c r="BA268" i="7"/>
  <c r="BA517" i="7"/>
  <c r="BA185" i="7"/>
  <c r="BA187" i="7"/>
  <c r="BA153" i="7"/>
  <c r="AZ162" i="7"/>
  <c r="BA178" i="7"/>
  <c r="BA271" i="7"/>
  <c r="BA225" i="7"/>
  <c r="BA490" i="7"/>
  <c r="BA184" i="7"/>
  <c r="BA473" i="7"/>
  <c r="BA521" i="7"/>
  <c r="BA112" i="7"/>
  <c r="BA86" i="7"/>
  <c r="BA528" i="7"/>
  <c r="BA471" i="7"/>
  <c r="BA257" i="7"/>
  <c r="BA474" i="7"/>
  <c r="AX162" i="7"/>
  <c r="BA518" i="7"/>
  <c r="BA266" i="7"/>
  <c r="BA212" i="7"/>
  <c r="BA488" i="7"/>
  <c r="BA293" i="7"/>
  <c r="BA175" i="7"/>
  <c r="BA227" i="7"/>
  <c r="BA217" i="7"/>
  <c r="BA115" i="7"/>
  <c r="BA176" i="7"/>
  <c r="BA136" i="7"/>
  <c r="BA129" i="7"/>
  <c r="BA179" i="7"/>
  <c r="BA106" i="7"/>
  <c r="W162" i="7"/>
  <c r="BA502" i="7"/>
  <c r="BA156" i="7"/>
  <c r="BA209" i="7"/>
  <c r="BA232" i="7"/>
  <c r="BA290" i="7"/>
  <c r="BA222" i="7"/>
  <c r="BA512" i="7"/>
  <c r="BA283" i="7"/>
  <c r="BA204" i="7"/>
  <c r="BA229" i="7"/>
  <c r="AQ308" i="7"/>
  <c r="BA202" i="7"/>
  <c r="BA218" i="7"/>
  <c r="BA493" i="7"/>
  <c r="BA256" i="7"/>
  <c r="I310" i="7"/>
  <c r="BA499" i="7"/>
  <c r="AW308" i="7"/>
  <c r="BA275" i="7"/>
  <c r="AO308" i="7"/>
  <c r="BA122" i="7"/>
  <c r="AU308" i="7"/>
  <c r="BA274" i="7"/>
  <c r="BA111" i="7"/>
  <c r="BA515" i="7"/>
  <c r="BA481" i="7"/>
  <c r="BA485" i="7"/>
  <c r="AJ162" i="7"/>
  <c r="BA240" i="7"/>
  <c r="AS308" i="7"/>
  <c r="BA261" i="7"/>
  <c r="BA120" i="7"/>
  <c r="BA470" i="7"/>
  <c r="BA107" i="7"/>
  <c r="AY308" i="7"/>
  <c r="BA286" i="7"/>
  <c r="AW162" i="7"/>
  <c r="BA259" i="7"/>
  <c r="BA262" i="7"/>
  <c r="BA211" i="7"/>
  <c r="AY162" i="7"/>
  <c r="BA303" i="7"/>
  <c r="BA159" i="7"/>
  <c r="BA154" i="7"/>
  <c r="BA503" i="7"/>
  <c r="BA301" i="7"/>
  <c r="BA203" i="7"/>
  <c r="AI162" i="7"/>
  <c r="J163" i="7"/>
  <c r="BA513" i="7"/>
  <c r="BA171" i="7"/>
  <c r="BA145" i="7"/>
  <c r="H530" i="7"/>
  <c r="BA291" i="7"/>
  <c r="BA138" i="7"/>
  <c r="BA497" i="7"/>
  <c r="AV308" i="7"/>
  <c r="AR308" i="7"/>
  <c r="AK308" i="7"/>
  <c r="BA526" i="7"/>
  <c r="BA172" i="7"/>
  <c r="BA228" i="7"/>
  <c r="BA110" i="7"/>
  <c r="BA468" i="7"/>
  <c r="BA127" i="7"/>
  <c r="V162" i="7"/>
  <c r="AC308" i="7"/>
  <c r="BA495" i="7"/>
  <c r="BA486" i="7"/>
  <c r="BA160" i="7"/>
  <c r="BA101" i="7"/>
  <c r="AX308" i="7"/>
  <c r="BA469" i="7"/>
  <c r="BA519" i="7"/>
  <c r="AQ162" i="7"/>
  <c r="Y308" i="7"/>
  <c r="BA210" i="7"/>
  <c r="I530" i="7"/>
  <c r="AI308" i="7"/>
  <c r="BA292" i="7"/>
  <c r="BA142" i="7"/>
  <c r="F537" i="7"/>
  <c r="BA280" i="7"/>
  <c r="F531" i="7"/>
  <c r="BA478" i="7"/>
  <c r="BA507" i="7"/>
  <c r="BA302" i="7"/>
  <c r="V308" i="7"/>
  <c r="BA174" i="7"/>
  <c r="BA224" i="7"/>
  <c r="BA135" i="7"/>
  <c r="BA505" i="7"/>
  <c r="BA522" i="7"/>
  <c r="BA152" i="7"/>
  <c r="BA514" i="7"/>
  <c r="BA213" i="7"/>
  <c r="BA181" i="7"/>
  <c r="BA487" i="7"/>
  <c r="BA277" i="7"/>
  <c r="BA306" i="7"/>
  <c r="AT162" i="7"/>
  <c r="BA479" i="7"/>
  <c r="BA128" i="7"/>
  <c r="BA97" i="7"/>
  <c r="BA260" i="7"/>
  <c r="BA84" i="7"/>
  <c r="BA223" i="7"/>
  <c r="AP162" i="7"/>
  <c r="BA180" i="7"/>
  <c r="BA247" i="7"/>
  <c r="AK162" i="7"/>
  <c r="BA207" i="7"/>
  <c r="BA501" i="7"/>
  <c r="BA304" i="7"/>
  <c r="AJ308" i="7"/>
  <c r="AV162" i="7"/>
  <c r="AH162" i="7"/>
  <c r="BA189" i="7"/>
  <c r="BA299" i="7"/>
  <c r="AG162" i="7"/>
  <c r="BA475" i="7"/>
  <c r="BA295" i="7"/>
  <c r="BA83" i="7"/>
  <c r="BA477" i="7"/>
  <c r="BA183" i="7"/>
  <c r="BA482" i="7"/>
  <c r="BA258" i="7"/>
  <c r="BA465" i="7"/>
  <c r="BA297" i="7"/>
  <c r="BA188" i="7"/>
  <c r="I163" i="7"/>
  <c r="BA162" i="7"/>
  <c r="BA285" i="7"/>
  <c r="AA162" i="7"/>
  <c r="BA216" i="7"/>
  <c r="BA265" i="7"/>
  <c r="BA267" i="7"/>
  <c r="BA221" i="7"/>
  <c r="BA231" i="7"/>
  <c r="AD308" i="7"/>
  <c r="BA144" i="7"/>
  <c r="BA270" i="7"/>
  <c r="BA289" i="7"/>
  <c r="BA215" i="7"/>
  <c r="BA276" i="7"/>
  <c r="BA272" i="7"/>
  <c r="BA191" i="7"/>
  <c r="BA177" i="7"/>
  <c r="BA99" i="7"/>
  <c r="BA219" i="7"/>
  <c r="BA192" i="7"/>
  <c r="BA200" i="7"/>
  <c r="BA130" i="7"/>
  <c r="D537" i="7"/>
  <c r="BB76" i="7" l="1"/>
  <c r="BB75" i="7"/>
  <c r="AQ40" i="7"/>
  <c r="AQ649" i="7" s="1"/>
  <c r="B382" i="7"/>
  <c r="B539" i="7"/>
  <c r="B540" i="7" s="1"/>
  <c r="BA643" i="7"/>
  <c r="BB34" i="7" s="1"/>
  <c r="BA635" i="7"/>
  <c r="BB26" i="7" s="1"/>
  <c r="AD61" i="7"/>
  <c r="AD670" i="7" s="1"/>
  <c r="AE61" i="7" s="1"/>
  <c r="BA641" i="7"/>
  <c r="BB32" i="7" s="1"/>
  <c r="BA666" i="7"/>
  <c r="BB57" i="7" s="1"/>
  <c r="BA667" i="7"/>
  <c r="BB58" i="7" s="1"/>
  <c r="BA642" i="7"/>
  <c r="BB33" i="7" s="1"/>
  <c r="BA668" i="7"/>
  <c r="BB59" i="7" s="1"/>
  <c r="AO60" i="7"/>
  <c r="AO669" i="7" s="1"/>
  <c r="AJ35" i="7"/>
  <c r="AJ644" i="7" s="1"/>
  <c r="Y36" i="7"/>
  <c r="Y645" i="7" s="1"/>
  <c r="BB7" i="7"/>
  <c r="BB451" i="7"/>
  <c r="AN530" i="7"/>
  <c r="AN529" i="7"/>
  <c r="AI530" i="7"/>
  <c r="BB89" i="7"/>
  <c r="AZ309" i="7"/>
  <c r="X529" i="7"/>
  <c r="W529" i="7"/>
  <c r="BA163" i="7"/>
  <c r="BB308" i="7"/>
  <c r="AI529" i="7"/>
  <c r="AY529" i="7"/>
  <c r="BB97" i="7"/>
  <c r="W163" i="7"/>
  <c r="AV163" i="7"/>
  <c r="AW163" i="7"/>
  <c r="I164" i="7"/>
  <c r="AN309" i="7"/>
  <c r="AT163" i="7"/>
  <c r="AS163" i="7"/>
  <c r="BB224" i="7"/>
  <c r="AI163" i="7"/>
  <c r="Z163" i="7"/>
  <c r="AM530" i="7"/>
  <c r="BB98" i="7"/>
  <c r="AJ163" i="7"/>
  <c r="V163" i="7"/>
  <c r="AE163" i="7"/>
  <c r="W309" i="7"/>
  <c r="BB124" i="7"/>
  <c r="AV529" i="7"/>
  <c r="AW309" i="7"/>
  <c r="AL529" i="7"/>
  <c r="BB129" i="7"/>
  <c r="BB105" i="7"/>
  <c r="AU529" i="7"/>
  <c r="BB465" i="7"/>
  <c r="AP530" i="7"/>
  <c r="AO529" i="7"/>
  <c r="AW529" i="7"/>
  <c r="AB163" i="7"/>
  <c r="V309" i="7"/>
  <c r="BB115" i="7"/>
  <c r="BB114" i="7"/>
  <c r="Z309" i="7"/>
  <c r="AF530" i="7"/>
  <c r="BB120" i="7"/>
  <c r="AT529" i="7"/>
  <c r="Z529" i="7"/>
  <c r="BB498" i="7"/>
  <c r="AG163" i="7"/>
  <c r="BB202" i="7"/>
  <c r="AL530" i="7"/>
  <c r="AP309" i="7"/>
  <c r="BB111" i="7"/>
  <c r="AK529" i="7"/>
  <c r="BB102" i="7"/>
  <c r="J310" i="7"/>
  <c r="BB108" i="7"/>
  <c r="BA530" i="7"/>
  <c r="F314" i="7"/>
  <c r="AT309" i="7"/>
  <c r="D381" i="7"/>
  <c r="BB123" i="7"/>
  <c r="AQ529" i="7"/>
  <c r="AM309" i="7"/>
  <c r="BB109" i="7"/>
  <c r="BB187" i="7"/>
  <c r="BB130" i="7"/>
  <c r="W530" i="7"/>
  <c r="AA530" i="7"/>
  <c r="AX163" i="7"/>
  <c r="AE530" i="7"/>
  <c r="AK530" i="7"/>
  <c r="AY309" i="7"/>
  <c r="AA529" i="7"/>
  <c r="AF529" i="7"/>
  <c r="AT530" i="7"/>
  <c r="AR309" i="7"/>
  <c r="BB104" i="7"/>
  <c r="AG309" i="7"/>
  <c r="AK163" i="7"/>
  <c r="AH529" i="7"/>
  <c r="BB301" i="7"/>
  <c r="AB530" i="7"/>
  <c r="F532" i="7"/>
  <c r="BB289" i="7"/>
  <c r="BB117" i="7"/>
  <c r="D312" i="7"/>
  <c r="BB163" i="7"/>
  <c r="BB121" i="7"/>
  <c r="AV309" i="7"/>
  <c r="H314" i="7"/>
  <c r="Y163" i="7"/>
  <c r="AC163" i="7"/>
  <c r="AK309" i="7"/>
  <c r="BB474" i="7"/>
  <c r="J164" i="7"/>
  <c r="AB529" i="7"/>
  <c r="BB88" i="7"/>
  <c r="AR529" i="7"/>
  <c r="AX530" i="7"/>
  <c r="AP163" i="7"/>
  <c r="AJ530" i="7"/>
  <c r="Y530" i="7"/>
  <c r="AW530" i="7"/>
  <c r="AU530" i="7"/>
  <c r="BB264" i="7"/>
  <c r="AN163" i="7"/>
  <c r="AB309" i="7"/>
  <c r="BB233" i="7"/>
  <c r="BB258" i="7"/>
  <c r="AO309" i="7"/>
  <c r="BB185" i="7"/>
  <c r="D314" i="7"/>
  <c r="BB107" i="7"/>
  <c r="AL309" i="7"/>
  <c r="AY530" i="7"/>
  <c r="F164" i="7"/>
  <c r="BB208" i="7"/>
  <c r="BB112" i="7"/>
  <c r="BB262" i="7"/>
  <c r="BB227" i="7"/>
  <c r="AU163" i="7"/>
  <c r="AQ309" i="7"/>
  <c r="AJ529" i="7"/>
  <c r="J531" i="7"/>
  <c r="BB496" i="7"/>
  <c r="AO530" i="7"/>
  <c r="BA529" i="7"/>
  <c r="AS309" i="7"/>
  <c r="AI309" i="7"/>
  <c r="BB186" i="7"/>
  <c r="AC530" i="7"/>
  <c r="AD529" i="7"/>
  <c r="AO163" i="7"/>
  <c r="X530" i="7"/>
  <c r="AH530" i="7"/>
  <c r="AQ163" i="7"/>
  <c r="AF309" i="7"/>
  <c r="AC529" i="7"/>
  <c r="AE529" i="7"/>
  <c r="Y529" i="7"/>
  <c r="BA309" i="7"/>
  <c r="AS529" i="7"/>
  <c r="AZ529" i="7"/>
  <c r="AS530" i="7"/>
  <c r="Z530" i="7"/>
  <c r="BB80" i="7"/>
  <c r="V529" i="7"/>
  <c r="BB223" i="7"/>
  <c r="BB504" i="7"/>
  <c r="AD163" i="7"/>
  <c r="AC309" i="7"/>
  <c r="BB157" i="7"/>
  <c r="Y309" i="7"/>
  <c r="F381" i="7"/>
  <c r="AA309" i="7"/>
  <c r="I531" i="7"/>
  <c r="AH163" i="7"/>
  <c r="AD530" i="7"/>
  <c r="AY163" i="7"/>
  <c r="AZ530" i="7"/>
  <c r="AL163" i="7"/>
  <c r="BB86" i="7"/>
  <c r="BB113" i="7"/>
  <c r="BB193" i="7"/>
  <c r="BB83" i="7"/>
  <c r="AQ530" i="7"/>
  <c r="BB122" i="7"/>
  <c r="BB94" i="7"/>
  <c r="AU309" i="7"/>
  <c r="AH309" i="7"/>
  <c r="AP529" i="7"/>
  <c r="AF163" i="7"/>
  <c r="AD309" i="7"/>
  <c r="AA163" i="7"/>
  <c r="AX309" i="7"/>
  <c r="AG530" i="7"/>
  <c r="I312" i="7"/>
  <c r="V530" i="7"/>
  <c r="H164" i="7"/>
  <c r="H531" i="7"/>
  <c r="AR530" i="7"/>
  <c r="AX529" i="7"/>
  <c r="BB161" i="7"/>
  <c r="BB466" i="7"/>
  <c r="X309" i="7"/>
  <c r="BB244" i="7"/>
  <c r="AM163" i="7"/>
  <c r="BB91" i="7"/>
  <c r="H537" i="7"/>
  <c r="BB84" i="7"/>
  <c r="AM529" i="7"/>
  <c r="BB95" i="7"/>
  <c r="BB487" i="7"/>
  <c r="H381" i="7"/>
  <c r="AE309" i="7"/>
  <c r="BB90" i="7"/>
  <c r="AZ163" i="7"/>
  <c r="BB302" i="7"/>
  <c r="AV530" i="7"/>
  <c r="AR163" i="7"/>
  <c r="BB292" i="7"/>
  <c r="BB514" i="7"/>
  <c r="AG529" i="7"/>
  <c r="F312" i="7"/>
  <c r="AJ309" i="7"/>
  <c r="X163" i="7"/>
  <c r="BB280" i="7"/>
  <c r="BB661" i="7" l="1"/>
  <c r="BC52" i="7" s="1"/>
  <c r="AR40" i="7"/>
  <c r="AR649" i="7" s="1"/>
  <c r="B383" i="7"/>
  <c r="B541" i="7"/>
  <c r="AE22" i="7"/>
  <c r="AE631" i="7" s="1"/>
  <c r="AF22" i="7" s="1"/>
  <c r="AF631" i="7" s="1"/>
  <c r="AE670" i="7"/>
  <c r="AP60" i="7"/>
  <c r="AP669" i="7" s="1"/>
  <c r="Z36" i="7"/>
  <c r="Z645" i="7" s="1"/>
  <c r="Y640" i="7"/>
  <c r="AK35" i="7"/>
  <c r="AK644" i="7" s="1"/>
  <c r="BC6" i="7"/>
  <c r="I381" i="7"/>
  <c r="BB200" i="7"/>
  <c r="I537" i="7"/>
  <c r="BB199" i="7"/>
  <c r="BB481" i="7"/>
  <c r="AU164" i="7"/>
  <c r="AS164" i="7"/>
  <c r="BB497" i="7"/>
  <c r="BB304" i="7"/>
  <c r="BB275" i="7"/>
  <c r="BB478" i="7"/>
  <c r="BB516" i="7"/>
  <c r="BB196" i="7"/>
  <c r="BB183" i="7"/>
  <c r="AB164" i="7"/>
  <c r="F540" i="7"/>
  <c r="D540" i="7"/>
  <c r="I165" i="7"/>
  <c r="BB307" i="7"/>
  <c r="AC531" i="7"/>
  <c r="BB140" i="7"/>
  <c r="BB268" i="7"/>
  <c r="AY310" i="7"/>
  <c r="BB285" i="7"/>
  <c r="BB279" i="7"/>
  <c r="AB531" i="7"/>
  <c r="BB214" i="7"/>
  <c r="BB511" i="7"/>
  <c r="BA531" i="7"/>
  <c r="BB162" i="7"/>
  <c r="AE531" i="7"/>
  <c r="AD310" i="7"/>
  <c r="AD531" i="7"/>
  <c r="BB207" i="7"/>
  <c r="BB296" i="7"/>
  <c r="AK531" i="7"/>
  <c r="BB216" i="7"/>
  <c r="J537" i="7"/>
  <c r="AF310" i="7"/>
  <c r="BB260" i="7"/>
  <c r="BB526" i="7"/>
  <c r="BB159" i="7"/>
  <c r="BB282" i="7"/>
  <c r="BB206" i="7"/>
  <c r="AC310" i="7"/>
  <c r="AL164" i="7"/>
  <c r="BB286" i="7"/>
  <c r="BB151" i="7"/>
  <c r="BB288" i="7"/>
  <c r="BB290" i="7"/>
  <c r="AE310" i="7"/>
  <c r="BB213" i="7"/>
  <c r="X310" i="7"/>
  <c r="BB277" i="7"/>
  <c r="BB226" i="7"/>
  <c r="BB488" i="7"/>
  <c r="AZ531" i="7"/>
  <c r="BB231" i="7"/>
  <c r="BB467" i="7"/>
  <c r="J381" i="7"/>
  <c r="AI164" i="7"/>
  <c r="H315" i="7"/>
  <c r="BA164" i="7"/>
  <c r="AN531" i="7"/>
  <c r="BB524" i="7"/>
  <c r="BB475" i="7"/>
  <c r="BB303" i="7"/>
  <c r="BB473" i="7"/>
  <c r="BB192" i="7"/>
  <c r="W164" i="7"/>
  <c r="BB150" i="7"/>
  <c r="BB149" i="7"/>
  <c r="BB287" i="7"/>
  <c r="BB293" i="7"/>
  <c r="AO531" i="7"/>
  <c r="J532" i="7"/>
  <c r="BB138" i="7"/>
  <c r="BB517" i="7"/>
  <c r="BB99" i="7"/>
  <c r="BB137" i="7"/>
  <c r="BB261" i="7"/>
  <c r="AW531" i="7"/>
  <c r="AN310" i="7"/>
  <c r="BB221" i="7"/>
  <c r="BB528" i="7"/>
  <c r="BB110" i="7"/>
  <c r="BB477" i="7"/>
  <c r="V164" i="7"/>
  <c r="BB101" i="7"/>
  <c r="BB133" i="7"/>
  <c r="AA531" i="7"/>
  <c r="H539" i="7"/>
  <c r="H532" i="7"/>
  <c r="BB270" i="7"/>
  <c r="BB520" i="7"/>
  <c r="BB500" i="7"/>
  <c r="BB147" i="7"/>
  <c r="BB273" i="7"/>
  <c r="BB259" i="7"/>
  <c r="BB522" i="7"/>
  <c r="AI531" i="7"/>
  <c r="AP531" i="7"/>
  <c r="BB144" i="7"/>
  <c r="BB201" i="7"/>
  <c r="BB510" i="7"/>
  <c r="BB131" i="7"/>
  <c r="BB240" i="7"/>
  <c r="BB204" i="7"/>
  <c r="AK164" i="7"/>
  <c r="I314" i="7"/>
  <c r="AS531" i="7"/>
  <c r="AO164" i="7"/>
  <c r="BB85" i="7"/>
  <c r="AX531" i="7"/>
  <c r="BB525" i="7"/>
  <c r="BB469" i="7"/>
  <c r="AV164" i="7"/>
  <c r="AD164" i="7"/>
  <c r="BB265" i="7"/>
  <c r="AQ310" i="7"/>
  <c r="BB291" i="7"/>
  <c r="BB247" i="7"/>
  <c r="F165" i="7"/>
  <c r="AO310" i="7"/>
  <c r="I532" i="7"/>
  <c r="BB257" i="7"/>
  <c r="BB499" i="7"/>
  <c r="BB267" i="7"/>
  <c r="Y310" i="7"/>
  <c r="BB180" i="7"/>
  <c r="AG531" i="7"/>
  <c r="BB203" i="7"/>
  <c r="BB177" i="7"/>
  <c r="AR531" i="7"/>
  <c r="BB127" i="7"/>
  <c r="AY531" i="7"/>
  <c r="BB182" i="7"/>
  <c r="AA164" i="7"/>
  <c r="BB116" i="7"/>
  <c r="BB299" i="7"/>
  <c r="BB486" i="7"/>
  <c r="F382" i="7"/>
  <c r="AT310" i="7"/>
  <c r="AV531" i="7"/>
  <c r="BB100" i="7"/>
  <c r="BB515" i="7"/>
  <c r="D315" i="7"/>
  <c r="BB507" i="7"/>
  <c r="BB158" i="7"/>
  <c r="BB225" i="7"/>
  <c r="BB189" i="7"/>
  <c r="BB255" i="7"/>
  <c r="D539" i="7"/>
  <c r="BB472" i="7"/>
  <c r="BB519" i="7"/>
  <c r="BB153" i="7"/>
  <c r="BB506" i="7"/>
  <c r="AI310" i="7"/>
  <c r="AA310" i="7"/>
  <c r="BB146" i="7"/>
  <c r="AM531" i="7"/>
  <c r="BB501" i="7"/>
  <c r="BB136" i="7"/>
  <c r="AV310" i="7"/>
  <c r="BB135" i="7"/>
  <c r="BB152" i="7"/>
  <c r="BB181" i="7"/>
  <c r="BB276" i="7"/>
  <c r="BB106" i="7"/>
  <c r="BB210" i="7"/>
  <c r="BB294" i="7"/>
  <c r="BB263" i="7"/>
  <c r="BB194" i="7"/>
  <c r="BB494" i="7"/>
  <c r="AG164" i="7"/>
  <c r="BB96" i="7"/>
  <c r="BB128" i="7"/>
  <c r="Y531" i="7"/>
  <c r="AF531" i="7"/>
  <c r="J165" i="7"/>
  <c r="BB476" i="7"/>
  <c r="BB142" i="7"/>
  <c r="BB229" i="7"/>
  <c r="BB479" i="7"/>
  <c r="AG310" i="7"/>
  <c r="BB103" i="7"/>
  <c r="BB148" i="7"/>
  <c r="AK310" i="7"/>
  <c r="BB490" i="7"/>
  <c r="AN164" i="7"/>
  <c r="BB230" i="7"/>
  <c r="BB191" i="7"/>
  <c r="BB234" i="7"/>
  <c r="AM310" i="7"/>
  <c r="W531" i="7"/>
  <c r="X531" i="7"/>
  <c r="BB306" i="7"/>
  <c r="AP164" i="7"/>
  <c r="BB173" i="7"/>
  <c r="BB195" i="7"/>
  <c r="BB269" i="7"/>
  <c r="BB219" i="7"/>
  <c r="BB310" i="7"/>
  <c r="BB518" i="7"/>
  <c r="AZ310" i="7"/>
  <c r="BB527" i="7"/>
  <c r="BB505" i="7"/>
  <c r="BB175" i="7"/>
  <c r="F539" i="7"/>
  <c r="BB531" i="7"/>
  <c r="BB160" i="7"/>
  <c r="H540" i="7"/>
  <c r="AJ531" i="7"/>
  <c r="BB298" i="7"/>
  <c r="BB274" i="7"/>
  <c r="Y164" i="7"/>
  <c r="BB300" i="7"/>
  <c r="BB178" i="7"/>
  <c r="BB156" i="7"/>
  <c r="BB190" i="7"/>
  <c r="BB484" i="7"/>
  <c r="H165" i="7"/>
  <c r="AF164" i="7"/>
  <c r="BB281" i="7"/>
  <c r="BB530" i="7"/>
  <c r="AE164" i="7"/>
  <c r="F533" i="7"/>
  <c r="AT164" i="7"/>
  <c r="AC164" i="7"/>
  <c r="AL310" i="7"/>
  <c r="I382" i="7"/>
  <c r="Z310" i="7"/>
  <c r="BB513" i="7"/>
  <c r="BB471" i="7"/>
  <c r="BB222" i="7"/>
  <c r="BB145" i="7"/>
  <c r="AH164" i="7"/>
  <c r="I540" i="7"/>
  <c r="BB278" i="7"/>
  <c r="V310" i="7"/>
  <c r="BB502" i="7"/>
  <c r="AH531" i="7"/>
  <c r="AQ164" i="7"/>
  <c r="BB480" i="7"/>
  <c r="AX164" i="7"/>
  <c r="BB212" i="7"/>
  <c r="BB529" i="7"/>
  <c r="BB485" i="7"/>
  <c r="BB205" i="7"/>
  <c r="Z164" i="7"/>
  <c r="AB310" i="7"/>
  <c r="BB470" i="7"/>
  <c r="BB211" i="7"/>
  <c r="BB174" i="7"/>
  <c r="AJ164" i="7"/>
  <c r="BB218" i="7"/>
  <c r="BB309" i="7"/>
  <c r="BB468" i="7"/>
  <c r="BB220" i="7"/>
  <c r="BB284" i="7"/>
  <c r="BB297" i="7"/>
  <c r="BB248" i="7"/>
  <c r="BB143" i="7"/>
  <c r="BB266" i="7"/>
  <c r="BB198" i="7"/>
  <c r="BB164" i="7"/>
  <c r="BA310" i="7"/>
  <c r="BB256" i="7"/>
  <c r="BB118" i="7"/>
  <c r="BB492" i="7"/>
  <c r="I315" i="7"/>
  <c r="BB295" i="7"/>
  <c r="AW310" i="7"/>
  <c r="BB521" i="7"/>
  <c r="BB139" i="7"/>
  <c r="BB188" i="7"/>
  <c r="BB493" i="7"/>
  <c r="AY164" i="7"/>
  <c r="J314" i="7"/>
  <c r="AP310" i="7"/>
  <c r="BB184" i="7"/>
  <c r="AL531" i="7"/>
  <c r="BB483" i="7"/>
  <c r="Z531" i="7"/>
  <c r="BB141" i="7"/>
  <c r="BB491" i="7"/>
  <c r="BB176" i="7"/>
  <c r="AU531" i="7"/>
  <c r="AT531" i="7"/>
  <c r="BB508" i="7"/>
  <c r="BB134" i="7"/>
  <c r="BB232" i="7"/>
  <c r="BB283" i="7"/>
  <c r="AM164" i="7"/>
  <c r="BB464" i="7"/>
  <c r="BB92" i="7"/>
  <c r="AR164" i="7"/>
  <c r="BB503" i="7"/>
  <c r="BB272" i="7"/>
  <c r="BB197" i="7"/>
  <c r="BB512" i="7"/>
  <c r="D382" i="7"/>
  <c r="BB509" i="7"/>
  <c r="AU310" i="7"/>
  <c r="BB305" i="7"/>
  <c r="BB239" i="7"/>
  <c r="BB93" i="7"/>
  <c r="BB228" i="7"/>
  <c r="X164" i="7"/>
  <c r="AR310" i="7"/>
  <c r="AJ310" i="7"/>
  <c r="BB489" i="7"/>
  <c r="AH310" i="7"/>
  <c r="BB132" i="7"/>
  <c r="J312" i="7"/>
  <c r="BB523" i="7"/>
  <c r="BB155" i="7"/>
  <c r="AQ531" i="7"/>
  <c r="BB215" i="7"/>
  <c r="BB482" i="7"/>
  <c r="BB271" i="7"/>
  <c r="BB172" i="7"/>
  <c r="BB179" i="7"/>
  <c r="F315" i="7"/>
  <c r="W310" i="7"/>
  <c r="BB217" i="7"/>
  <c r="BB87" i="7"/>
  <c r="BB209" i="7"/>
  <c r="AX310" i="7"/>
  <c r="AS310" i="7"/>
  <c r="AZ164" i="7"/>
  <c r="H382" i="7"/>
  <c r="V531" i="7"/>
  <c r="BB154" i="7"/>
  <c r="BB119" i="7"/>
  <c r="BB171" i="7"/>
  <c r="BB495" i="7"/>
  <c r="AW164" i="7"/>
  <c r="BC75" i="7" l="1"/>
  <c r="BC76" i="7"/>
  <c r="AS40" i="7"/>
  <c r="AS649" i="7" s="1"/>
  <c r="B384" i="7"/>
  <c r="B542" i="7"/>
  <c r="BB641" i="7"/>
  <c r="BC32" i="7" s="1"/>
  <c r="BB666" i="7"/>
  <c r="BC57" i="7" s="1"/>
  <c r="BB668" i="7"/>
  <c r="BC59" i="7" s="1"/>
  <c r="BB635" i="7"/>
  <c r="BC26" i="7" s="1"/>
  <c r="BB642" i="7"/>
  <c r="BC33" i="7" s="1"/>
  <c r="BB667" i="7"/>
  <c r="BC58" i="7" s="1"/>
  <c r="AF61" i="7"/>
  <c r="AG22" i="7" s="1"/>
  <c r="AG631" i="7" s="1"/>
  <c r="BB643" i="7"/>
  <c r="BC34" i="7" s="1"/>
  <c r="AQ60" i="7"/>
  <c r="AQ669" i="7" s="1"/>
  <c r="AL35" i="7"/>
  <c r="AL644" i="7" s="1"/>
  <c r="AA36" i="7"/>
  <c r="AA645" i="7" s="1"/>
  <c r="Z640" i="7"/>
  <c r="BC7" i="7"/>
  <c r="BC451" i="7"/>
  <c r="J541" i="7"/>
  <c r="BB314" i="7"/>
  <c r="BC308" i="7"/>
  <c r="BB532" i="7"/>
  <c r="AH165" i="7"/>
  <c r="AH314" i="7"/>
  <c r="AR165" i="7"/>
  <c r="BC248" i="7"/>
  <c r="F316" i="7"/>
  <c r="AT165" i="7"/>
  <c r="AB532" i="7"/>
  <c r="AN314" i="7"/>
  <c r="AV314" i="7"/>
  <c r="BC218" i="7"/>
  <c r="AW532" i="7"/>
  <c r="I539" i="7"/>
  <c r="AR532" i="7"/>
  <c r="AK532" i="7"/>
  <c r="AB314" i="7"/>
  <c r="D383" i="7"/>
  <c r="X532" i="7"/>
  <c r="H541" i="7"/>
  <c r="AU381" i="7"/>
  <c r="BC506" i="7"/>
  <c r="AJ165" i="7"/>
  <c r="AS381" i="7"/>
  <c r="Z381" i="7"/>
  <c r="AL165" i="7"/>
  <c r="BC161" i="7"/>
  <c r="AL314" i="7"/>
  <c r="BC98" i="7"/>
  <c r="AY381" i="7"/>
  <c r="H383" i="7"/>
  <c r="AL532" i="7"/>
  <c r="AA314" i="7"/>
  <c r="V165" i="7"/>
  <c r="BC114" i="7"/>
  <c r="F383" i="7"/>
  <c r="AA165" i="7"/>
  <c r="BC224" i="7"/>
  <c r="BC104" i="7"/>
  <c r="AK165" i="7"/>
  <c r="AJ314" i="7"/>
  <c r="BC88" i="7"/>
  <c r="BC85" i="7"/>
  <c r="X381" i="7"/>
  <c r="BC99" i="7"/>
  <c r="AD314" i="7"/>
  <c r="AO532" i="7"/>
  <c r="AG532" i="7"/>
  <c r="AK381" i="7"/>
  <c r="J382" i="7"/>
  <c r="BA381" i="7"/>
  <c r="AZ314" i="7"/>
  <c r="AO314" i="7"/>
  <c r="BC113" i="7"/>
  <c r="J540" i="7"/>
  <c r="AX532" i="7"/>
  <c r="AC381" i="7"/>
  <c r="AP165" i="7"/>
  <c r="AE381" i="7"/>
  <c r="V314" i="7"/>
  <c r="BC84" i="7"/>
  <c r="I316" i="7"/>
  <c r="H166" i="7"/>
  <c r="AA381" i="7"/>
  <c r="BC141" i="7"/>
  <c r="BC106" i="7"/>
  <c r="BC111" i="7"/>
  <c r="J316" i="7"/>
  <c r="AF381" i="7"/>
  <c r="AG314" i="7"/>
  <c r="AX314" i="7"/>
  <c r="AG165" i="7"/>
  <c r="AP314" i="7"/>
  <c r="AP381" i="7"/>
  <c r="J166" i="7"/>
  <c r="AT532" i="7"/>
  <c r="AQ314" i="7"/>
  <c r="BC149" i="7"/>
  <c r="AF165" i="7"/>
  <c r="AS314" i="7"/>
  <c r="V381" i="7"/>
  <c r="AZ532" i="7"/>
  <c r="AF532" i="7"/>
  <c r="W381" i="7"/>
  <c r="AX381" i="7"/>
  <c r="AQ381" i="7"/>
  <c r="D316" i="7"/>
  <c r="BC145" i="7"/>
  <c r="AD381" i="7"/>
  <c r="BC524" i="7"/>
  <c r="AB165" i="7"/>
  <c r="AE314" i="7"/>
  <c r="AZ165" i="7"/>
  <c r="W532" i="7"/>
  <c r="AF314" i="7"/>
  <c r="AY314" i="7"/>
  <c r="BB165" i="7"/>
  <c r="AV532" i="7"/>
  <c r="BC290" i="7"/>
  <c r="BC505" i="7"/>
  <c r="AI165" i="7"/>
  <c r="BC80" i="7"/>
  <c r="BC133" i="7"/>
  <c r="AC532" i="7"/>
  <c r="AJ532" i="7"/>
  <c r="W314" i="7"/>
  <c r="Y314" i="7"/>
  <c r="J315" i="7"/>
  <c r="AR314" i="7"/>
  <c r="AW381" i="7"/>
  <c r="BC518" i="7"/>
  <c r="AS532" i="7"/>
  <c r="BC229" i="7"/>
  <c r="AO165" i="7"/>
  <c r="AE165" i="7"/>
  <c r="BC118" i="7"/>
  <c r="BC157" i="7"/>
  <c r="AU532" i="7"/>
  <c r="AD165" i="7"/>
  <c r="AG381" i="7"/>
  <c r="F166" i="7"/>
  <c r="BC121" i="7"/>
  <c r="Y532" i="7"/>
  <c r="BC103" i="7"/>
  <c r="BC94" i="7"/>
  <c r="AI314" i="7"/>
  <c r="AW165" i="7"/>
  <c r="AX165" i="7"/>
  <c r="BC526" i="7"/>
  <c r="BC124" i="7"/>
  <c r="BC129" i="7"/>
  <c r="BC163" i="7"/>
  <c r="BC96" i="7"/>
  <c r="I166" i="7"/>
  <c r="AH532" i="7"/>
  <c r="BC109" i="7"/>
  <c r="AQ165" i="7"/>
  <c r="H533" i="7"/>
  <c r="AS165" i="7"/>
  <c r="F541" i="7"/>
  <c r="AJ381" i="7"/>
  <c r="X165" i="7"/>
  <c r="H316" i="7"/>
  <c r="AK314" i="7"/>
  <c r="F534" i="7"/>
  <c r="AM532" i="7"/>
  <c r="BB381" i="7"/>
  <c r="AC314" i="7"/>
  <c r="X314" i="7"/>
  <c r="AY165" i="7"/>
  <c r="BC219" i="7"/>
  <c r="AU165" i="7"/>
  <c r="AM381" i="7"/>
  <c r="AL381" i="7"/>
  <c r="BC122" i="7"/>
  <c r="V532" i="7"/>
  <c r="W165" i="7"/>
  <c r="AD532" i="7"/>
  <c r="AO381" i="7"/>
  <c r="AM165" i="7"/>
  <c r="AV381" i="7"/>
  <c r="AU314" i="7"/>
  <c r="I541" i="7"/>
  <c r="BC87" i="7"/>
  <c r="AT314" i="7"/>
  <c r="BC532" i="7"/>
  <c r="J383" i="7"/>
  <c r="BC119" i="7"/>
  <c r="BC231" i="7"/>
  <c r="Y381" i="7"/>
  <c r="D541" i="7"/>
  <c r="AE532" i="7"/>
  <c r="BC508" i="7"/>
  <c r="BC513" i="7"/>
  <c r="BA165" i="7"/>
  <c r="BA314" i="7"/>
  <c r="AI532" i="7"/>
  <c r="Z165" i="7"/>
  <c r="BA532" i="7"/>
  <c r="AA532" i="7"/>
  <c r="AY532" i="7"/>
  <c r="AB381" i="7"/>
  <c r="I383" i="7"/>
  <c r="AN532" i="7"/>
  <c r="AM314" i="7"/>
  <c r="AR381" i="7"/>
  <c r="AQ532" i="7"/>
  <c r="AZ381" i="7"/>
  <c r="AT381" i="7"/>
  <c r="AV165" i="7"/>
  <c r="J533" i="7"/>
  <c r="Z314" i="7"/>
  <c r="AP532" i="7"/>
  <c r="AI381" i="7"/>
  <c r="AN165" i="7"/>
  <c r="AN381" i="7"/>
  <c r="BC117" i="7"/>
  <c r="Y165" i="7"/>
  <c r="BC110" i="7"/>
  <c r="Z532" i="7"/>
  <c r="AW314" i="7"/>
  <c r="AH381" i="7"/>
  <c r="AC165" i="7"/>
  <c r="BC102" i="7"/>
  <c r="BC381" i="7"/>
  <c r="BC661" i="7" l="1"/>
  <c r="BD52" i="7" s="1"/>
  <c r="AT40" i="7"/>
  <c r="AT649" i="7" s="1"/>
  <c r="B385" i="7"/>
  <c r="B543" i="7"/>
  <c r="AF670" i="7"/>
  <c r="AR60" i="7"/>
  <c r="AR669" i="7" s="1"/>
  <c r="AB36" i="7"/>
  <c r="AB645" i="7" s="1"/>
  <c r="AA640" i="7"/>
  <c r="AM35" i="7"/>
  <c r="AM644" i="7" s="1"/>
  <c r="BD6" i="7"/>
  <c r="BC267" i="7"/>
  <c r="BC279" i="7"/>
  <c r="AU541" i="7"/>
  <c r="H58" i="7"/>
  <c r="BC291" i="7"/>
  <c r="BC226" i="7"/>
  <c r="AK541" i="7"/>
  <c r="BC90" i="7"/>
  <c r="BC196" i="7"/>
  <c r="BC282" i="7"/>
  <c r="BC496" i="7"/>
  <c r="F542" i="7"/>
  <c r="AM316" i="7"/>
  <c r="AI166" i="7"/>
  <c r="BC225" i="7"/>
  <c r="BC107" i="7"/>
  <c r="BB316" i="7"/>
  <c r="V382" i="7"/>
  <c r="H317" i="7"/>
  <c r="AB316" i="7"/>
  <c r="BC309" i="7"/>
  <c r="BC310" i="7"/>
  <c r="J317" i="7"/>
  <c r="BC158" i="7"/>
  <c r="BC193" i="7"/>
  <c r="BC197" i="7"/>
  <c r="AK316" i="7"/>
  <c r="Y540" i="7"/>
  <c r="AW382" i="7"/>
  <c r="BC215" i="7"/>
  <c r="BC201" i="7"/>
  <c r="BC128" i="7"/>
  <c r="AP315" i="7"/>
  <c r="BC209" i="7"/>
  <c r="AS382" i="7"/>
  <c r="AT315" i="7"/>
  <c r="BC509" i="7"/>
  <c r="BC260" i="7"/>
  <c r="AZ540" i="7"/>
  <c r="BC156" i="7"/>
  <c r="BC272" i="7"/>
  <c r="BC112" i="7"/>
  <c r="AJ166" i="7"/>
  <c r="BC212" i="7"/>
  <c r="AV166" i="7"/>
  <c r="BC192" i="7"/>
  <c r="BC488" i="7"/>
  <c r="AL315" i="7"/>
  <c r="BC474" i="7"/>
  <c r="AZ541" i="7"/>
  <c r="I32" i="7"/>
  <c r="BC182" i="7"/>
  <c r="H34" i="7"/>
  <c r="BC300" i="7"/>
  <c r="BC234" i="7"/>
  <c r="W383" i="7"/>
  <c r="BC206" i="7"/>
  <c r="J542" i="7"/>
  <c r="X316" i="7"/>
  <c r="X382" i="7"/>
  <c r="AO383" i="7"/>
  <c r="BC301" i="7"/>
  <c r="BC528" i="7"/>
  <c r="AD541" i="7"/>
  <c r="AU382" i="7"/>
  <c r="AC166" i="7"/>
  <c r="BC223" i="7"/>
  <c r="AU383" i="7"/>
  <c r="I533" i="7"/>
  <c r="BC92" i="7"/>
  <c r="BC255" i="7"/>
  <c r="BC187" i="7"/>
  <c r="BC315" i="7"/>
  <c r="AS383" i="7"/>
  <c r="BC174" i="7"/>
  <c r="BC294" i="7"/>
  <c r="AS315" i="7"/>
  <c r="BC521" i="7"/>
  <c r="AN315" i="7"/>
  <c r="AT383" i="7"/>
  <c r="BC275" i="7"/>
  <c r="AH383" i="7"/>
  <c r="AX315" i="7"/>
  <c r="AL316" i="7"/>
  <c r="BC468" i="7"/>
  <c r="BC490" i="7"/>
  <c r="Y166" i="7"/>
  <c r="AV315" i="7"/>
  <c r="H61" i="7"/>
  <c r="BC511" i="7"/>
  <c r="H57" i="7"/>
  <c r="BC139" i="7"/>
  <c r="BC466" i="7"/>
  <c r="AJ383" i="7"/>
  <c r="BC288" i="7"/>
  <c r="BC277" i="7"/>
  <c r="BC105" i="7"/>
  <c r="BC211" i="7"/>
  <c r="AK383" i="7"/>
  <c r="BA383" i="7"/>
  <c r="BC176" i="7"/>
  <c r="AQ166" i="7"/>
  <c r="BC500" i="7"/>
  <c r="AL541" i="7"/>
  <c r="AI382" i="7"/>
  <c r="BC529" i="7"/>
  <c r="BC479" i="7"/>
  <c r="V315" i="7"/>
  <c r="BC130" i="7"/>
  <c r="H59" i="7"/>
  <c r="AH316" i="7"/>
  <c r="I36" i="7"/>
  <c r="BC512" i="7"/>
  <c r="AE382" i="7"/>
  <c r="V316" i="7"/>
  <c r="BC203" i="7"/>
  <c r="AQ315" i="7"/>
  <c r="BC137" i="7"/>
  <c r="BC173" i="7"/>
  <c r="BC261" i="7"/>
  <c r="BC143" i="7"/>
  <c r="AH166" i="7"/>
  <c r="AJ316" i="7"/>
  <c r="BC230" i="7"/>
  <c r="BC115" i="7"/>
  <c r="AP540" i="7"/>
  <c r="BC281" i="7"/>
  <c r="BC131" i="7"/>
  <c r="AB540" i="7"/>
  <c r="AA541" i="7"/>
  <c r="AJ382" i="7"/>
  <c r="BC264" i="7"/>
  <c r="AC382" i="7"/>
  <c r="BC146" i="7"/>
  <c r="H60" i="7"/>
  <c r="AV540" i="7"/>
  <c r="BC306" i="7"/>
  <c r="F535" i="7"/>
  <c r="BC502" i="7"/>
  <c r="AT541" i="7"/>
  <c r="AB383" i="7"/>
  <c r="BC263" i="7"/>
  <c r="BA315" i="7"/>
  <c r="BC483" i="7"/>
  <c r="Z166" i="7"/>
  <c r="BC276" i="7"/>
  <c r="AN382" i="7"/>
  <c r="BC265" i="7"/>
  <c r="AR540" i="7"/>
  <c r="BC269" i="7"/>
  <c r="AH540" i="7"/>
  <c r="BC495" i="7"/>
  <c r="BC205" i="7"/>
  <c r="BC258" i="7"/>
  <c r="AF383" i="7"/>
  <c r="BC233" i="7"/>
  <c r="BC480" i="7"/>
  <c r="D317" i="7"/>
  <c r="AA315" i="7"/>
  <c r="AE540" i="7"/>
  <c r="BC240" i="7"/>
  <c r="AV541" i="7"/>
  <c r="AR315" i="7"/>
  <c r="BC123" i="7"/>
  <c r="V541" i="7"/>
  <c r="AS541" i="7"/>
  <c r="BC520" i="7"/>
  <c r="BB383" i="7"/>
  <c r="BC283" i="7"/>
  <c r="BA382" i="7"/>
  <c r="BC190" i="7"/>
  <c r="AX383" i="7"/>
  <c r="BC510" i="7"/>
  <c r="AU315" i="7"/>
  <c r="AF316" i="7"/>
  <c r="H56" i="7"/>
  <c r="BC478" i="7"/>
  <c r="AI541" i="7"/>
  <c r="BA541" i="7"/>
  <c r="AF540" i="7"/>
  <c r="AI315" i="7"/>
  <c r="BC213" i="7"/>
  <c r="BC195" i="7"/>
  <c r="AF315" i="7"/>
  <c r="AU316" i="7"/>
  <c r="AN540" i="7"/>
  <c r="BC95" i="7"/>
  <c r="BC527" i="7"/>
  <c r="BC299" i="7"/>
  <c r="AD540" i="7"/>
  <c r="I317" i="7"/>
  <c r="BC239" i="7"/>
  <c r="AD383" i="7"/>
  <c r="J167" i="7"/>
  <c r="Z540" i="7"/>
  <c r="BC470" i="7"/>
  <c r="W315" i="7"/>
  <c r="AF541" i="7"/>
  <c r="W540" i="7"/>
  <c r="AW315" i="7"/>
  <c r="AQ383" i="7"/>
  <c r="BC198" i="7"/>
  <c r="W166" i="7"/>
  <c r="AI383" i="7"/>
  <c r="AP316" i="7"/>
  <c r="BC186" i="7"/>
  <c r="AT382" i="7"/>
  <c r="BC304" i="7"/>
  <c r="BA540" i="7"/>
  <c r="AK382" i="7"/>
  <c r="AQ540" i="7"/>
  <c r="BC91" i="7"/>
  <c r="Z316" i="7"/>
  <c r="BC232" i="7"/>
  <c r="AC383" i="7"/>
  <c r="AE541" i="7"/>
  <c r="BC227" i="7"/>
  <c r="BC164" i="7"/>
  <c r="BC83" i="7"/>
  <c r="BC285" i="7"/>
  <c r="V540" i="7"/>
  <c r="AA382" i="7"/>
  <c r="I33" i="7"/>
  <c r="Y383" i="7"/>
  <c r="AS316" i="7"/>
  <c r="BC314" i="7"/>
  <c r="BC132" i="7"/>
  <c r="AQ316" i="7"/>
  <c r="BC522" i="7"/>
  <c r="BC274" i="7"/>
  <c r="BC199" i="7"/>
  <c r="H35" i="7"/>
  <c r="BB541" i="7"/>
  <c r="AT540" i="7"/>
  <c r="BC507" i="7"/>
  <c r="BC489" i="7"/>
  <c r="BC147" i="7"/>
  <c r="BC151" i="7"/>
  <c r="BC178" i="7"/>
  <c r="AW541" i="7"/>
  <c r="AG540" i="7"/>
  <c r="H167" i="7"/>
  <c r="Z541" i="7"/>
  <c r="BC465" i="7"/>
  <c r="BC541" i="7"/>
  <c r="BC278" i="7"/>
  <c r="AK166" i="7"/>
  <c r="AV382" i="7"/>
  <c r="AY382" i="7"/>
  <c r="AC540" i="7"/>
  <c r="BC177" i="7"/>
  <c r="BC93" i="7"/>
  <c r="BC136" i="7"/>
  <c r="BC101" i="7"/>
  <c r="BC220" i="7"/>
  <c r="X541" i="7"/>
  <c r="BB315" i="7"/>
  <c r="AN166" i="7"/>
  <c r="BC194" i="7"/>
  <c r="AD315" i="7"/>
  <c r="Z383" i="7"/>
  <c r="BC498" i="7"/>
  <c r="BC287" i="7"/>
  <c r="AB315" i="7"/>
  <c r="BC514" i="7"/>
  <c r="AH382" i="7"/>
  <c r="W541" i="7"/>
  <c r="BC302" i="7"/>
  <c r="AD382" i="7"/>
  <c r="AB541" i="7"/>
  <c r="AT316" i="7"/>
  <c r="AO541" i="7"/>
  <c r="BC210" i="7"/>
  <c r="AP383" i="7"/>
  <c r="D542" i="7"/>
  <c r="AQ541" i="7"/>
  <c r="AA383" i="7"/>
  <c r="BC217" i="7"/>
  <c r="AG383" i="7"/>
  <c r="BC116" i="7"/>
  <c r="BC519" i="7"/>
  <c r="AT166" i="7"/>
  <c r="F167" i="7"/>
  <c r="BC262" i="7"/>
  <c r="V166" i="7"/>
  <c r="BC523" i="7"/>
  <c r="BC142" i="7"/>
  <c r="BC153" i="7"/>
  <c r="BC273" i="7"/>
  <c r="AX166" i="7"/>
  <c r="F317" i="7"/>
  <c r="I58" i="7"/>
  <c r="AF166" i="7"/>
  <c r="AN541" i="7"/>
  <c r="AG166" i="7"/>
  <c r="AC315" i="7"/>
  <c r="BC144" i="7"/>
  <c r="X383" i="7"/>
  <c r="AY541" i="7"/>
  <c r="AF382" i="7"/>
  <c r="BC166" i="7"/>
  <c r="BC175" i="7"/>
  <c r="AS540" i="7"/>
  <c r="BC148" i="7"/>
  <c r="AS166" i="7"/>
  <c r="BC525" i="7"/>
  <c r="W316" i="7"/>
  <c r="BB166" i="7"/>
  <c r="BC296" i="7"/>
  <c r="BC86" i="7"/>
  <c r="AJ315" i="7"/>
  <c r="BC207" i="7"/>
  <c r="AV316" i="7"/>
  <c r="AJ541" i="7"/>
  <c r="BC257" i="7"/>
  <c r="Y315" i="7"/>
  <c r="X315" i="7"/>
  <c r="BC494" i="7"/>
  <c r="H33" i="7"/>
  <c r="BC292" i="7"/>
  <c r="AX382" i="7"/>
  <c r="AW540" i="7"/>
  <c r="BC183" i="7"/>
  <c r="AU166" i="7"/>
  <c r="X540" i="7"/>
  <c r="AN383" i="7"/>
  <c r="BC471" i="7"/>
  <c r="I35" i="7"/>
  <c r="BC165" i="7"/>
  <c r="AZ383" i="7"/>
  <c r="H534" i="7"/>
  <c r="BC159" i="7"/>
  <c r="BA316" i="7"/>
  <c r="AY166" i="7"/>
  <c r="AD316" i="7"/>
  <c r="BC208" i="7"/>
  <c r="I57" i="7"/>
  <c r="BC97" i="7"/>
  <c r="AM540" i="7"/>
  <c r="I59" i="7"/>
  <c r="AY540" i="7"/>
  <c r="BC171" i="7"/>
  <c r="BC120" i="7"/>
  <c r="BC286" i="7"/>
  <c r="BC501" i="7"/>
  <c r="BC152" i="7"/>
  <c r="BC499" i="7"/>
  <c r="AE383" i="7"/>
  <c r="AA540" i="7"/>
  <c r="AI540" i="7"/>
  <c r="BC108" i="7"/>
  <c r="Y541" i="7"/>
  <c r="AR316" i="7"/>
  <c r="H36" i="7"/>
  <c r="AP541" i="7"/>
  <c r="BC160" i="7"/>
  <c r="BC185" i="7"/>
  <c r="AB382" i="7"/>
  <c r="BC484" i="7"/>
  <c r="BC297" i="7"/>
  <c r="BC172" i="7"/>
  <c r="BC295" i="7"/>
  <c r="BB382" i="7"/>
  <c r="BC266" i="7"/>
  <c r="H32" i="7"/>
  <c r="AR383" i="7"/>
  <c r="AG316" i="7"/>
  <c r="BC228" i="7"/>
  <c r="AI316" i="7"/>
  <c r="BC515" i="7"/>
  <c r="BC298" i="7"/>
  <c r="I60" i="7"/>
  <c r="AV383" i="7"/>
  <c r="AE316" i="7"/>
  <c r="BC150" i="7"/>
  <c r="BC222" i="7"/>
  <c r="BC184" i="7"/>
  <c r="BC180" i="7"/>
  <c r="BC181" i="7"/>
  <c r="AR541" i="7"/>
  <c r="BC307" i="7"/>
  <c r="J384" i="7"/>
  <c r="BC517" i="7"/>
  <c r="BC540" i="7"/>
  <c r="AC541" i="7"/>
  <c r="AE315" i="7"/>
  <c r="AM382" i="7"/>
  <c r="BC464" i="7"/>
  <c r="BC191" i="7"/>
  <c r="F384" i="7"/>
  <c r="AZ166" i="7"/>
  <c r="BC280" i="7"/>
  <c r="I535" i="7"/>
  <c r="AX540" i="7"/>
  <c r="AZ316" i="7"/>
  <c r="BC503" i="7"/>
  <c r="AL540" i="7"/>
  <c r="BC89" i="7"/>
  <c r="BC271" i="7"/>
  <c r="BC216" i="7"/>
  <c r="AP382" i="7"/>
  <c r="AR166" i="7"/>
  <c r="AL382" i="7"/>
  <c r="BC469" i="7"/>
  <c r="BC140" i="7"/>
  <c r="BC154" i="7"/>
  <c r="AM166" i="7"/>
  <c r="AO540" i="7"/>
  <c r="BC268" i="7"/>
  <c r="BC486" i="7"/>
  <c r="I384" i="7"/>
  <c r="AH315" i="7"/>
  <c r="I61" i="7"/>
  <c r="BC134" i="7"/>
  <c r="AW316" i="7"/>
  <c r="BC189" i="7"/>
  <c r="BA166" i="7"/>
  <c r="H535" i="7"/>
  <c r="AW383" i="7"/>
  <c r="AB166" i="7"/>
  <c r="AG315" i="7"/>
  <c r="AR382" i="7"/>
  <c r="J534" i="7"/>
  <c r="BC155" i="7"/>
  <c r="Y382" i="7"/>
  <c r="BC259" i="7"/>
  <c r="BC270" i="7"/>
  <c r="BC303" i="7"/>
  <c r="BC382" i="7"/>
  <c r="BC472" i="7"/>
  <c r="BB540" i="7"/>
  <c r="BC127" i="7"/>
  <c r="BC305" i="7"/>
  <c r="AG541" i="7"/>
  <c r="AX541" i="7"/>
  <c r="BC383" i="7"/>
  <c r="BC179" i="7"/>
  <c r="BC477" i="7"/>
  <c r="X166" i="7"/>
  <c r="AO166" i="7"/>
  <c r="BC493" i="7"/>
  <c r="AY383" i="7"/>
  <c r="AZ315" i="7"/>
  <c r="I34" i="7"/>
  <c r="BC293" i="7"/>
  <c r="H542" i="7"/>
  <c r="AE166" i="7"/>
  <c r="BC244" i="7"/>
  <c r="AO382" i="7"/>
  <c r="BC481" i="7"/>
  <c r="BC473" i="7"/>
  <c r="J539" i="7"/>
  <c r="AK540" i="7"/>
  <c r="BC492" i="7"/>
  <c r="BC188" i="7"/>
  <c r="BC204" i="7"/>
  <c r="AZ382" i="7"/>
  <c r="BC135" i="7"/>
  <c r="AX316" i="7"/>
  <c r="BC516" i="7"/>
  <c r="BC531" i="7"/>
  <c r="BC475" i="7"/>
  <c r="BC138" i="7"/>
  <c r="AM315" i="7"/>
  <c r="AG382" i="7"/>
  <c r="AW166" i="7"/>
  <c r="AN316" i="7"/>
  <c r="W382" i="7"/>
  <c r="AY315" i="7"/>
  <c r="AM383" i="7"/>
  <c r="AA316" i="7"/>
  <c r="AK315" i="7"/>
  <c r="Z382" i="7"/>
  <c r="BC202" i="7"/>
  <c r="AL383" i="7"/>
  <c r="BC487" i="7"/>
  <c r="BC504" i="7"/>
  <c r="AA166" i="7"/>
  <c r="Y316" i="7"/>
  <c r="AJ540" i="7"/>
  <c r="BC256" i="7"/>
  <c r="I542" i="7"/>
  <c r="BC497" i="7"/>
  <c r="BC491" i="7"/>
  <c r="AH541" i="7"/>
  <c r="AP166" i="7"/>
  <c r="V383" i="7"/>
  <c r="AO315" i="7"/>
  <c r="BC289" i="7"/>
  <c r="AC316" i="7"/>
  <c r="AU540" i="7"/>
  <c r="BC100" i="7"/>
  <c r="D384" i="7"/>
  <c r="BC467" i="7"/>
  <c r="Z315" i="7"/>
  <c r="AD166" i="7"/>
  <c r="AY316" i="7"/>
  <c r="AQ382" i="7"/>
  <c r="BC247" i="7"/>
  <c r="BC221" i="7"/>
  <c r="BC476" i="7"/>
  <c r="I534" i="7"/>
  <c r="AM541" i="7"/>
  <c r="BC200" i="7"/>
  <c r="BC482" i="7"/>
  <c r="AL166" i="7"/>
  <c r="AO316" i="7"/>
  <c r="BC485" i="7"/>
  <c r="BC284" i="7"/>
  <c r="BC162" i="7"/>
  <c r="BC316" i="7"/>
  <c r="H384" i="7"/>
  <c r="BC214" i="7"/>
  <c r="BC530" i="7"/>
  <c r="BD76" i="7" l="1"/>
  <c r="BD75" i="7"/>
  <c r="V676" i="7"/>
  <c r="AU40" i="7"/>
  <c r="AU649" i="7" s="1"/>
  <c r="B386" i="7"/>
  <c r="V671" i="7"/>
  <c r="B544" i="7"/>
  <c r="BC666" i="7"/>
  <c r="BD57" i="7" s="1"/>
  <c r="BC641" i="7"/>
  <c r="BD32" i="7" s="1"/>
  <c r="BC643" i="7"/>
  <c r="BD34" i="7" s="1"/>
  <c r="BC668" i="7"/>
  <c r="BD59" i="7" s="1"/>
  <c r="BC635" i="7"/>
  <c r="BD26" i="7" s="1"/>
  <c r="BC642" i="7"/>
  <c r="BD33" i="7" s="1"/>
  <c r="BC667" i="7"/>
  <c r="BD58" i="7" s="1"/>
  <c r="AG61" i="7"/>
  <c r="AS60" i="7"/>
  <c r="AS669" i="7" s="1"/>
  <c r="AC36" i="7"/>
  <c r="AC645" i="7" s="1"/>
  <c r="AB640" i="7"/>
  <c r="AN35" i="7"/>
  <c r="AN644" i="7" s="1"/>
  <c r="V56" i="7"/>
  <c r="AB31" i="7"/>
  <c r="Y31" i="7"/>
  <c r="AA31" i="7"/>
  <c r="W31" i="7"/>
  <c r="Z31" i="7"/>
  <c r="X31" i="7"/>
  <c r="V31" i="7"/>
  <c r="V13" i="7" s="1"/>
  <c r="BD7" i="7"/>
  <c r="BD451" i="7"/>
  <c r="BA533" i="7"/>
  <c r="W533" i="7"/>
  <c r="AI542" i="7"/>
  <c r="BA539" i="7"/>
  <c r="AQ534" i="7"/>
  <c r="I56" i="7"/>
  <c r="AK542" i="7"/>
  <c r="AF539" i="7"/>
  <c r="AW542" i="7"/>
  <c r="Z317" i="7"/>
  <c r="AF542" i="7"/>
  <c r="AO542" i="7"/>
  <c r="H168" i="7"/>
  <c r="BD534" i="7"/>
  <c r="AG534" i="7"/>
  <c r="X542" i="7"/>
  <c r="X539" i="7"/>
  <c r="AN534" i="7"/>
  <c r="AG542" i="7"/>
  <c r="AX534" i="7"/>
  <c r="BD89" i="7"/>
  <c r="AG317" i="7"/>
  <c r="AR539" i="7"/>
  <c r="J34" i="7"/>
  <c r="BC533" i="7"/>
  <c r="BB384" i="7"/>
  <c r="X534" i="7"/>
  <c r="BD130" i="7"/>
  <c r="BB539" i="7"/>
  <c r="AJ534" i="7"/>
  <c r="AO534" i="7"/>
  <c r="AQ542" i="7"/>
  <c r="BD154" i="7"/>
  <c r="AB542" i="7"/>
  <c r="F318" i="7"/>
  <c r="BD110" i="7"/>
  <c r="AG539" i="7"/>
  <c r="AY542" i="7"/>
  <c r="AR317" i="7"/>
  <c r="AF317" i="7"/>
  <c r="AU539" i="7"/>
  <c r="AY384" i="7"/>
  <c r="AD384" i="7"/>
  <c r="AK533" i="7"/>
  <c r="D385" i="7"/>
  <c r="AS533" i="7"/>
  <c r="AF533" i="7"/>
  <c r="BD100" i="7"/>
  <c r="F168" i="7"/>
  <c r="AD539" i="7"/>
  <c r="AP384" i="7"/>
  <c r="V317" i="7"/>
  <c r="AB317" i="7"/>
  <c r="BD90" i="7"/>
  <c r="I167" i="7"/>
  <c r="AI384" i="7"/>
  <c r="AS384" i="7"/>
  <c r="Z542" i="7"/>
  <c r="W317" i="7"/>
  <c r="W539" i="7"/>
  <c r="AH317" i="7"/>
  <c r="AJ384" i="7"/>
  <c r="H318" i="7"/>
  <c r="AE539" i="7"/>
  <c r="AO533" i="7"/>
  <c r="AI533" i="7"/>
  <c r="BD162" i="7"/>
  <c r="AJ533" i="7"/>
  <c r="H385" i="7"/>
  <c r="AG384" i="7"/>
  <c r="W542" i="7"/>
  <c r="AU533" i="7"/>
  <c r="AX533" i="7"/>
  <c r="AZ317" i="7"/>
  <c r="AA384" i="7"/>
  <c r="BC542" i="7"/>
  <c r="Y542" i="7"/>
  <c r="AL384" i="7"/>
  <c r="AA317" i="7"/>
  <c r="AY317" i="7"/>
  <c r="AU542" i="7"/>
  <c r="BD159" i="7"/>
  <c r="AU534" i="7"/>
  <c r="V539" i="7"/>
  <c r="AP533" i="7"/>
  <c r="AZ384" i="7"/>
  <c r="AQ539" i="7"/>
  <c r="AV542" i="7"/>
  <c r="D318" i="7"/>
  <c r="AZ542" i="7"/>
  <c r="BA384" i="7"/>
  <c r="AD534" i="7"/>
  <c r="AA533" i="7"/>
  <c r="AZ539" i="7"/>
  <c r="AT533" i="7"/>
  <c r="AM317" i="7"/>
  <c r="AE533" i="7"/>
  <c r="AX542" i="7"/>
  <c r="AK317" i="7"/>
  <c r="BB542" i="7"/>
  <c r="AB384" i="7"/>
  <c r="AP539" i="7"/>
  <c r="W384" i="7"/>
  <c r="J35" i="7"/>
  <c r="AR384" i="7"/>
  <c r="AC533" i="7"/>
  <c r="J543" i="7"/>
  <c r="AW533" i="7"/>
  <c r="J32" i="7"/>
  <c r="AW384" i="7"/>
  <c r="AU384" i="7"/>
  <c r="AM534" i="7"/>
  <c r="J61" i="7"/>
  <c r="AI534" i="7"/>
  <c r="AP317" i="7"/>
  <c r="BD106" i="7"/>
  <c r="AA542" i="7"/>
  <c r="AN317" i="7"/>
  <c r="X317" i="7"/>
  <c r="BD117" i="7"/>
  <c r="F543" i="7"/>
  <c r="V542" i="7"/>
  <c r="AC317" i="7"/>
  <c r="BB317" i="7"/>
  <c r="BA534" i="7"/>
  <c r="X384" i="7"/>
  <c r="AC539" i="7"/>
  <c r="AB533" i="7"/>
  <c r="AC384" i="7"/>
  <c r="AY534" i="7"/>
  <c r="AK534" i="7"/>
  <c r="AU317" i="7"/>
  <c r="AZ534" i="7"/>
  <c r="AR534" i="7"/>
  <c r="I385" i="7"/>
  <c r="AD542" i="7"/>
  <c r="BD87" i="7"/>
  <c r="AV539" i="7"/>
  <c r="I318" i="7"/>
  <c r="J58" i="7"/>
  <c r="AA534" i="7"/>
  <c r="BD93" i="7"/>
  <c r="BD102" i="7"/>
  <c r="AP542" i="7"/>
  <c r="AC534" i="7"/>
  <c r="H543" i="7"/>
  <c r="AT539" i="7"/>
  <c r="D543" i="7"/>
  <c r="AB534" i="7"/>
  <c r="AT317" i="7"/>
  <c r="AE384" i="7"/>
  <c r="AW317" i="7"/>
  <c r="V533" i="7"/>
  <c r="Y539" i="7"/>
  <c r="AH533" i="7"/>
  <c r="V384" i="7"/>
  <c r="AD533" i="7"/>
  <c r="BD105" i="7"/>
  <c r="AS539" i="7"/>
  <c r="AE542" i="7"/>
  <c r="BD95" i="7"/>
  <c r="AY533" i="7"/>
  <c r="BC534" i="7"/>
  <c r="AQ384" i="7"/>
  <c r="AE534" i="7"/>
  <c r="AN533" i="7"/>
  <c r="F385" i="7"/>
  <c r="BA542" i="7"/>
  <c r="BD317" i="7"/>
  <c r="AX539" i="7"/>
  <c r="AH542" i="7"/>
  <c r="AF534" i="7"/>
  <c r="J318" i="7"/>
  <c r="J33" i="7"/>
  <c r="AN384" i="7"/>
  <c r="BA317" i="7"/>
  <c r="AS534" i="7"/>
  <c r="AZ533" i="7"/>
  <c r="AH534" i="7"/>
  <c r="J57" i="7"/>
  <c r="J385" i="7"/>
  <c r="J59" i="7"/>
  <c r="J36" i="7"/>
  <c r="AC542" i="7"/>
  <c r="AT534" i="7"/>
  <c r="AW539" i="7"/>
  <c r="AF384" i="7"/>
  <c r="AL542" i="7"/>
  <c r="AJ317" i="7"/>
  <c r="Z384" i="7"/>
  <c r="Z533" i="7"/>
  <c r="AE317" i="7"/>
  <c r="Z539" i="7"/>
  <c r="V534" i="7"/>
  <c r="BD138" i="7"/>
  <c r="Y534" i="7"/>
  <c r="AI539" i="7"/>
  <c r="AR542" i="7"/>
  <c r="AP534" i="7"/>
  <c r="BD98" i="7"/>
  <c r="AS542" i="7"/>
  <c r="AM539" i="7"/>
  <c r="AD317" i="7"/>
  <c r="BD121" i="7"/>
  <c r="AL533" i="7"/>
  <c r="AL539" i="7"/>
  <c r="AL534" i="7"/>
  <c r="AM533" i="7"/>
  <c r="AY539" i="7"/>
  <c r="AV317" i="7"/>
  <c r="W534" i="7"/>
  <c r="AT384" i="7"/>
  <c r="AX384" i="7"/>
  <c r="AX317" i="7"/>
  <c r="AO317" i="7"/>
  <c r="AA539" i="7"/>
  <c r="BC317" i="7"/>
  <c r="AQ533" i="7"/>
  <c r="I543" i="7"/>
  <c r="AB539" i="7"/>
  <c r="AK384" i="7"/>
  <c r="Z534" i="7"/>
  <c r="Y317" i="7"/>
  <c r="BC384" i="7"/>
  <c r="AT542" i="7"/>
  <c r="AN542" i="7"/>
  <c r="AK539" i="7"/>
  <c r="AV533" i="7"/>
  <c r="AO384" i="7"/>
  <c r="AV384" i="7"/>
  <c r="AM384" i="7"/>
  <c r="AQ317" i="7"/>
  <c r="BB533" i="7"/>
  <c r="AN539" i="7"/>
  <c r="AJ542" i="7"/>
  <c r="AL317" i="7"/>
  <c r="BC539" i="7"/>
  <c r="AH384" i="7"/>
  <c r="AI317" i="7"/>
  <c r="J535" i="7"/>
  <c r="AW534" i="7"/>
  <c r="AR533" i="7"/>
  <c r="AS317" i="7"/>
  <c r="AM542" i="7"/>
  <c r="AH539" i="7"/>
  <c r="Y533" i="7"/>
  <c r="I168" i="7"/>
  <c r="AG533" i="7"/>
  <c r="AO539" i="7"/>
  <c r="AV534" i="7"/>
  <c r="Y384" i="7"/>
  <c r="J60" i="7"/>
  <c r="BB534" i="7"/>
  <c r="AJ539" i="7"/>
  <c r="X533" i="7"/>
  <c r="BD146" i="7"/>
  <c r="V11" i="7" l="1"/>
  <c r="AV40" i="7"/>
  <c r="AV649" i="7" s="1"/>
  <c r="B387" i="7"/>
  <c r="B545" i="7"/>
  <c r="AG670" i="7"/>
  <c r="AH22" i="7"/>
  <c r="AH631" i="7" s="1"/>
  <c r="AT60" i="7"/>
  <c r="AC31" i="7"/>
  <c r="AO35" i="7"/>
  <c r="AD36" i="7"/>
  <c r="AC640" i="7"/>
  <c r="BE6" i="7"/>
  <c r="BD114" i="7"/>
  <c r="AT385" i="7"/>
  <c r="AL167" i="7"/>
  <c r="BD261" i="7"/>
  <c r="AF385" i="7"/>
  <c r="BD302" i="7"/>
  <c r="BD382" i="7"/>
  <c r="BD109" i="7"/>
  <c r="AN318" i="7"/>
  <c r="J56" i="7"/>
  <c r="BD219" i="7"/>
  <c r="BD262" i="7"/>
  <c r="BC385" i="7"/>
  <c r="AF535" i="7"/>
  <c r="AO318" i="7"/>
  <c r="BD499" i="7"/>
  <c r="BD229" i="7"/>
  <c r="AZ318" i="7"/>
  <c r="AN167" i="7"/>
  <c r="AY167" i="7"/>
  <c r="BD211" i="7"/>
  <c r="BD266" i="7"/>
  <c r="BD508" i="7"/>
  <c r="BD123" i="7"/>
  <c r="BD303" i="7"/>
  <c r="AO543" i="7"/>
  <c r="AZ385" i="7"/>
  <c r="AG543" i="7"/>
  <c r="BD239" i="7"/>
  <c r="AD385" i="7"/>
  <c r="AP535" i="7"/>
  <c r="AW167" i="7"/>
  <c r="AK385" i="7"/>
  <c r="BD120" i="7"/>
  <c r="I319" i="7"/>
  <c r="BD298" i="7"/>
  <c r="AI535" i="7"/>
  <c r="AJ318" i="7"/>
  <c r="BD279" i="7"/>
  <c r="BD318" i="7"/>
  <c r="I544" i="7"/>
  <c r="AK318" i="7"/>
  <c r="BD104" i="7"/>
  <c r="J544" i="7"/>
  <c r="BD203" i="7"/>
  <c r="BD165" i="7"/>
  <c r="BC535" i="7"/>
  <c r="AE535" i="7"/>
  <c r="BD468" i="7"/>
  <c r="BD137" i="7"/>
  <c r="BD496" i="7"/>
  <c r="BD145" i="7"/>
  <c r="BD150" i="7"/>
  <c r="BD506" i="7"/>
  <c r="BD92" i="7"/>
  <c r="AV543" i="7"/>
  <c r="BD213" i="7"/>
  <c r="AT167" i="7"/>
  <c r="BD300" i="7"/>
  <c r="BD139" i="7"/>
  <c r="BD183" i="7"/>
  <c r="BD182" i="7"/>
  <c r="BD383" i="7"/>
  <c r="BD489" i="7"/>
  <c r="AZ535" i="7"/>
  <c r="BD218" i="7"/>
  <c r="BD128" i="7"/>
  <c r="BD523" i="7"/>
  <c r="X535" i="7"/>
  <c r="BD479" i="7"/>
  <c r="AN535" i="7"/>
  <c r="BD111" i="7"/>
  <c r="BC167" i="7"/>
  <c r="BD101" i="7"/>
  <c r="AS543" i="7"/>
  <c r="X543" i="7"/>
  <c r="BD516" i="7"/>
  <c r="BB535" i="7"/>
  <c r="AQ543" i="7"/>
  <c r="AF543" i="7"/>
  <c r="AG167" i="7"/>
  <c r="BD144" i="7"/>
  <c r="BD88" i="7"/>
  <c r="BD194" i="7"/>
  <c r="BD173" i="7"/>
  <c r="BD140" i="7"/>
  <c r="BD263" i="7"/>
  <c r="BD502" i="7"/>
  <c r="AC318" i="7"/>
  <c r="AC385" i="7"/>
  <c r="AH535" i="7"/>
  <c r="BD493" i="7"/>
  <c r="BB167" i="7"/>
  <c r="BD115" i="7"/>
  <c r="BD289" i="7"/>
  <c r="BD204" i="7"/>
  <c r="BD385" i="7"/>
  <c r="BD135" i="7"/>
  <c r="BD474" i="7"/>
  <c r="H319" i="7"/>
  <c r="BD264" i="7"/>
  <c r="BD186" i="7"/>
  <c r="AJ535" i="7"/>
  <c r="BD504" i="7"/>
  <c r="BC543" i="7"/>
  <c r="BD155" i="7"/>
  <c r="AW535" i="7"/>
  <c r="BD490" i="7"/>
  <c r="AK535" i="7"/>
  <c r="AB318" i="7"/>
  <c r="BD500" i="7"/>
  <c r="BD297" i="7"/>
  <c r="BD91" i="7"/>
  <c r="BD160" i="7"/>
  <c r="BD278" i="7"/>
  <c r="BD472" i="7"/>
  <c r="D386" i="7"/>
  <c r="BD233" i="7"/>
  <c r="AP167" i="7"/>
  <c r="BD143" i="7"/>
  <c r="BD271" i="7"/>
  <c r="AW385" i="7"/>
  <c r="BD281" i="7"/>
  <c r="BD533" i="7"/>
  <c r="BD188" i="7"/>
  <c r="AA318" i="7"/>
  <c r="BD103" i="7"/>
  <c r="BD217" i="7"/>
  <c r="BB318" i="7"/>
  <c r="BD247" i="7"/>
  <c r="BD478" i="7"/>
  <c r="AE167" i="7"/>
  <c r="BD304" i="7"/>
  <c r="BD310" i="7"/>
  <c r="BD174" i="7"/>
  <c r="BD492" i="7"/>
  <c r="BD293" i="7"/>
  <c r="BD270" i="7"/>
  <c r="I386" i="7"/>
  <c r="BD315" i="7"/>
  <c r="BD530" i="7"/>
  <c r="BD282" i="7"/>
  <c r="BD280" i="7"/>
  <c r="BD225" i="7"/>
  <c r="BD501" i="7"/>
  <c r="BD307" i="7"/>
  <c r="BD314" i="7"/>
  <c r="BD514" i="7"/>
  <c r="BD129" i="7"/>
  <c r="AL535" i="7"/>
  <c r="BD151" i="7"/>
  <c r="AG385" i="7"/>
  <c r="BD529" i="7"/>
  <c r="AM167" i="7"/>
  <c r="BD220" i="7"/>
  <c r="AF318" i="7"/>
  <c r="BD524" i="7"/>
  <c r="BD532" i="7"/>
  <c r="J168" i="7"/>
  <c r="BD201" i="7"/>
  <c r="AU318" i="7"/>
  <c r="BD205" i="7"/>
  <c r="AE543" i="7"/>
  <c r="BD94" i="7"/>
  <c r="AK167" i="7"/>
  <c r="BD113" i="7"/>
  <c r="BD486" i="7"/>
  <c r="AI167" i="7"/>
  <c r="BD470" i="7"/>
  <c r="Y543" i="7"/>
  <c r="AD535" i="7"/>
  <c r="AD318" i="7"/>
  <c r="AL318" i="7"/>
  <c r="BD163" i="7"/>
  <c r="BD484" i="7"/>
  <c r="BD226" i="7"/>
  <c r="BB385" i="7"/>
  <c r="D319" i="7"/>
  <c r="BD487" i="7"/>
  <c r="BD177" i="7"/>
  <c r="AA385" i="7"/>
  <c r="BD184" i="7"/>
  <c r="BD510" i="7"/>
  <c r="BD273" i="7"/>
  <c r="BD181" i="7"/>
  <c r="Z535" i="7"/>
  <c r="BD520" i="7"/>
  <c r="BD507" i="7"/>
  <c r="BD208" i="7"/>
  <c r="AW543" i="7"/>
  <c r="BD240" i="7"/>
  <c r="BD483" i="7"/>
  <c r="AX318" i="7"/>
  <c r="BD244" i="7"/>
  <c r="BD206" i="7"/>
  <c r="BD221" i="7"/>
  <c r="BD108" i="7"/>
  <c r="Y535" i="7"/>
  <c r="BD288" i="7"/>
  <c r="BD193" i="7"/>
  <c r="AS385" i="7"/>
  <c r="BD285" i="7"/>
  <c r="BD275" i="7"/>
  <c r="BD119" i="7"/>
  <c r="BD301" i="7"/>
  <c r="BD122" i="7"/>
  <c r="Y167" i="7"/>
  <c r="AY535" i="7"/>
  <c r="AK543" i="7"/>
  <c r="AS535" i="7"/>
  <c r="BD202" i="7"/>
  <c r="BD465" i="7"/>
  <c r="H386" i="7"/>
  <c r="BD539" i="7"/>
  <c r="AN385" i="7"/>
  <c r="BD299" i="7"/>
  <c r="BD522" i="7"/>
  <c r="BD466" i="7"/>
  <c r="BD175" i="7"/>
  <c r="BD306" i="7"/>
  <c r="AQ318" i="7"/>
  <c r="BD190" i="7"/>
  <c r="AZ167" i="7"/>
  <c r="AR318" i="7"/>
  <c r="AC167" i="7"/>
  <c r="BD274" i="7"/>
  <c r="Z543" i="7"/>
  <c r="AO385" i="7"/>
  <c r="BD259" i="7"/>
  <c r="BD286" i="7"/>
  <c r="AR543" i="7"/>
  <c r="W167" i="7"/>
  <c r="BD276" i="7"/>
  <c r="AX543" i="7"/>
  <c r="BD255" i="7"/>
  <c r="AI318" i="7"/>
  <c r="AW318" i="7"/>
  <c r="F386" i="7"/>
  <c r="W318" i="7"/>
  <c r="BD498" i="7"/>
  <c r="BD291" i="7"/>
  <c r="BD195" i="7"/>
  <c r="AX385" i="7"/>
  <c r="AS318" i="7"/>
  <c r="BD527" i="7"/>
  <c r="BD471" i="7"/>
  <c r="J319" i="7"/>
  <c r="BD294" i="7"/>
  <c r="AJ167" i="7"/>
  <c r="X385" i="7"/>
  <c r="AV535" i="7"/>
  <c r="V543" i="7"/>
  <c r="AI385" i="7"/>
  <c r="BD112" i="7"/>
  <c r="BD464" i="7"/>
  <c r="BD505" i="7"/>
  <c r="BD97" i="7"/>
  <c r="AA167" i="7"/>
  <c r="BA535" i="7"/>
  <c r="AV385" i="7"/>
  <c r="AM318" i="7"/>
  <c r="BD227" i="7"/>
  <c r="BD223" i="7"/>
  <c r="BD296" i="7"/>
  <c r="AD167" i="7"/>
  <c r="BD83" i="7"/>
  <c r="BD86" i="7"/>
  <c r="BD222" i="7"/>
  <c r="AN543" i="7"/>
  <c r="BD196" i="7"/>
  <c r="BD216" i="7"/>
  <c r="BD189" i="7"/>
  <c r="BD180" i="7"/>
  <c r="AO535" i="7"/>
  <c r="BD503" i="7"/>
  <c r="F319" i="7"/>
  <c r="BD141" i="7"/>
  <c r="V535" i="7"/>
  <c r="BD467" i="7"/>
  <c r="BD191" i="7"/>
  <c r="BD134" i="7"/>
  <c r="W385" i="7"/>
  <c r="AP543" i="7"/>
  <c r="BD207" i="7"/>
  <c r="AQ167" i="7"/>
  <c r="BD495" i="7"/>
  <c r="AS167" i="7"/>
  <c r="AA535" i="7"/>
  <c r="W535" i="7"/>
  <c r="BD272" i="7"/>
  <c r="BD192" i="7"/>
  <c r="BD228" i="7"/>
  <c r="BD198" i="7"/>
  <c r="BD84" i="7"/>
  <c r="BD469" i="7"/>
  <c r="BD248" i="7"/>
  <c r="BD153" i="7"/>
  <c r="BD269" i="7"/>
  <c r="AJ385" i="7"/>
  <c r="AF167" i="7"/>
  <c r="BD512" i="7"/>
  <c r="BD308" i="7"/>
  <c r="BD381" i="7"/>
  <c r="AA543" i="7"/>
  <c r="F544" i="7"/>
  <c r="BD290" i="7"/>
  <c r="BD542" i="7"/>
  <c r="BD541" i="7"/>
  <c r="BD284" i="7"/>
  <c r="BD149" i="7"/>
  <c r="BD257" i="7"/>
  <c r="BD185" i="7"/>
  <c r="BD176" i="7"/>
  <c r="BD107" i="7"/>
  <c r="BD172" i="7"/>
  <c r="AL385" i="7"/>
  <c r="AC543" i="7"/>
  <c r="BD179" i="7"/>
  <c r="Z318" i="7"/>
  <c r="BD167" i="7"/>
  <c r="AM543" i="7"/>
  <c r="AB543" i="7"/>
  <c r="BD231" i="7"/>
  <c r="AH318" i="7"/>
  <c r="AB535" i="7"/>
  <c r="BD473" i="7"/>
  <c r="AH543" i="7"/>
  <c r="BD521" i="7"/>
  <c r="BD277" i="7"/>
  <c r="BA167" i="7"/>
  <c r="BD295" i="7"/>
  <c r="BD267" i="7"/>
  <c r="BA318" i="7"/>
  <c r="AJ543" i="7"/>
  <c r="BD156" i="7"/>
  <c r="BD214" i="7"/>
  <c r="AV318" i="7"/>
  <c r="AT535" i="7"/>
  <c r="BD316" i="7"/>
  <c r="BD287" i="7"/>
  <c r="AU167" i="7"/>
  <c r="AU535" i="7"/>
  <c r="X318" i="7"/>
  <c r="BD178" i="7"/>
  <c r="BD85" i="7"/>
  <c r="AT543" i="7"/>
  <c r="BD517" i="7"/>
  <c r="AB167" i="7"/>
  <c r="AB385" i="7"/>
  <c r="BD127" i="7"/>
  <c r="BD232" i="7"/>
  <c r="AX535" i="7"/>
  <c r="BD116" i="7"/>
  <c r="AZ543" i="7"/>
  <c r="BD268" i="7"/>
  <c r="AX167" i="7"/>
  <c r="AQ385" i="7"/>
  <c r="BD475" i="7"/>
  <c r="AR385" i="7"/>
  <c r="BD234" i="7"/>
  <c r="BD531" i="7"/>
  <c r="BD509" i="7"/>
  <c r="BD158" i="7"/>
  <c r="Z167" i="7"/>
  <c r="AM535" i="7"/>
  <c r="AQ535" i="7"/>
  <c r="BD488" i="7"/>
  <c r="X167" i="7"/>
  <c r="BD525" i="7"/>
  <c r="W543" i="7"/>
  <c r="BD482" i="7"/>
  <c r="BD258" i="7"/>
  <c r="BD133" i="7"/>
  <c r="BD540" i="7"/>
  <c r="AC535" i="7"/>
  <c r="BD292" i="7"/>
  <c r="AY385" i="7"/>
  <c r="BD265" i="7"/>
  <c r="BD99" i="7"/>
  <c r="BD256" i="7"/>
  <c r="BD515" i="7"/>
  <c r="D544" i="7"/>
  <c r="AD543" i="7"/>
  <c r="AH167" i="7"/>
  <c r="AY543" i="7"/>
  <c r="BD230" i="7"/>
  <c r="BD260" i="7"/>
  <c r="BD309" i="7"/>
  <c r="BD118" i="7"/>
  <c r="BD519" i="7"/>
  <c r="BD157" i="7"/>
  <c r="AE385" i="7"/>
  <c r="BC318" i="7"/>
  <c r="BD476" i="7"/>
  <c r="AV167" i="7"/>
  <c r="BD142" i="7"/>
  <c r="BA543" i="7"/>
  <c r="BD136" i="7"/>
  <c r="AU385" i="7"/>
  <c r="V167" i="7"/>
  <c r="BD480" i="7"/>
  <c r="AM385" i="7"/>
  <c r="AP385" i="7"/>
  <c r="BD200" i="7"/>
  <c r="H544" i="7"/>
  <c r="Y385" i="7"/>
  <c r="BD535" i="7"/>
  <c r="BD528" i="7"/>
  <c r="AT318" i="7"/>
  <c r="AR167" i="7"/>
  <c r="BD210" i="7"/>
  <c r="BD477" i="7"/>
  <c r="BD197" i="7"/>
  <c r="BD491" i="7"/>
  <c r="BD212" i="7"/>
  <c r="J386" i="7"/>
  <c r="AR535" i="7"/>
  <c r="BD283" i="7"/>
  <c r="BA385" i="7"/>
  <c r="AI543" i="7"/>
  <c r="AG535" i="7"/>
  <c r="BD497" i="7"/>
  <c r="AY318" i="7"/>
  <c r="BD215" i="7"/>
  <c r="BD132" i="7"/>
  <c r="BD152" i="7"/>
  <c r="AP318" i="7"/>
  <c r="BD305" i="7"/>
  <c r="BB543" i="7"/>
  <c r="AH385" i="7"/>
  <c r="BD148" i="7"/>
  <c r="BD526" i="7"/>
  <c r="BD513" i="7"/>
  <c r="BD80" i="7"/>
  <c r="BD543" i="7"/>
  <c r="BD481" i="7"/>
  <c r="Z385" i="7"/>
  <c r="BD485" i="7"/>
  <c r="AE318" i="7"/>
  <c r="BD166" i="7"/>
  <c r="AL543" i="7"/>
  <c r="BD384" i="7"/>
  <c r="BD147" i="7"/>
  <c r="V385" i="7"/>
  <c r="AU543" i="7"/>
  <c r="BD209" i="7"/>
  <c r="BD131" i="7"/>
  <c r="BD164" i="7"/>
  <c r="BD494" i="7"/>
  <c r="V318" i="7"/>
  <c r="AG318" i="7"/>
  <c r="BD518" i="7"/>
  <c r="AO167" i="7"/>
  <c r="BD124" i="7"/>
  <c r="BD199" i="7"/>
  <c r="BD224" i="7"/>
  <c r="BD187" i="7"/>
  <c r="Y318" i="7"/>
  <c r="BD171" i="7"/>
  <c r="BD96" i="7"/>
  <c r="BD161" i="7"/>
  <c r="BD511" i="7"/>
  <c r="BE76" i="7" l="1"/>
  <c r="BE75" i="7"/>
  <c r="BD661" i="7"/>
  <c r="BE52" i="7" s="1"/>
  <c r="AW40" i="7"/>
  <c r="AW649" i="7" s="1"/>
  <c r="B388" i="7"/>
  <c r="BD667" i="7"/>
  <c r="BE58" i="7" s="1"/>
  <c r="B546" i="7"/>
  <c r="BA537" i="7"/>
  <c r="AM537" i="7"/>
  <c r="V537" i="7"/>
  <c r="Y537" i="7"/>
  <c r="AT537" i="7"/>
  <c r="AB537" i="7"/>
  <c r="AA537" i="7"/>
  <c r="BB537" i="7"/>
  <c r="AO537" i="7"/>
  <c r="AE537" i="7"/>
  <c r="AC537" i="7"/>
  <c r="AY537" i="7"/>
  <c r="AU537" i="7"/>
  <c r="AG537" i="7"/>
  <c r="X537" i="7"/>
  <c r="AJ537" i="7"/>
  <c r="AW537" i="7"/>
  <c r="AQ537" i="7"/>
  <c r="AN537" i="7"/>
  <c r="AF537" i="7"/>
  <c r="AH537" i="7"/>
  <c r="W537" i="7"/>
  <c r="BC537" i="7"/>
  <c r="AI537" i="7"/>
  <c r="AP537" i="7"/>
  <c r="AS537" i="7"/>
  <c r="AV537" i="7"/>
  <c r="AZ537" i="7"/>
  <c r="AX537" i="7"/>
  <c r="Z537" i="7"/>
  <c r="AK537" i="7"/>
  <c r="AR537" i="7"/>
  <c r="AL537" i="7"/>
  <c r="AD537" i="7"/>
  <c r="BD635" i="7"/>
  <c r="BE26" i="7" s="1"/>
  <c r="AH61" i="7"/>
  <c r="BD537" i="7"/>
  <c r="BD668" i="7"/>
  <c r="BE59" i="7" s="1"/>
  <c r="BD643" i="7"/>
  <c r="BE34" i="7" s="1"/>
  <c r="BD666" i="7"/>
  <c r="BE57" i="7" s="1"/>
  <c r="BD641" i="7"/>
  <c r="BE32" i="7" s="1"/>
  <c r="BD642" i="7"/>
  <c r="BE33" i="7" s="1"/>
  <c r="AT669" i="7"/>
  <c r="AO644" i="7"/>
  <c r="AD645" i="7"/>
  <c r="AD31" i="7"/>
  <c r="BE7" i="7"/>
  <c r="BE451" i="7"/>
  <c r="S451" i="7" s="1"/>
  <c r="AA386" i="7"/>
  <c r="AD319" i="7"/>
  <c r="Y544" i="7"/>
  <c r="AU319" i="7"/>
  <c r="AL168" i="7"/>
  <c r="AG319" i="7"/>
  <c r="BC319" i="7"/>
  <c r="AK319" i="7"/>
  <c r="AR168" i="7"/>
  <c r="AZ386" i="7"/>
  <c r="BE117" i="7"/>
  <c r="BE120" i="7"/>
  <c r="BE151" i="7"/>
  <c r="AR386" i="7"/>
  <c r="AT168" i="7"/>
  <c r="BB168" i="7"/>
  <c r="BE99" i="7"/>
  <c r="X386" i="7"/>
  <c r="BA386" i="7"/>
  <c r="H545" i="7"/>
  <c r="F320" i="7"/>
  <c r="I320" i="7"/>
  <c r="AI168" i="7"/>
  <c r="AM168" i="7"/>
  <c r="X168" i="7"/>
  <c r="BE160" i="7"/>
  <c r="BE138" i="7"/>
  <c r="AR544" i="7"/>
  <c r="BE93" i="7"/>
  <c r="BE146" i="7"/>
  <c r="D387" i="7"/>
  <c r="AB386" i="7"/>
  <c r="BE157" i="7"/>
  <c r="AE544" i="7"/>
  <c r="AJ544" i="7"/>
  <c r="AT319" i="7"/>
  <c r="BE135" i="7"/>
  <c r="AI319" i="7"/>
  <c r="AP386" i="7"/>
  <c r="AF386" i="7"/>
  <c r="AU544" i="7"/>
  <c r="BE114" i="7"/>
  <c r="BC544" i="7"/>
  <c r="AL544" i="7"/>
  <c r="AP544" i="7"/>
  <c r="BE153" i="7"/>
  <c r="AM386" i="7"/>
  <c r="V168" i="7"/>
  <c r="BE106" i="7"/>
  <c r="BE130" i="7"/>
  <c r="BC386" i="7"/>
  <c r="AA168" i="7"/>
  <c r="AP319" i="7"/>
  <c r="Z168" i="7"/>
  <c r="BE80" i="7"/>
  <c r="AW168" i="7"/>
  <c r="AS544" i="7"/>
  <c r="AO544" i="7"/>
  <c r="AY168" i="7"/>
  <c r="AH168" i="7"/>
  <c r="AW386" i="7"/>
  <c r="AC168" i="7"/>
  <c r="V319" i="7"/>
  <c r="AN386" i="7"/>
  <c r="AN544" i="7"/>
  <c r="BC168" i="7"/>
  <c r="BE382" i="7"/>
  <c r="AK168" i="7"/>
  <c r="X319" i="7"/>
  <c r="Z544" i="7"/>
  <c r="BE162" i="7"/>
  <c r="Y319" i="7"/>
  <c r="BE116" i="7"/>
  <c r="AX544" i="7"/>
  <c r="AK386" i="7"/>
  <c r="AQ544" i="7"/>
  <c r="AT386" i="7"/>
  <c r="BE122" i="7"/>
  <c r="AD386" i="7"/>
  <c r="AC386" i="7"/>
  <c r="BE137" i="7"/>
  <c r="J320" i="7"/>
  <c r="AV168" i="7"/>
  <c r="BA319" i="7"/>
  <c r="D320" i="7"/>
  <c r="AJ386" i="7"/>
  <c r="BE98" i="7"/>
  <c r="W319" i="7"/>
  <c r="AY386" i="7"/>
  <c r="BE154" i="7"/>
  <c r="AB544" i="7"/>
  <c r="AQ168" i="7"/>
  <c r="Z319" i="7"/>
  <c r="AB168" i="7"/>
  <c r="BE133" i="7"/>
  <c r="BE108" i="7"/>
  <c r="AG168" i="7"/>
  <c r="H387" i="7"/>
  <c r="AO319" i="7"/>
  <c r="AU386" i="7"/>
  <c r="BE104" i="7"/>
  <c r="BD544" i="7"/>
  <c r="BE143" i="7"/>
  <c r="BE159" i="7"/>
  <c r="Y168" i="7"/>
  <c r="AF544" i="7"/>
  <c r="AA544" i="7"/>
  <c r="AD544" i="7"/>
  <c r="BE165" i="7"/>
  <c r="J387" i="7"/>
  <c r="AN319" i="7"/>
  <c r="BB319" i="7"/>
  <c r="BE107" i="7"/>
  <c r="W168" i="7"/>
  <c r="D545" i="7"/>
  <c r="AP168" i="7"/>
  <c r="BE145" i="7"/>
  <c r="AX319" i="7"/>
  <c r="AS319" i="7"/>
  <c r="AC319" i="7"/>
  <c r="BE101" i="7"/>
  <c r="AC544" i="7"/>
  <c r="AJ168" i="7"/>
  <c r="AZ544" i="7"/>
  <c r="AH544" i="7"/>
  <c r="AW544" i="7"/>
  <c r="Y386" i="7"/>
  <c r="AM544" i="7"/>
  <c r="BE83" i="7"/>
  <c r="BA168" i="7"/>
  <c r="AF168" i="7"/>
  <c r="BE381" i="7"/>
  <c r="AD168" i="7"/>
  <c r="AJ319" i="7"/>
  <c r="F387" i="7"/>
  <c r="BE149" i="7"/>
  <c r="AR319" i="7"/>
  <c r="AV386" i="7"/>
  <c r="AM319" i="7"/>
  <c r="BE129" i="7"/>
  <c r="BE115" i="7"/>
  <c r="AU168" i="7"/>
  <c r="AE168" i="7"/>
  <c r="AX386" i="7"/>
  <c r="BE179" i="7"/>
  <c r="AO168" i="7"/>
  <c r="AL319" i="7"/>
  <c r="AI544" i="7"/>
  <c r="BD168" i="7"/>
  <c r="V544" i="7"/>
  <c r="BE141" i="7"/>
  <c r="AV544" i="7"/>
  <c r="BA544" i="7"/>
  <c r="BB544" i="7"/>
  <c r="BD386" i="7"/>
  <c r="AX168" i="7"/>
  <c r="AA319" i="7"/>
  <c r="BE112" i="7"/>
  <c r="AZ319" i="7"/>
  <c r="AS168" i="7"/>
  <c r="J545" i="7"/>
  <c r="BB386" i="7"/>
  <c r="V386" i="7"/>
  <c r="Z386" i="7"/>
  <c r="BE96" i="7"/>
  <c r="BE86" i="7"/>
  <c r="I387" i="7"/>
  <c r="AO386" i="7"/>
  <c r="AG386" i="7"/>
  <c r="AH386" i="7"/>
  <c r="BE167" i="7"/>
  <c r="BE109" i="7"/>
  <c r="AG544" i="7"/>
  <c r="BE92" i="7"/>
  <c r="AV319" i="7"/>
  <c r="BE127" i="7"/>
  <c r="W386" i="7"/>
  <c r="H320" i="7"/>
  <c r="X544" i="7"/>
  <c r="AL386" i="7"/>
  <c r="S7" i="7"/>
  <c r="BE100" i="7"/>
  <c r="AB319" i="7"/>
  <c r="AT544" i="7"/>
  <c r="BE91" i="7"/>
  <c r="F545" i="7"/>
  <c r="AF319" i="7"/>
  <c r="AI386" i="7"/>
  <c r="AY544" i="7"/>
  <c r="AH319" i="7"/>
  <c r="AS386" i="7"/>
  <c r="BE123" i="7"/>
  <c r="AQ386" i="7"/>
  <c r="I545" i="7"/>
  <c r="AW319" i="7"/>
  <c r="AZ168" i="7"/>
  <c r="AN168" i="7"/>
  <c r="AQ319" i="7"/>
  <c r="AE386" i="7"/>
  <c r="AE319" i="7"/>
  <c r="W544" i="7"/>
  <c r="BE544" i="7"/>
  <c r="AY319" i="7"/>
  <c r="BD319" i="7"/>
  <c r="BE84" i="7"/>
  <c r="BE90" i="7"/>
  <c r="AK544" i="7"/>
  <c r="BE124" i="7"/>
  <c r="BE661" i="7" l="1"/>
  <c r="AX40" i="7"/>
  <c r="AX649" i="7" s="1"/>
  <c r="B389" i="7"/>
  <c r="B547" i="7"/>
  <c r="AH670" i="7"/>
  <c r="AI22" i="7"/>
  <c r="AI631" i="7" s="1"/>
  <c r="AU60" i="7"/>
  <c r="AP35" i="7"/>
  <c r="AE36" i="7"/>
  <c r="AD640" i="7"/>
  <c r="S80" i="7"/>
  <c r="BE102" i="7"/>
  <c r="AJ545" i="7"/>
  <c r="AX320" i="7"/>
  <c r="AL545" i="7"/>
  <c r="BA387" i="7"/>
  <c r="BC320" i="7"/>
  <c r="BE518" i="7"/>
  <c r="S115" i="7"/>
  <c r="BE168" i="7"/>
  <c r="I321" i="7"/>
  <c r="AR545" i="7"/>
  <c r="AY320" i="7"/>
  <c r="BE213" i="7"/>
  <c r="F321" i="7"/>
  <c r="BE303" i="7"/>
  <c r="BE294" i="7"/>
  <c r="S100" i="7"/>
  <c r="D546" i="7"/>
  <c r="AG320" i="7"/>
  <c r="BE231" i="7"/>
  <c r="BE531" i="7"/>
  <c r="S130" i="7"/>
  <c r="S123" i="7"/>
  <c r="BE262" i="7"/>
  <c r="BE288" i="7"/>
  <c r="S124" i="7"/>
  <c r="AW387" i="7"/>
  <c r="BE493" i="7"/>
  <c r="BE523" i="7"/>
  <c r="AK320" i="7"/>
  <c r="BE228" i="7"/>
  <c r="BE314" i="7"/>
  <c r="BE307" i="7"/>
  <c r="BE217" i="7"/>
  <c r="BE473" i="7"/>
  <c r="S109" i="7"/>
  <c r="S162" i="7"/>
  <c r="BE163" i="7"/>
  <c r="AF545" i="7"/>
  <c r="BE305" i="7"/>
  <c r="BA320" i="7"/>
  <c r="BE310" i="7"/>
  <c r="S90" i="7"/>
  <c r="AL387" i="7"/>
  <c r="BE487" i="7"/>
  <c r="BE188" i="7"/>
  <c r="AH320" i="7"/>
  <c r="BE282" i="7"/>
  <c r="BE545" i="7"/>
  <c r="AQ387" i="7"/>
  <c r="BE88" i="7"/>
  <c r="BE264" i="7"/>
  <c r="BE284" i="7"/>
  <c r="BE320" i="7"/>
  <c r="BC387" i="7"/>
  <c r="S133" i="7"/>
  <c r="BE520" i="7"/>
  <c r="S661" i="7"/>
  <c r="S104" i="7"/>
  <c r="BE134" i="7"/>
  <c r="BE215" i="7"/>
  <c r="BE222" i="7"/>
  <c r="BE234" i="7"/>
  <c r="BE519" i="7"/>
  <c r="BE304" i="7"/>
  <c r="BE195" i="7"/>
  <c r="BE142" i="7"/>
  <c r="BE211" i="7"/>
  <c r="S381" i="7"/>
  <c r="AX387" i="7"/>
  <c r="BE110" i="7"/>
  <c r="BE176" i="7"/>
  <c r="BE205" i="7"/>
  <c r="S135" i="7"/>
  <c r="BE295" i="7"/>
  <c r="Y387" i="7"/>
  <c r="BE309" i="7"/>
  <c r="BE166" i="7"/>
  <c r="BE207" i="7"/>
  <c r="BE387" i="7"/>
  <c r="BA545" i="7"/>
  <c r="BE192" i="7"/>
  <c r="BE232" i="7"/>
  <c r="BE515" i="7"/>
  <c r="BE468" i="7"/>
  <c r="AN320" i="7"/>
  <c r="BE469" i="7"/>
  <c r="BE152" i="7"/>
  <c r="BE140" i="7"/>
  <c r="AA387" i="7"/>
  <c r="X320" i="7"/>
  <c r="BE225" i="7"/>
  <c r="BE202" i="7"/>
  <c r="D388" i="7"/>
  <c r="BE89" i="7"/>
  <c r="BE524" i="7"/>
  <c r="S149" i="7"/>
  <c r="BE491" i="7"/>
  <c r="BE534" i="7"/>
  <c r="BE283" i="7"/>
  <c r="BE306" i="7"/>
  <c r="BE385" i="7"/>
  <c r="BE244" i="7"/>
  <c r="BE477" i="7"/>
  <c r="BE289" i="7"/>
  <c r="BE485" i="7"/>
  <c r="AB320" i="7"/>
  <c r="BE510" i="7"/>
  <c r="BE475" i="7"/>
  <c r="BE113" i="7"/>
  <c r="BE486" i="7"/>
  <c r="BE219" i="7"/>
  <c r="BE220" i="7"/>
  <c r="BE541" i="7"/>
  <c r="BE506" i="7"/>
  <c r="S127" i="7"/>
  <c r="BE121" i="7"/>
  <c r="BE221" i="7"/>
  <c r="F546" i="7"/>
  <c r="BE185" i="7"/>
  <c r="BE277" i="7"/>
  <c r="AV387" i="7"/>
  <c r="Y545" i="7"/>
  <c r="S160" i="7"/>
  <c r="BE525" i="7"/>
  <c r="BE209" i="7"/>
  <c r="BE317" i="7"/>
  <c r="BE292" i="7"/>
  <c r="BE200" i="7"/>
  <c r="AE387" i="7"/>
  <c r="AI387" i="7"/>
  <c r="AZ320" i="7"/>
  <c r="BE256" i="7"/>
  <c r="BE189" i="7"/>
  <c r="S138" i="7"/>
  <c r="AS387" i="7"/>
  <c r="BE517" i="7"/>
  <c r="BE527" i="7"/>
  <c r="S154" i="7"/>
  <c r="BE512" i="7"/>
  <c r="BE158" i="7"/>
  <c r="AY387" i="7"/>
  <c r="BE263" i="7"/>
  <c r="BE478" i="7"/>
  <c r="BE258" i="7"/>
  <c r="BE274" i="7"/>
  <c r="BE290" i="7"/>
  <c r="BB387" i="7"/>
  <c r="AD545" i="7"/>
  <c r="BE302" i="7"/>
  <c r="BE182" i="7"/>
  <c r="BE223" i="7"/>
  <c r="BE533" i="7"/>
  <c r="S478" i="7"/>
  <c r="S167" i="7"/>
  <c r="AM320" i="7"/>
  <c r="BE499" i="7"/>
  <c r="BE494" i="7"/>
  <c r="S99" i="7"/>
  <c r="BE257" i="7"/>
  <c r="BE183" i="7"/>
  <c r="BE194" i="7"/>
  <c r="BE131" i="7"/>
  <c r="BE229" i="7"/>
  <c r="BE492" i="7"/>
  <c r="BE296" i="7"/>
  <c r="H546" i="7"/>
  <c r="BE94" i="7"/>
  <c r="S96" i="7"/>
  <c r="S101" i="7"/>
  <c r="BE474" i="7"/>
  <c r="H321" i="7"/>
  <c r="BE248" i="7"/>
  <c r="S114" i="7"/>
  <c r="AH545" i="7"/>
  <c r="BE488" i="7"/>
  <c r="S108" i="7"/>
  <c r="H388" i="7"/>
  <c r="BE535" i="7"/>
  <c r="BE297" i="7"/>
  <c r="BE511" i="7"/>
  <c r="BE316" i="7"/>
  <c r="AT387" i="7"/>
  <c r="BE266" i="7"/>
  <c r="AO320" i="7"/>
  <c r="S137" i="7"/>
  <c r="S93" i="7"/>
  <c r="BE193" i="7"/>
  <c r="BE489" i="7"/>
  <c r="S117" i="7"/>
  <c r="S92" i="7"/>
  <c r="BE315" i="7"/>
  <c r="BE233" i="7"/>
  <c r="BE299" i="7"/>
  <c r="BE503" i="7"/>
  <c r="BE508" i="7"/>
  <c r="AI545" i="7"/>
  <c r="BE87" i="7"/>
  <c r="S305" i="7"/>
  <c r="S157" i="7"/>
  <c r="I546" i="7"/>
  <c r="AY545" i="7"/>
  <c r="BE97" i="7"/>
  <c r="BE239" i="7"/>
  <c r="BE293" i="7"/>
  <c r="BE291" i="7"/>
  <c r="AR387" i="7"/>
  <c r="BE528" i="7"/>
  <c r="S528" i="7" s="1"/>
  <c r="BE496" i="7"/>
  <c r="S120" i="7"/>
  <c r="BE497" i="7"/>
  <c r="I388" i="7"/>
  <c r="BE164" i="7"/>
  <c r="BE286" i="7"/>
  <c r="BD545" i="7"/>
  <c r="AZ545" i="7"/>
  <c r="BE128" i="7"/>
  <c r="AM387" i="7"/>
  <c r="BE271" i="7"/>
  <c r="BE186" i="7"/>
  <c r="S145" i="7"/>
  <c r="BE384" i="7"/>
  <c r="AF387" i="7"/>
  <c r="AK545" i="7"/>
  <c r="BE483" i="7"/>
  <c r="J321" i="7"/>
  <c r="S122" i="7"/>
  <c r="AD320" i="7"/>
  <c r="AE320" i="7"/>
  <c r="BE203" i="7"/>
  <c r="AP387" i="7"/>
  <c r="S153" i="7"/>
  <c r="S112" i="7"/>
  <c r="AP320" i="7"/>
  <c r="W320" i="7"/>
  <c r="AN387" i="7"/>
  <c r="BE501" i="7"/>
  <c r="BE484" i="7"/>
  <c r="AV545" i="7"/>
  <c r="BE279" i="7"/>
  <c r="S279" i="7" s="1"/>
  <c r="BE269" i="7"/>
  <c r="S269" i="7" s="1"/>
  <c r="BE480" i="7"/>
  <c r="BE383" i="7"/>
  <c r="BD387" i="7"/>
  <c r="BE275" i="7"/>
  <c r="BE171" i="7"/>
  <c r="BE300" i="7"/>
  <c r="V545" i="7"/>
  <c r="BE196" i="7"/>
  <c r="BE260" i="7"/>
  <c r="AZ387" i="7"/>
  <c r="AG387" i="7"/>
  <c r="AX545" i="7"/>
  <c r="BE144" i="7"/>
  <c r="BE190" i="7"/>
  <c r="S116" i="7"/>
  <c r="BE161" i="7"/>
  <c r="S161" i="7" s="1"/>
  <c r="BE287" i="7"/>
  <c r="S107" i="7"/>
  <c r="W545" i="7"/>
  <c r="AU320" i="7"/>
  <c r="Z545" i="7"/>
  <c r="BE522" i="7"/>
  <c r="BE206" i="7"/>
  <c r="AR320" i="7"/>
  <c r="BE132" i="7"/>
  <c r="AO387" i="7"/>
  <c r="S98" i="7"/>
  <c r="BE479" i="7"/>
  <c r="W387" i="7"/>
  <c r="BE240" i="7"/>
  <c r="J546" i="7"/>
  <c r="AC387" i="7"/>
  <c r="BB320" i="7"/>
  <c r="AV320" i="7"/>
  <c r="BE208" i="7"/>
  <c r="S129" i="7"/>
  <c r="BE103" i="7"/>
  <c r="BE210" i="7"/>
  <c r="S210" i="7" s="1"/>
  <c r="BE516" i="7"/>
  <c r="AW320" i="7"/>
  <c r="BE472" i="7"/>
  <c r="BE505" i="7"/>
  <c r="F388" i="7"/>
  <c r="BE212" i="7"/>
  <c r="BE218" i="7"/>
  <c r="Y320" i="7"/>
  <c r="BE172" i="7"/>
  <c r="AS545" i="7"/>
  <c r="AH387" i="7"/>
  <c r="BE156" i="7"/>
  <c r="BE319" i="7"/>
  <c r="AF320" i="7"/>
  <c r="AW545" i="7"/>
  <c r="AA545" i="7"/>
  <c r="S217" i="7"/>
  <c r="X545" i="7"/>
  <c r="BE500" i="7"/>
  <c r="BE95" i="7"/>
  <c r="BE280" i="7"/>
  <c r="AC320" i="7"/>
  <c r="BE191" i="7"/>
  <c r="BE267" i="7"/>
  <c r="AP545" i="7"/>
  <c r="BE276" i="7"/>
  <c r="BE542" i="7"/>
  <c r="BE513" i="7"/>
  <c r="BC545" i="7"/>
  <c r="BE261" i="7"/>
  <c r="AQ545" i="7"/>
  <c r="AB387" i="7"/>
  <c r="BE199" i="7"/>
  <c r="BD320" i="7"/>
  <c r="S84" i="7"/>
  <c r="BE173" i="7"/>
  <c r="BE465" i="7"/>
  <c r="BE490" i="7"/>
  <c r="S468" i="7"/>
  <c r="BE481" i="7"/>
  <c r="S165" i="7"/>
  <c r="BE105" i="7"/>
  <c r="Z320" i="7"/>
  <c r="BE495" i="7"/>
  <c r="BE532" i="7"/>
  <c r="S151" i="7"/>
  <c r="BE272" i="7"/>
  <c r="AU545" i="7"/>
  <c r="BE174" i="7"/>
  <c r="BE201" i="7"/>
  <c r="AJ387" i="7"/>
  <c r="AB545" i="7"/>
  <c r="AA320" i="7"/>
  <c r="BE298" i="7"/>
  <c r="BE530" i="7"/>
  <c r="BE498" i="7"/>
  <c r="AM545" i="7"/>
  <c r="BE521" i="7"/>
  <c r="BE184" i="7"/>
  <c r="S86" i="7"/>
  <c r="BE539" i="7"/>
  <c r="BE285" i="7"/>
  <c r="AO545" i="7"/>
  <c r="BE119" i="7"/>
  <c r="BE247" i="7"/>
  <c r="BE118" i="7"/>
  <c r="BE476" i="7"/>
  <c r="BE175" i="7"/>
  <c r="BE148" i="7"/>
  <c r="BE155" i="7"/>
  <c r="BE150" i="7"/>
  <c r="AI320" i="7"/>
  <c r="AC545" i="7"/>
  <c r="J388" i="7"/>
  <c r="AE545" i="7"/>
  <c r="S382" i="7"/>
  <c r="BB545" i="7"/>
  <c r="BE216" i="7"/>
  <c r="BE467" i="7"/>
  <c r="D321" i="7"/>
  <c r="AD387" i="7"/>
  <c r="AK387" i="7"/>
  <c r="BE301" i="7"/>
  <c r="BE187" i="7"/>
  <c r="BE204" i="7"/>
  <c r="BE259" i="7"/>
  <c r="BE509" i="7"/>
  <c r="S215" i="7"/>
  <c r="AT320" i="7"/>
  <c r="AQ320" i="7"/>
  <c r="BE543" i="7"/>
  <c r="BE181" i="7"/>
  <c r="BE482" i="7"/>
  <c r="S143" i="7"/>
  <c r="S146" i="7"/>
  <c r="BE386" i="7"/>
  <c r="BE177" i="7"/>
  <c r="BE540" i="7"/>
  <c r="AG545" i="7"/>
  <c r="BE85" i="7"/>
  <c r="BE514" i="7"/>
  <c r="BE197" i="7"/>
  <c r="AL320" i="7"/>
  <c r="BE180" i="7"/>
  <c r="BE198" i="7"/>
  <c r="BE278" i="7"/>
  <c r="AS320" i="7"/>
  <c r="S520" i="7"/>
  <c r="BE273" i="7"/>
  <c r="BE111" i="7"/>
  <c r="S106" i="7"/>
  <c r="BE230" i="7"/>
  <c r="S230" i="7"/>
  <c r="AT545" i="7"/>
  <c r="BE139" i="7"/>
  <c r="BE318" i="7"/>
  <c r="BE464" i="7"/>
  <c r="BE466" i="7"/>
  <c r="BE136" i="7"/>
  <c r="Z387" i="7"/>
  <c r="X387" i="7"/>
  <c r="BE227" i="7"/>
  <c r="V320" i="7"/>
  <c r="V387" i="7"/>
  <c r="BE507" i="7"/>
  <c r="BE226" i="7"/>
  <c r="BE178" i="7"/>
  <c r="BE504" i="7"/>
  <c r="BE526" i="7"/>
  <c r="BE470" i="7"/>
  <c r="BE529" i="7"/>
  <c r="BE268" i="7"/>
  <c r="BE502" i="7"/>
  <c r="S83" i="7"/>
  <c r="BE308" i="7"/>
  <c r="BE214" i="7"/>
  <c r="BE270" i="7"/>
  <c r="BE147" i="7"/>
  <c r="BE224" i="7"/>
  <c r="S174" i="7"/>
  <c r="S159" i="7"/>
  <c r="AJ320" i="7"/>
  <c r="AN545" i="7"/>
  <c r="S141" i="7"/>
  <c r="BE471" i="7"/>
  <c r="BE265" i="7"/>
  <c r="BE281" i="7"/>
  <c r="BE255" i="7"/>
  <c r="AU387" i="7"/>
  <c r="S91" i="7"/>
  <c r="S301" i="7"/>
  <c r="S544" i="7"/>
  <c r="S385" i="7"/>
  <c r="S88" i="7"/>
  <c r="S229" i="7"/>
  <c r="AY40" i="7" l="1"/>
  <c r="AY649" i="7" s="1"/>
  <c r="B390" i="7"/>
  <c r="B548" i="7"/>
  <c r="BE635" i="7"/>
  <c r="BE641" i="7"/>
  <c r="BE666" i="7"/>
  <c r="BE668" i="7"/>
  <c r="BE643" i="7"/>
  <c r="BE667" i="7"/>
  <c r="BE642" i="7"/>
  <c r="AI61" i="7"/>
  <c r="BE537" i="7"/>
  <c r="AU669" i="7"/>
  <c r="AE645" i="7"/>
  <c r="AE31" i="7"/>
  <c r="AP644" i="7"/>
  <c r="S685" i="7"/>
  <c r="S684" i="7"/>
  <c r="S471" i="7"/>
  <c r="S181" i="7"/>
  <c r="S257" i="7"/>
  <c r="S499" i="7"/>
  <c r="S295" i="7"/>
  <c r="S186" i="7"/>
  <c r="BD388" i="7"/>
  <c r="AD321" i="7"/>
  <c r="S185" i="7"/>
  <c r="S140" i="7"/>
  <c r="AN321" i="7"/>
  <c r="S473" i="7"/>
  <c r="S519" i="7"/>
  <c r="S219" i="7"/>
  <c r="AC546" i="7"/>
  <c r="AM388" i="7"/>
  <c r="AD388" i="7"/>
  <c r="S522" i="7"/>
  <c r="S315" i="7"/>
  <c r="F389" i="7"/>
  <c r="Y546" i="7"/>
  <c r="AP546" i="7"/>
  <c r="AH388" i="7"/>
  <c r="S266" i="7"/>
  <c r="X388" i="7"/>
  <c r="S298" i="7"/>
  <c r="S182" i="7"/>
  <c r="S515" i="7"/>
  <c r="S496" i="7"/>
  <c r="S502" i="7"/>
  <c r="S240" i="7"/>
  <c r="S529" i="7"/>
  <c r="S128" i="7"/>
  <c r="AR321" i="7"/>
  <c r="S511" i="7"/>
  <c r="AW546" i="7"/>
  <c r="AR546" i="7"/>
  <c r="S199" i="7"/>
  <c r="S274" i="7"/>
  <c r="S247" i="7"/>
  <c r="AN388" i="7"/>
  <c r="S273" i="7"/>
  <c r="F322" i="7"/>
  <c r="S470" i="7"/>
  <c r="BB321" i="7"/>
  <c r="AT546" i="7"/>
  <c r="AD546" i="7"/>
  <c r="AP321" i="7"/>
  <c r="AU321" i="7"/>
  <c r="S541" i="7"/>
  <c r="S467" i="7"/>
  <c r="S482" i="7"/>
  <c r="S310" i="7"/>
  <c r="S234" i="7"/>
  <c r="S668" i="7"/>
  <c r="S289" i="7"/>
  <c r="S227" i="7"/>
  <c r="S172" i="7"/>
  <c r="S489" i="7"/>
  <c r="AM321" i="7"/>
  <c r="AS321" i="7"/>
  <c r="S386" i="7"/>
  <c r="S201" i="7"/>
  <c r="S285" i="7"/>
  <c r="S267" i="7"/>
  <c r="S300" i="7"/>
  <c r="S180" i="7"/>
  <c r="S105" i="7"/>
  <c r="S307" i="7"/>
  <c r="S216" i="7"/>
  <c r="S119" i="7"/>
  <c r="AF321" i="7"/>
  <c r="S183" i="7"/>
  <c r="AL546" i="7"/>
  <c r="S485" i="7"/>
  <c r="S131" i="7"/>
  <c r="W321" i="7"/>
  <c r="V321" i="7"/>
  <c r="S179" i="7"/>
  <c r="S643" i="7"/>
  <c r="AY546" i="7"/>
  <c r="S545" i="7"/>
  <c r="S97" i="7"/>
  <c r="S466" i="7"/>
  <c r="S205" i="7"/>
  <c r="S204" i="7"/>
  <c r="S464" i="7"/>
  <c r="S177" i="7"/>
  <c r="AV321" i="7"/>
  <c r="S263" i="7"/>
  <c r="S518" i="7"/>
  <c r="S483" i="7"/>
  <c r="S465" i="7"/>
  <c r="S221" i="7"/>
  <c r="S168" i="7"/>
  <c r="AG321" i="7"/>
  <c r="S283" i="7"/>
  <c r="S255" i="7"/>
  <c r="S306" i="7"/>
  <c r="S158" i="7"/>
  <c r="S513" i="7"/>
  <c r="S535" i="7"/>
  <c r="AS546" i="7"/>
  <c r="S150" i="7"/>
  <c r="AI546" i="7"/>
  <c r="H547" i="7"/>
  <c r="S316" i="7"/>
  <c r="S224" i="7"/>
  <c r="S296" i="7"/>
  <c r="S156" i="7"/>
  <c r="S477" i="7"/>
  <c r="X546" i="7"/>
  <c r="D547" i="7"/>
  <c r="S175" i="7"/>
  <c r="S476" i="7"/>
  <c r="AQ546" i="7"/>
  <c r="I547" i="7"/>
  <c r="S497" i="7"/>
  <c r="BA546" i="7"/>
  <c r="AC388" i="7"/>
  <c r="AZ388" i="7"/>
  <c r="AT388" i="7"/>
  <c r="S539" i="7"/>
  <c r="S206" i="7"/>
  <c r="BC321" i="7"/>
  <c r="S287" i="7"/>
  <c r="S297" i="7"/>
  <c r="S214" i="7"/>
  <c r="AO388" i="7"/>
  <c r="S211" i="7"/>
  <c r="S293" i="7"/>
  <c r="S294" i="7"/>
  <c r="AY321" i="7"/>
  <c r="S500" i="7"/>
  <c r="W388" i="7"/>
  <c r="S191" i="7"/>
  <c r="AE388" i="7"/>
  <c r="AV388" i="7"/>
  <c r="S200" i="7"/>
  <c r="AJ321" i="7"/>
  <c r="S190" i="7"/>
  <c r="S286" i="7"/>
  <c r="S276" i="7"/>
  <c r="S303" i="7"/>
  <c r="AQ321" i="7"/>
  <c r="AF546" i="7"/>
  <c r="S299" i="7"/>
  <c r="S510" i="7"/>
  <c r="S488" i="7"/>
  <c r="S530" i="7"/>
  <c r="S469" i="7"/>
  <c r="S288" i="7"/>
  <c r="S212" i="7"/>
  <c r="S239" i="7"/>
  <c r="H389" i="7"/>
  <c r="S85" i="7"/>
  <c r="J547" i="7"/>
  <c r="S173" i="7"/>
  <c r="S233" i="7"/>
  <c r="AY388" i="7"/>
  <c r="S481" i="7"/>
  <c r="AJ546" i="7"/>
  <c r="AW321" i="7"/>
  <c r="S203" i="7"/>
  <c r="AK388" i="7"/>
  <c r="S526" i="7"/>
  <c r="S272" i="7"/>
  <c r="S281" i="7"/>
  <c r="AB321" i="7"/>
  <c r="S524" i="7"/>
  <c r="S228" i="7"/>
  <c r="D322" i="7"/>
  <c r="S475" i="7"/>
  <c r="AR388" i="7"/>
  <c r="AX388" i="7"/>
  <c r="S261" i="7"/>
  <c r="AE546" i="7"/>
  <c r="S540" i="7"/>
  <c r="S103" i="7"/>
  <c r="S189" i="7"/>
  <c r="S222" i="7"/>
  <c r="S474" i="7"/>
  <c r="H322" i="7"/>
  <c r="S218" i="7"/>
  <c r="S275" i="7"/>
  <c r="AC321" i="7"/>
  <c r="S198" i="7"/>
  <c r="AJ388" i="7"/>
  <c r="S132" i="7"/>
  <c r="S248" i="7"/>
  <c r="S155" i="7"/>
  <c r="S264" i="7"/>
  <c r="S487" i="7"/>
  <c r="S277" i="7"/>
  <c r="S225" i="7"/>
  <c r="BE321" i="7"/>
  <c r="AL388" i="7"/>
  <c r="S512" i="7"/>
  <c r="S508" i="7"/>
  <c r="S220" i="7"/>
  <c r="J389" i="7"/>
  <c r="AM546" i="7"/>
  <c r="S164" i="7"/>
  <c r="S309" i="7"/>
  <c r="AA321" i="7"/>
  <c r="Z321" i="7"/>
  <c r="BB546" i="7"/>
  <c r="S543" i="7"/>
  <c r="S202" i="7"/>
  <c r="S472" i="7"/>
  <c r="BE546" i="7"/>
  <c r="S292" i="7"/>
  <c r="S147" i="7"/>
  <c r="S490" i="7"/>
  <c r="S537" i="7"/>
  <c r="S192" i="7"/>
  <c r="S121" i="7"/>
  <c r="S265" i="7"/>
  <c r="J322" i="7"/>
  <c r="S534" i="7"/>
  <c r="S291" i="7"/>
  <c r="S667" i="7"/>
  <c r="S262" i="7"/>
  <c r="BA388" i="7"/>
  <c r="S314" i="7"/>
  <c r="S95" i="7"/>
  <c r="S517" i="7"/>
  <c r="S527" i="7"/>
  <c r="S494" i="7"/>
  <c r="BD321" i="7"/>
  <c r="S268" i="7"/>
  <c r="S244" i="7"/>
  <c r="S110" i="7"/>
  <c r="S209" i="7"/>
  <c r="S503" i="7"/>
  <c r="AV546" i="7"/>
  <c r="S533" i="7"/>
  <c r="S480" i="7"/>
  <c r="AZ321" i="7"/>
  <c r="F547" i="7"/>
  <c r="S94" i="7"/>
  <c r="S493" i="7"/>
  <c r="S504" i="7"/>
  <c r="S197" i="7"/>
  <c r="S193" i="7"/>
  <c r="S87" i="7"/>
  <c r="S308" i="7"/>
  <c r="S139" i="7"/>
  <c r="AH546" i="7"/>
  <c r="AQ388" i="7"/>
  <c r="S258" i="7"/>
  <c r="S320" i="7"/>
  <c r="AE321" i="7"/>
  <c r="AI388" i="7"/>
  <c r="S304" i="7"/>
  <c r="AS388" i="7"/>
  <c r="AG546" i="7"/>
  <c r="S152" i="7"/>
  <c r="AU546" i="7"/>
  <c r="W546" i="7"/>
  <c r="I322" i="7"/>
  <c r="AF388" i="7"/>
  <c r="AH321" i="7"/>
  <c r="S319" i="7"/>
  <c r="S384" i="7"/>
  <c r="S290" i="7"/>
  <c r="V388" i="7"/>
  <c r="S387" i="7"/>
  <c r="S111" i="7"/>
  <c r="AT321" i="7"/>
  <c r="AA546" i="7"/>
  <c r="I389" i="7"/>
  <c r="S280" i="7"/>
  <c r="S318" i="7"/>
  <c r="S207" i="7"/>
  <c r="S492" i="7"/>
  <c r="BE388" i="7"/>
  <c r="AZ546" i="7"/>
  <c r="AI321" i="7"/>
  <c r="AK546" i="7"/>
  <c r="S514" i="7"/>
  <c r="S113" i="7"/>
  <c r="Z546" i="7"/>
  <c r="Y388" i="7"/>
  <c r="S178" i="7"/>
  <c r="S196" i="7"/>
  <c r="Z388" i="7"/>
  <c r="S505" i="7"/>
  <c r="S484" i="7"/>
  <c r="S144" i="7"/>
  <c r="S260" i="7"/>
  <c r="S521" i="7"/>
  <c r="X321" i="7"/>
  <c r="S118" i="7"/>
  <c r="BC546" i="7"/>
  <c r="BA321" i="7"/>
  <c r="S188" i="7"/>
  <c r="S232" i="7"/>
  <c r="S223" i="7"/>
  <c r="S284" i="7"/>
  <c r="S506" i="7"/>
  <c r="S195" i="7"/>
  <c r="S635" i="7"/>
  <c r="S166" i="7"/>
  <c r="AK321" i="7"/>
  <c r="AP388" i="7"/>
  <c r="BD546" i="7"/>
  <c r="AW388" i="7"/>
  <c r="AU388" i="7"/>
  <c r="S278" i="7"/>
  <c r="S148" i="7"/>
  <c r="S226" i="7"/>
  <c r="S259" i="7"/>
  <c r="S184" i="7"/>
  <c r="AX546" i="7"/>
  <c r="S666" i="7"/>
  <c r="S176" i="7"/>
  <c r="AG388" i="7"/>
  <c r="BB388" i="7"/>
  <c r="S271" i="7"/>
  <c r="S491" i="7"/>
  <c r="S231" i="7"/>
  <c r="S213" i="7"/>
  <c r="S641" i="7"/>
  <c r="V546" i="7"/>
  <c r="S208" i="7"/>
  <c r="AB388" i="7"/>
  <c r="S495" i="7"/>
  <c r="S194" i="7"/>
  <c r="BC388" i="7"/>
  <c r="S256" i="7"/>
  <c r="S282" i="7"/>
  <c r="D389" i="7"/>
  <c r="S142" i="7"/>
  <c r="S163" i="7"/>
  <c r="Y321" i="7"/>
  <c r="S479" i="7"/>
  <c r="S507" i="7"/>
  <c r="S134" i="7"/>
  <c r="S270" i="7"/>
  <c r="S187" i="7"/>
  <c r="S501" i="7"/>
  <c r="S498" i="7"/>
  <c r="S509" i="7"/>
  <c r="AL321" i="7"/>
  <c r="S532" i="7"/>
  <c r="AN546" i="7"/>
  <c r="S302" i="7"/>
  <c r="AB546" i="7"/>
  <c r="S171" i="7"/>
  <c r="S383" i="7"/>
  <c r="S542" i="7"/>
  <c r="S525" i="7"/>
  <c r="S89" i="7"/>
  <c r="AO546" i="7"/>
  <c r="S136" i="7"/>
  <c r="AX321" i="7"/>
  <c r="S516" i="7"/>
  <c r="S531" i="7"/>
  <c r="AO321" i="7"/>
  <c r="S486" i="7"/>
  <c r="S642" i="7"/>
  <c r="S317" i="7"/>
  <c r="S523" i="7"/>
  <c r="S102" i="7"/>
  <c r="AA388" i="7"/>
  <c r="AZ40" i="7" l="1"/>
  <c r="AZ649" i="7" s="1"/>
  <c r="B391" i="7"/>
  <c r="B549" i="7"/>
  <c r="X21" i="7"/>
  <c r="AI670" i="7"/>
  <c r="AJ22" i="7"/>
  <c r="AJ631" i="7" s="1"/>
  <c r="AV60" i="7"/>
  <c r="AQ35" i="7"/>
  <c r="AF36" i="7"/>
  <c r="AE640" i="7"/>
  <c r="AP322" i="7"/>
  <c r="AO547" i="7"/>
  <c r="F548" i="7"/>
  <c r="J390" i="7"/>
  <c r="AG322" i="7"/>
  <c r="AK547" i="7"/>
  <c r="AV389" i="7"/>
  <c r="AT547" i="7"/>
  <c r="AH322" i="7"/>
  <c r="AH547" i="7"/>
  <c r="AI389" i="7"/>
  <c r="AH389" i="7"/>
  <c r="Z547" i="7"/>
  <c r="D323" i="7"/>
  <c r="X322" i="7"/>
  <c r="AJ547" i="7"/>
  <c r="AP547" i="7"/>
  <c r="AQ322" i="7"/>
  <c r="S388" i="7"/>
  <c r="AN322" i="7"/>
  <c r="BE322" i="7"/>
  <c r="AM547" i="7"/>
  <c r="S546" i="7"/>
  <c r="AX547" i="7"/>
  <c r="I323" i="7"/>
  <c r="D548" i="7"/>
  <c r="AI547" i="7"/>
  <c r="AA389" i="7"/>
  <c r="Z322" i="7"/>
  <c r="W547" i="7"/>
  <c r="X389" i="7"/>
  <c r="AO322" i="7"/>
  <c r="AD547" i="7"/>
  <c r="AP389" i="7"/>
  <c r="AF547" i="7"/>
  <c r="AZ322" i="7"/>
  <c r="V547" i="7"/>
  <c r="BC547" i="7"/>
  <c r="BE547" i="7"/>
  <c r="V322" i="7"/>
  <c r="AR389" i="7"/>
  <c r="BC322" i="7"/>
  <c r="H548" i="7"/>
  <c r="I548" i="7"/>
  <c r="BA547" i="7"/>
  <c r="W322" i="7"/>
  <c r="AQ547" i="7"/>
  <c r="AU389" i="7"/>
  <c r="AZ547" i="7"/>
  <c r="AU547" i="7"/>
  <c r="AU322" i="7"/>
  <c r="AB389" i="7"/>
  <c r="H390" i="7"/>
  <c r="AC389" i="7"/>
  <c r="Y547" i="7"/>
  <c r="AE389" i="7"/>
  <c r="AR322" i="7"/>
  <c r="AI322" i="7"/>
  <c r="W389" i="7"/>
  <c r="AV547" i="7"/>
  <c r="BB547" i="7"/>
  <c r="BA322" i="7"/>
  <c r="AD322" i="7"/>
  <c r="AS389" i="7"/>
  <c r="AN389" i="7"/>
  <c r="BD322" i="7"/>
  <c r="AS322" i="7"/>
  <c r="BB322" i="7"/>
  <c r="AG389" i="7"/>
  <c r="AC547" i="7"/>
  <c r="AX322" i="7"/>
  <c r="AJ322" i="7"/>
  <c r="AE322" i="7"/>
  <c r="BB389" i="7"/>
  <c r="AO389" i="7"/>
  <c r="AF322" i="7"/>
  <c r="AK389" i="7"/>
  <c r="AT322" i="7"/>
  <c r="AL547" i="7"/>
  <c r="AR547" i="7"/>
  <c r="AE547" i="7"/>
  <c r="Z389" i="7"/>
  <c r="BA389" i="7"/>
  <c r="AA547" i="7"/>
  <c r="AW389" i="7"/>
  <c r="AK322" i="7"/>
  <c r="AW547" i="7"/>
  <c r="AC322" i="7"/>
  <c r="AJ389" i="7"/>
  <c r="J323" i="7"/>
  <c r="S321" i="7"/>
  <c r="BC389" i="7"/>
  <c r="AG547" i="7"/>
  <c r="AW322" i="7"/>
  <c r="Y389" i="7"/>
  <c r="Y322" i="7"/>
  <c r="J548" i="7"/>
  <c r="AV322" i="7"/>
  <c r="AF389" i="7"/>
  <c r="F323" i="7"/>
  <c r="AD389" i="7"/>
  <c r="AL322" i="7"/>
  <c r="AX389" i="7"/>
  <c r="AB547" i="7"/>
  <c r="AN547" i="7"/>
  <c r="D390" i="7"/>
  <c r="AS547" i="7"/>
  <c r="X547" i="7"/>
  <c r="AM322" i="7"/>
  <c r="AQ389" i="7"/>
  <c r="AZ389" i="7"/>
  <c r="AL389" i="7"/>
  <c r="AB322" i="7"/>
  <c r="AT389" i="7"/>
  <c r="AA322" i="7"/>
  <c r="BD547" i="7"/>
  <c r="BE389" i="7"/>
  <c r="I390" i="7"/>
  <c r="F390" i="7"/>
  <c r="H323" i="7"/>
  <c r="AY547" i="7"/>
  <c r="V389" i="7"/>
  <c r="AM389" i="7"/>
  <c r="AY389" i="7"/>
  <c r="BD389" i="7"/>
  <c r="AY322" i="7"/>
  <c r="BA40" i="7" l="1"/>
  <c r="BA649" i="7" s="1"/>
  <c r="BB40" i="7" s="1"/>
  <c r="BB649" i="7" s="1"/>
  <c r="BC40" i="7" s="1"/>
  <c r="BC649" i="7" s="1"/>
  <c r="BD40" i="7" s="1"/>
  <c r="BD649" i="7" s="1"/>
  <c r="BE40" i="7" s="1"/>
  <c r="BE649" i="7" s="1"/>
  <c r="B392" i="7"/>
  <c r="B550" i="7"/>
  <c r="X630" i="7"/>
  <c r="AJ61" i="7"/>
  <c r="AV669" i="7"/>
  <c r="AF645" i="7"/>
  <c r="AF31" i="7"/>
  <c r="AQ644" i="7"/>
  <c r="AS548" i="7"/>
  <c r="D549" i="7"/>
  <c r="AM323" i="7"/>
  <c r="AP390" i="7"/>
  <c r="Y323" i="7"/>
  <c r="AA548" i="7"/>
  <c r="AT323" i="7"/>
  <c r="V548" i="7"/>
  <c r="AZ548" i="7"/>
  <c r="J549" i="7"/>
  <c r="AR548" i="7"/>
  <c r="AV548" i="7"/>
  <c r="BC323" i="7"/>
  <c r="W390" i="7"/>
  <c r="AG548" i="7"/>
  <c r="AK548" i="7"/>
  <c r="S649" i="7"/>
  <c r="BB390" i="7"/>
  <c r="AC390" i="7"/>
  <c r="AM548" i="7"/>
  <c r="AC323" i="7"/>
  <c r="AW390" i="7"/>
  <c r="AN323" i="7"/>
  <c r="F324" i="7"/>
  <c r="Z323" i="7"/>
  <c r="AI390" i="7"/>
  <c r="AT548" i="7"/>
  <c r="Y390" i="7"/>
  <c r="AH548" i="7"/>
  <c r="AF390" i="7"/>
  <c r="AP323" i="7"/>
  <c r="AA390" i="7"/>
  <c r="AX548" i="7"/>
  <c r="AR390" i="7"/>
  <c r="BD548" i="7"/>
  <c r="BD390" i="7"/>
  <c r="AB323" i="7"/>
  <c r="I549" i="7"/>
  <c r="AJ390" i="7"/>
  <c r="AI323" i="7"/>
  <c r="AE390" i="7"/>
  <c r="BC548" i="7"/>
  <c r="X323" i="7"/>
  <c r="AL548" i="7"/>
  <c r="BE548" i="7"/>
  <c r="AC548" i="7"/>
  <c r="AO548" i="7"/>
  <c r="X548" i="7"/>
  <c r="V323" i="7"/>
  <c r="AG323" i="7"/>
  <c r="AK390" i="7"/>
  <c r="AY548" i="7"/>
  <c r="AQ390" i="7"/>
  <c r="S322" i="7"/>
  <c r="AS323" i="7"/>
  <c r="X390" i="7"/>
  <c r="AO390" i="7"/>
  <c r="H391" i="7"/>
  <c r="Z548" i="7"/>
  <c r="BA323" i="7"/>
  <c r="AA323" i="7"/>
  <c r="BD323" i="7"/>
  <c r="AU323" i="7"/>
  <c r="W548" i="7"/>
  <c r="AT390" i="7"/>
  <c r="J391" i="7"/>
  <c r="AZ390" i="7"/>
  <c r="S547" i="7"/>
  <c r="AI548" i="7"/>
  <c r="AU548" i="7"/>
  <c r="AS390" i="7"/>
  <c r="AN390" i="7"/>
  <c r="AN548" i="7"/>
  <c r="AY323" i="7"/>
  <c r="AH390" i="7"/>
  <c r="BA390" i="7"/>
  <c r="AF323" i="7"/>
  <c r="BA548" i="7"/>
  <c r="I324" i="7"/>
  <c r="AK323" i="7"/>
  <c r="D391" i="7"/>
  <c r="AG390" i="7"/>
  <c r="AJ323" i="7"/>
  <c r="BE390" i="7"/>
  <c r="V390" i="7"/>
  <c r="BB323" i="7"/>
  <c r="AQ323" i="7"/>
  <c r="AM390" i="7"/>
  <c r="AL390" i="7"/>
  <c r="AQ548" i="7"/>
  <c r="Y548" i="7"/>
  <c r="AD548" i="7"/>
  <c r="AF548" i="7"/>
  <c r="AD390" i="7"/>
  <c r="AL323" i="7"/>
  <c r="H324" i="7"/>
  <c r="AV390" i="7"/>
  <c r="AY390" i="7"/>
  <c r="AO323" i="7"/>
  <c r="I391" i="7"/>
  <c r="H549" i="7"/>
  <c r="AX323" i="7"/>
  <c r="AR323" i="7"/>
  <c r="AZ323" i="7"/>
  <c r="J324" i="7"/>
  <c r="AB548" i="7"/>
  <c r="AD323" i="7"/>
  <c r="AV323" i="7"/>
  <c r="AH323" i="7"/>
  <c r="W323" i="7"/>
  <c r="S389" i="7"/>
  <c r="F549" i="7"/>
  <c r="D324" i="7"/>
  <c r="F391" i="7"/>
  <c r="AX390" i="7"/>
  <c r="BB548" i="7"/>
  <c r="BC390" i="7"/>
  <c r="AE323" i="7"/>
  <c r="AW323" i="7"/>
  <c r="Z390" i="7"/>
  <c r="AU390" i="7"/>
  <c r="AP548" i="7"/>
  <c r="BE323" i="7"/>
  <c r="AW548" i="7"/>
  <c r="AB390" i="7"/>
  <c r="AJ548" i="7"/>
  <c r="AE548" i="7"/>
  <c r="B393" i="7" l="1"/>
  <c r="B551" i="7"/>
  <c r="Y21" i="7"/>
  <c r="AK22" i="7"/>
  <c r="AK631" i="7" s="1"/>
  <c r="AJ670" i="7"/>
  <c r="AW60" i="7"/>
  <c r="AR35" i="7"/>
  <c r="AG36" i="7"/>
  <c r="AF640" i="7"/>
  <c r="D325" i="7"/>
  <c r="AF391" i="7"/>
  <c r="AQ324" i="7"/>
  <c r="AB391" i="7"/>
  <c r="X324" i="7"/>
  <c r="AA391" i="7"/>
  <c r="AT324" i="7"/>
  <c r="AY549" i="7"/>
  <c r="AH549" i="7"/>
  <c r="D550" i="7"/>
  <c r="AL324" i="7"/>
  <c r="AO324" i="7"/>
  <c r="H550" i="7"/>
  <c r="AR324" i="7"/>
  <c r="AE324" i="7"/>
  <c r="AC549" i="7"/>
  <c r="BD391" i="7"/>
  <c r="AZ549" i="7"/>
  <c r="BC391" i="7"/>
  <c r="AB324" i="7"/>
  <c r="AX549" i="7"/>
  <c r="J550" i="7"/>
  <c r="AT391" i="7"/>
  <c r="AC391" i="7"/>
  <c r="AF549" i="7"/>
  <c r="I325" i="7"/>
  <c r="AY324" i="7"/>
  <c r="AZ391" i="7"/>
  <c r="AS549" i="7"/>
  <c r="AJ549" i="7"/>
  <c r="AG549" i="7"/>
  <c r="F325" i="7"/>
  <c r="AI549" i="7"/>
  <c r="AH391" i="7"/>
  <c r="AC324" i="7"/>
  <c r="AV549" i="7"/>
  <c r="AW324" i="7"/>
  <c r="AM549" i="7"/>
  <c r="H325" i="7"/>
  <c r="AE391" i="7"/>
  <c r="AN549" i="7"/>
  <c r="BC549" i="7"/>
  <c r="AK549" i="7"/>
  <c r="BE324" i="7"/>
  <c r="BE391" i="7"/>
  <c r="V391" i="7"/>
  <c r="AA324" i="7"/>
  <c r="AZ324" i="7"/>
  <c r="BB549" i="7"/>
  <c r="AX391" i="7"/>
  <c r="AU391" i="7"/>
  <c r="AV324" i="7"/>
  <c r="AJ324" i="7"/>
  <c r="AL549" i="7"/>
  <c r="BC324" i="7"/>
  <c r="AP391" i="7"/>
  <c r="AS391" i="7"/>
  <c r="AD324" i="7"/>
  <c r="X391" i="7"/>
  <c r="J392" i="7"/>
  <c r="Z391" i="7"/>
  <c r="AI324" i="7"/>
  <c r="AS324" i="7"/>
  <c r="D392" i="7"/>
  <c r="AP324" i="7"/>
  <c r="Y391" i="7"/>
  <c r="BD324" i="7"/>
  <c r="W549" i="7"/>
  <c r="AI391" i="7"/>
  <c r="AW549" i="7"/>
  <c r="BB391" i="7"/>
  <c r="AO391" i="7"/>
  <c r="AU324" i="7"/>
  <c r="AM324" i="7"/>
  <c r="AV391" i="7"/>
  <c r="AW391" i="7"/>
  <c r="X549" i="7"/>
  <c r="AL391" i="7"/>
  <c r="AM391" i="7"/>
  <c r="AJ391" i="7"/>
  <c r="W391" i="7"/>
  <c r="Z549" i="7"/>
  <c r="F550" i="7"/>
  <c r="AT549" i="7"/>
  <c r="AU549" i="7"/>
  <c r="S323" i="7"/>
  <c r="BD549" i="7"/>
  <c r="AG324" i="7"/>
  <c r="AN391" i="7"/>
  <c r="AQ549" i="7"/>
  <c r="AK391" i="7"/>
  <c r="I550" i="7"/>
  <c r="AE549" i="7"/>
  <c r="AB549" i="7"/>
  <c r="V549" i="7"/>
  <c r="AY391" i="7"/>
  <c r="H392" i="7"/>
  <c r="BB324" i="7"/>
  <c r="I392" i="7"/>
  <c r="AR391" i="7"/>
  <c r="AN324" i="7"/>
  <c r="AG391" i="7"/>
  <c r="BA391" i="7"/>
  <c r="BA549" i="7"/>
  <c r="AP549" i="7"/>
  <c r="AO549" i="7"/>
  <c r="AQ391" i="7"/>
  <c r="AF324" i="7"/>
  <c r="AD391" i="7"/>
  <c r="Z324" i="7"/>
  <c r="Y549" i="7"/>
  <c r="W324" i="7"/>
  <c r="AD549" i="7"/>
  <c r="AK324" i="7"/>
  <c r="V324" i="7"/>
  <c r="AA549" i="7"/>
  <c r="BA324" i="7"/>
  <c r="F392" i="7"/>
  <c r="AX324" i="7"/>
  <c r="BE549" i="7"/>
  <c r="S548" i="7"/>
  <c r="AR549" i="7"/>
  <c r="Y324" i="7"/>
  <c r="AH324" i="7"/>
  <c r="S390" i="7"/>
  <c r="B394" i="7" l="1"/>
  <c r="B552" i="7"/>
  <c r="Y630" i="7"/>
  <c r="AK61" i="7"/>
  <c r="AW669" i="7"/>
  <c r="AG645" i="7"/>
  <c r="AG31" i="7"/>
  <c r="AR644" i="7"/>
  <c r="S391" i="7"/>
  <c r="AR392" i="7"/>
  <c r="AL550" i="7"/>
  <c r="W392" i="7"/>
  <c r="V392" i="7"/>
  <c r="X392" i="7"/>
  <c r="X550" i="7"/>
  <c r="J551" i="7"/>
  <c r="AF550" i="7"/>
  <c r="AX392" i="7"/>
  <c r="F551" i="7"/>
  <c r="I551" i="7"/>
  <c r="D551" i="7"/>
  <c r="AW392" i="7"/>
  <c r="H393" i="7"/>
  <c r="AD550" i="7"/>
  <c r="AN392" i="7"/>
  <c r="BE550" i="7"/>
  <c r="AL392" i="7"/>
  <c r="AJ392" i="7"/>
  <c r="Z550" i="7"/>
  <c r="H326" i="7"/>
  <c r="AF392" i="7"/>
  <c r="BB392" i="7"/>
  <c r="BB550" i="7"/>
  <c r="AT392" i="7"/>
  <c r="AG392" i="7"/>
  <c r="D326" i="7"/>
  <c r="I326" i="7"/>
  <c r="I393" i="7"/>
  <c r="F326" i="7"/>
  <c r="AP392" i="7"/>
  <c r="AW550" i="7"/>
  <c r="AM550" i="7"/>
  <c r="AE392" i="7"/>
  <c r="AK392" i="7"/>
  <c r="AD392" i="7"/>
  <c r="F393" i="7"/>
  <c r="BD392" i="7"/>
  <c r="AA392" i="7"/>
  <c r="AB550" i="7"/>
  <c r="AI550" i="7"/>
  <c r="Y392" i="7"/>
  <c r="AQ550" i="7"/>
  <c r="AK550" i="7"/>
  <c r="AP550" i="7"/>
  <c r="D393" i="7"/>
  <c r="BD550" i="7"/>
  <c r="AZ392" i="7"/>
  <c r="AV392" i="7"/>
  <c r="AU392" i="7"/>
  <c r="AH392" i="7"/>
  <c r="Y550" i="7"/>
  <c r="AS550" i="7"/>
  <c r="AH550" i="7"/>
  <c r="S549" i="7"/>
  <c r="V550" i="7"/>
  <c r="H551" i="7"/>
  <c r="AG550" i="7"/>
  <c r="AB392" i="7"/>
  <c r="AC550" i="7"/>
  <c r="BC392" i="7"/>
  <c r="AZ550" i="7"/>
  <c r="AJ550" i="7"/>
  <c r="AM392" i="7"/>
  <c r="AE550" i="7"/>
  <c r="AQ392" i="7"/>
  <c r="J326" i="7"/>
  <c r="AY392" i="7"/>
  <c r="AX550" i="7"/>
  <c r="BC550" i="7"/>
  <c r="AI392" i="7"/>
  <c r="AS392" i="7"/>
  <c r="BA392" i="7"/>
  <c r="AO392" i="7"/>
  <c r="AY550" i="7"/>
  <c r="AC392" i="7"/>
  <c r="BA550" i="7"/>
  <c r="AV550" i="7"/>
  <c r="Z392" i="7"/>
  <c r="AO550" i="7"/>
  <c r="AU550" i="7"/>
  <c r="AR550" i="7"/>
  <c r="AT550" i="7"/>
  <c r="S324" i="7"/>
  <c r="J325" i="7"/>
  <c r="AN550" i="7"/>
  <c r="BE392" i="7"/>
  <c r="AA550" i="7"/>
  <c r="W550" i="7"/>
  <c r="J393" i="7"/>
  <c r="B395" i="7" l="1"/>
  <c r="B553" i="7"/>
  <c r="Z21" i="7"/>
  <c r="AL22" i="7"/>
  <c r="AL631" i="7" s="1"/>
  <c r="AK670" i="7"/>
  <c r="AX60" i="7"/>
  <c r="AS35" i="7"/>
  <c r="AH36" i="7"/>
  <c r="AG640" i="7"/>
  <c r="AC326" i="7"/>
  <c r="BD325" i="7"/>
  <c r="AA325" i="7"/>
  <c r="AJ551" i="7"/>
  <c r="AK326" i="7"/>
  <c r="AT326" i="7"/>
  <c r="AA393" i="7"/>
  <c r="AN326" i="7"/>
  <c r="W551" i="7"/>
  <c r="BD326" i="7"/>
  <c r="AD393" i="7"/>
  <c r="AN551" i="7"/>
  <c r="AR393" i="7"/>
  <c r="AA551" i="7"/>
  <c r="AH551" i="7"/>
  <c r="AJ325" i="7"/>
  <c r="AR325" i="7"/>
  <c r="Z325" i="7"/>
  <c r="AO551" i="7"/>
  <c r="V326" i="7"/>
  <c r="AT325" i="7"/>
  <c r="BB393" i="7"/>
  <c r="AN325" i="7"/>
  <c r="D394" i="7"/>
  <c r="AB551" i="7"/>
  <c r="V551" i="7"/>
  <c r="AZ326" i="7"/>
  <c r="BC393" i="7"/>
  <c r="X551" i="7"/>
  <c r="AI325" i="7"/>
  <c r="AF325" i="7"/>
  <c r="BA325" i="7"/>
  <c r="AS326" i="7"/>
  <c r="AD325" i="7"/>
  <c r="AI551" i="7"/>
  <c r="AA326" i="7"/>
  <c r="BC551" i="7"/>
  <c r="AU326" i="7"/>
  <c r="BE326" i="7"/>
  <c r="AQ325" i="7"/>
  <c r="AP551" i="7"/>
  <c r="AF551" i="7"/>
  <c r="AZ551" i="7"/>
  <c r="W325" i="7"/>
  <c r="BA326" i="7"/>
  <c r="X325" i="7"/>
  <c r="AQ326" i="7"/>
  <c r="AK325" i="7"/>
  <c r="BA551" i="7"/>
  <c r="AU393" i="7"/>
  <c r="Z393" i="7"/>
  <c r="BC326" i="7"/>
  <c r="AD326" i="7"/>
  <c r="AO393" i="7"/>
  <c r="F327" i="7"/>
  <c r="AD551" i="7"/>
  <c r="Z326" i="7"/>
  <c r="AW393" i="7"/>
  <c r="Z551" i="7"/>
  <c r="BA393" i="7"/>
  <c r="AE551" i="7"/>
  <c r="AH326" i="7"/>
  <c r="I327" i="7"/>
  <c r="F552" i="7"/>
  <c r="AG393" i="7"/>
  <c r="AB393" i="7"/>
  <c r="AE325" i="7"/>
  <c r="AU551" i="7"/>
  <c r="AZ325" i="7"/>
  <c r="AX393" i="7"/>
  <c r="AP393" i="7"/>
  <c r="AM393" i="7"/>
  <c r="AC551" i="7"/>
  <c r="V393" i="7"/>
  <c r="W326" i="7"/>
  <c r="X326" i="7"/>
  <c r="AW326" i="7"/>
  <c r="AV325" i="7"/>
  <c r="AL393" i="7"/>
  <c r="AQ393" i="7"/>
  <c r="D552" i="7"/>
  <c r="BE325" i="7"/>
  <c r="F394" i="7"/>
  <c r="AX326" i="7"/>
  <c r="AB326" i="7"/>
  <c r="I552" i="7"/>
  <c r="BC325" i="7"/>
  <c r="D327" i="7"/>
  <c r="I394" i="7"/>
  <c r="Y393" i="7"/>
  <c r="AX325" i="7"/>
  <c r="AF393" i="7"/>
  <c r="AV393" i="7"/>
  <c r="Y551" i="7"/>
  <c r="AU325" i="7"/>
  <c r="AR326" i="7"/>
  <c r="AO326" i="7"/>
  <c r="X393" i="7"/>
  <c r="W393" i="7"/>
  <c r="AY393" i="7"/>
  <c r="AY325" i="7"/>
  <c r="BD551" i="7"/>
  <c r="AQ551" i="7"/>
  <c r="AT393" i="7"/>
  <c r="S392" i="7"/>
  <c r="AP326" i="7"/>
  <c r="AH325" i="7"/>
  <c r="AC393" i="7"/>
  <c r="AW551" i="7"/>
  <c r="AS325" i="7"/>
  <c r="Y326" i="7"/>
  <c r="Y325" i="7"/>
  <c r="H327" i="7"/>
  <c r="H394" i="7"/>
  <c r="AG551" i="7"/>
  <c r="AC325" i="7"/>
  <c r="AK551" i="7"/>
  <c r="AX551" i="7"/>
  <c r="AJ326" i="7"/>
  <c r="AN393" i="7"/>
  <c r="AI326" i="7"/>
  <c r="AS551" i="7"/>
  <c r="AV551" i="7"/>
  <c r="AI393" i="7"/>
  <c r="AP325" i="7"/>
  <c r="AL325" i="7"/>
  <c r="AY551" i="7"/>
  <c r="BE551" i="7"/>
  <c r="AW325" i="7"/>
  <c r="AE326" i="7"/>
  <c r="BB551" i="7"/>
  <c r="AV326" i="7"/>
  <c r="BB326" i="7"/>
  <c r="AJ393" i="7"/>
  <c r="BE393" i="7"/>
  <c r="AF326" i="7"/>
  <c r="AL326" i="7"/>
  <c r="AO325" i="7"/>
  <c r="AH393" i="7"/>
  <c r="AT551" i="7"/>
  <c r="AM325" i="7"/>
  <c r="AK393" i="7"/>
  <c r="AE393" i="7"/>
  <c r="BB325" i="7"/>
  <c r="AL551" i="7"/>
  <c r="AS393" i="7"/>
  <c r="AG325" i="7"/>
  <c r="H552" i="7"/>
  <c r="J552" i="7" s="1"/>
  <c r="S550" i="7"/>
  <c r="AZ393" i="7"/>
  <c r="AB325" i="7"/>
  <c r="AG326" i="7"/>
  <c r="AY326" i="7"/>
  <c r="AR551" i="7"/>
  <c r="AM551" i="7"/>
  <c r="AM326" i="7"/>
  <c r="V325" i="7"/>
  <c r="BD393" i="7"/>
  <c r="B396" i="7" l="1"/>
  <c r="B554" i="7"/>
  <c r="Z630" i="7"/>
  <c r="AL61" i="7"/>
  <c r="AX669" i="7"/>
  <c r="AH645" i="7"/>
  <c r="AH31" i="7"/>
  <c r="AS644" i="7"/>
  <c r="AV552" i="7"/>
  <c r="F395" i="7"/>
  <c r="I328" i="7"/>
  <c r="Z552" i="7"/>
  <c r="J394" i="7"/>
  <c r="AZ552" i="7"/>
  <c r="BD552" i="7"/>
  <c r="S393" i="7"/>
  <c r="S326" i="7"/>
  <c r="D395" i="7"/>
  <c r="BB552" i="7"/>
  <c r="D553" i="7"/>
  <c r="J395" i="7"/>
  <c r="AN552" i="7"/>
  <c r="J553" i="7"/>
  <c r="AU552" i="7"/>
  <c r="H395" i="7"/>
  <c r="H328" i="7"/>
  <c r="S325" i="7"/>
  <c r="H553" i="7"/>
  <c r="W552" i="7"/>
  <c r="AR552" i="7"/>
  <c r="S551" i="7"/>
  <c r="AF552" i="7"/>
  <c r="AK552" i="7"/>
  <c r="D328" i="7"/>
  <c r="Y552" i="7"/>
  <c r="AS552" i="7"/>
  <c r="AB552" i="7"/>
  <c r="AW552" i="7"/>
  <c r="AC552" i="7"/>
  <c r="AM552" i="7"/>
  <c r="AT552" i="7"/>
  <c r="AD552" i="7"/>
  <c r="AX552" i="7"/>
  <c r="BC552" i="7"/>
  <c r="AH552" i="7"/>
  <c r="AL552" i="7"/>
  <c r="F553" i="7"/>
  <c r="BA552" i="7"/>
  <c r="AG552" i="7"/>
  <c r="V552" i="7"/>
  <c r="BE552" i="7"/>
  <c r="F328" i="7"/>
  <c r="AQ552" i="7"/>
  <c r="AJ552" i="7"/>
  <c r="AI552" i="7"/>
  <c r="AP552" i="7"/>
  <c r="J328" i="7"/>
  <c r="I395" i="7"/>
  <c r="J327" i="7"/>
  <c r="AY552" i="7"/>
  <c r="AE552" i="7"/>
  <c r="AA552" i="7"/>
  <c r="AO552" i="7"/>
  <c r="X552" i="7"/>
  <c r="I553" i="7"/>
  <c r="B397" i="7" l="1"/>
  <c r="B555" i="7"/>
  <c r="AA21" i="7"/>
  <c r="AM22" i="7"/>
  <c r="AM631" i="7" s="1"/>
  <c r="AL670" i="7"/>
  <c r="AY60" i="7"/>
  <c r="AT35" i="7"/>
  <c r="AI36" i="7"/>
  <c r="AH640" i="7"/>
  <c r="BA328" i="7"/>
  <c r="AI327" i="7"/>
  <c r="W327" i="7"/>
  <c r="AY328" i="7"/>
  <c r="AB394" i="7"/>
  <c r="I554" i="7"/>
  <c r="BD395" i="7"/>
  <c r="AK328" i="7"/>
  <c r="BB327" i="7"/>
  <c r="AP394" i="7"/>
  <c r="AZ328" i="7"/>
  <c r="AM394" i="7"/>
  <c r="AH394" i="7"/>
  <c r="AD327" i="7"/>
  <c r="J554" i="7"/>
  <c r="AH395" i="7"/>
  <c r="AL553" i="7"/>
  <c r="AS394" i="7"/>
  <c r="AE395" i="7"/>
  <c r="AP395" i="7"/>
  <c r="AN553" i="7"/>
  <c r="AV328" i="7"/>
  <c r="Z327" i="7"/>
  <c r="BA553" i="7"/>
  <c r="AY394" i="7"/>
  <c r="AE328" i="7"/>
  <c r="Z395" i="7"/>
  <c r="AU328" i="7"/>
  <c r="AC395" i="7"/>
  <c r="V553" i="7"/>
  <c r="AO328" i="7"/>
  <c r="AZ327" i="7"/>
  <c r="AH327" i="7"/>
  <c r="AD394" i="7"/>
  <c r="AT395" i="7"/>
  <c r="AG328" i="7"/>
  <c r="AU327" i="7"/>
  <c r="BB328" i="7"/>
  <c r="S552" i="7"/>
  <c r="AG394" i="7"/>
  <c r="AC328" i="7"/>
  <c r="V327" i="7"/>
  <c r="AS395" i="7"/>
  <c r="V328" i="7"/>
  <c r="AF327" i="7"/>
  <c r="AW553" i="7"/>
  <c r="AK395" i="7"/>
  <c r="AJ395" i="7"/>
  <c r="AG395" i="7"/>
  <c r="AB328" i="7"/>
  <c r="AW327" i="7"/>
  <c r="BB553" i="7"/>
  <c r="AB553" i="7"/>
  <c r="AY553" i="7"/>
  <c r="BD553" i="7"/>
  <c r="H329" i="7"/>
  <c r="Z394" i="7"/>
  <c r="AG327" i="7"/>
  <c r="AA327" i="7"/>
  <c r="X394" i="7"/>
  <c r="AA553" i="7"/>
  <c r="AO394" i="7"/>
  <c r="AP327" i="7"/>
  <c r="Y327" i="7"/>
  <c r="AW395" i="7"/>
  <c r="BB395" i="7"/>
  <c r="AZ394" i="7"/>
  <c r="AI553" i="7"/>
  <c r="BE327" i="7"/>
  <c r="AQ395" i="7"/>
  <c r="BA395" i="7"/>
  <c r="BD394" i="7"/>
  <c r="AZ395" i="7"/>
  <c r="BC327" i="7"/>
  <c r="AJ328" i="7"/>
  <c r="Y328" i="7"/>
  <c r="Z553" i="7"/>
  <c r="AH328" i="7"/>
  <c r="AX395" i="7"/>
  <c r="W328" i="7"/>
  <c r="X395" i="7"/>
  <c r="BC553" i="7"/>
  <c r="AD395" i="7"/>
  <c r="AF395" i="7"/>
  <c r="AV394" i="7"/>
  <c r="V394" i="7"/>
  <c r="AK394" i="7"/>
  <c r="AL328" i="7"/>
  <c r="BC395" i="7"/>
  <c r="Y395" i="7"/>
  <c r="AT553" i="7"/>
  <c r="AW394" i="7"/>
  <c r="AU553" i="7"/>
  <c r="AE394" i="7"/>
  <c r="AF328" i="7"/>
  <c r="AT394" i="7"/>
  <c r="AO553" i="7"/>
  <c r="AD328" i="7"/>
  <c r="AK327" i="7"/>
  <c r="AT328" i="7"/>
  <c r="BD328" i="7"/>
  <c r="I329" i="7"/>
  <c r="AU395" i="7"/>
  <c r="AD553" i="7"/>
  <c r="H554" i="7"/>
  <c r="AR328" i="7"/>
  <c r="AX553" i="7"/>
  <c r="AN394" i="7"/>
  <c r="AN395" i="7"/>
  <c r="AU394" i="7"/>
  <c r="AQ328" i="7"/>
  <c r="AV553" i="7"/>
  <c r="AO327" i="7"/>
  <c r="AI328" i="7"/>
  <c r="AX328" i="7"/>
  <c r="AM553" i="7"/>
  <c r="BD327" i="7"/>
  <c r="AQ327" i="7"/>
  <c r="F329" i="7"/>
  <c r="I396" i="7"/>
  <c r="AM327" i="7"/>
  <c r="AG553" i="7"/>
  <c r="BA394" i="7"/>
  <c r="AX394" i="7"/>
  <c r="BB394" i="7"/>
  <c r="AB395" i="7"/>
  <c r="AM328" i="7"/>
  <c r="J396" i="7"/>
  <c r="AS553" i="7"/>
  <c r="AF394" i="7"/>
  <c r="W395" i="7"/>
  <c r="J329" i="7"/>
  <c r="AJ553" i="7"/>
  <c r="W394" i="7"/>
  <c r="AV327" i="7"/>
  <c r="AF553" i="7"/>
  <c r="AY395" i="7"/>
  <c r="AR394" i="7"/>
  <c r="AJ394" i="7"/>
  <c r="AE327" i="7"/>
  <c r="AI395" i="7"/>
  <c r="AB327" i="7"/>
  <c r="BE394" i="7"/>
  <c r="AE553" i="7"/>
  <c r="AN328" i="7"/>
  <c r="AS328" i="7"/>
  <c r="AL394" i="7"/>
  <c r="BE328" i="7"/>
  <c r="H396" i="7"/>
  <c r="AR553" i="7"/>
  <c r="D554" i="7"/>
  <c r="F396" i="7"/>
  <c r="AO395" i="7"/>
  <c r="Y553" i="7"/>
  <c r="AR395" i="7"/>
  <c r="W553" i="7"/>
  <c r="BE395" i="7"/>
  <c r="AA395" i="7"/>
  <c r="AL395" i="7"/>
  <c r="AT327" i="7"/>
  <c r="AM395" i="7"/>
  <c r="AQ553" i="7"/>
  <c r="AA394" i="7"/>
  <c r="AZ553" i="7"/>
  <c r="X553" i="7"/>
  <c r="BC328" i="7"/>
  <c r="V395" i="7"/>
  <c r="AJ327" i="7"/>
  <c r="AY327" i="7"/>
  <c r="BA327" i="7"/>
  <c r="AA328" i="7"/>
  <c r="Z328" i="7"/>
  <c r="AS327" i="7"/>
  <c r="D396" i="7"/>
  <c r="AP328" i="7"/>
  <c r="AC553" i="7"/>
  <c r="AC327" i="7"/>
  <c r="X327" i="7"/>
  <c r="D329" i="7"/>
  <c r="AI394" i="7"/>
  <c r="AP553" i="7"/>
  <c r="X328" i="7"/>
  <c r="AC394" i="7"/>
  <c r="BC394" i="7"/>
  <c r="AW328" i="7"/>
  <c r="AQ394" i="7"/>
  <c r="BE553" i="7"/>
  <c r="AK553" i="7"/>
  <c r="AR327" i="7"/>
  <c r="F554" i="7"/>
  <c r="AH553" i="7"/>
  <c r="Y394" i="7"/>
  <c r="AL327" i="7"/>
  <c r="AN327" i="7"/>
  <c r="AX327" i="7"/>
  <c r="AV395" i="7"/>
  <c r="V677" i="7" l="1"/>
  <c r="B398" i="7"/>
  <c r="V672" i="7"/>
  <c r="W63" i="7" s="1"/>
  <c r="W672" i="7" s="1"/>
  <c r="X63" i="7" s="1"/>
  <c r="X672" i="7" s="1"/>
  <c r="Y63" i="7" s="1"/>
  <c r="Y672" i="7" s="1"/>
  <c r="Z63" i="7" s="1"/>
  <c r="Z672" i="7" s="1"/>
  <c r="AA63" i="7" s="1"/>
  <c r="AA672" i="7" s="1"/>
  <c r="AB63" i="7" s="1"/>
  <c r="AB672" i="7" s="1"/>
  <c r="AC63" i="7" s="1"/>
  <c r="AC672" i="7" s="1"/>
  <c r="AD63" i="7" s="1"/>
  <c r="AD672" i="7" s="1"/>
  <c r="AE63" i="7" s="1"/>
  <c r="AE672" i="7" s="1"/>
  <c r="AF63" i="7" s="1"/>
  <c r="AF672" i="7" s="1"/>
  <c r="AG63" i="7" s="1"/>
  <c r="AG672" i="7" s="1"/>
  <c r="AH63" i="7" s="1"/>
  <c r="AH672" i="7" s="1"/>
  <c r="AI63" i="7" s="1"/>
  <c r="AI672" i="7" s="1"/>
  <c r="AJ63" i="7" s="1"/>
  <c r="AJ672" i="7" s="1"/>
  <c r="AK63" i="7" s="1"/>
  <c r="AK672" i="7" s="1"/>
  <c r="AL63" i="7" s="1"/>
  <c r="AL672" i="7" s="1"/>
  <c r="AM63" i="7" s="1"/>
  <c r="AM672" i="7" s="1"/>
  <c r="AN63" i="7" s="1"/>
  <c r="AN672" i="7" s="1"/>
  <c r="AO63" i="7" s="1"/>
  <c r="AO672" i="7" s="1"/>
  <c r="AP63" i="7" s="1"/>
  <c r="AP672" i="7" s="1"/>
  <c r="AQ63" i="7" s="1"/>
  <c r="AQ672" i="7" s="1"/>
  <c r="AR63" i="7" s="1"/>
  <c r="AR672" i="7" s="1"/>
  <c r="AS63" i="7" s="1"/>
  <c r="AS672" i="7" s="1"/>
  <c r="AT63" i="7" s="1"/>
  <c r="AT672" i="7" s="1"/>
  <c r="AU63" i="7" s="1"/>
  <c r="AU672" i="7" s="1"/>
  <c r="AV63" i="7" s="1"/>
  <c r="AV672" i="7" s="1"/>
  <c r="AW63" i="7" s="1"/>
  <c r="AW672" i="7" s="1"/>
  <c r="AX63" i="7" s="1"/>
  <c r="AX672" i="7" s="1"/>
  <c r="AY63" i="7" s="1"/>
  <c r="AY672" i="7" s="1"/>
  <c r="AZ63" i="7" s="1"/>
  <c r="AZ672" i="7" s="1"/>
  <c r="BA63" i="7" s="1"/>
  <c r="BA672" i="7" s="1"/>
  <c r="BB63" i="7" s="1"/>
  <c r="BB672" i="7" s="1"/>
  <c r="BC63" i="7" s="1"/>
  <c r="BC672" i="7" s="1"/>
  <c r="BD63" i="7" s="1"/>
  <c r="BD672" i="7" s="1"/>
  <c r="BE63" i="7" s="1"/>
  <c r="BE672" i="7" s="1"/>
  <c r="B556" i="7"/>
  <c r="AA630" i="7"/>
  <c r="AM61" i="7"/>
  <c r="AY669" i="7"/>
  <c r="AI645" i="7"/>
  <c r="AI31" i="7"/>
  <c r="AT644" i="7"/>
  <c r="AG554" i="7"/>
  <c r="AL329" i="7"/>
  <c r="BA554" i="7"/>
  <c r="AK554" i="7"/>
  <c r="BE554" i="7"/>
  <c r="AS329" i="7"/>
  <c r="S395" i="7"/>
  <c r="AQ554" i="7"/>
  <c r="BD396" i="7"/>
  <c r="W554" i="7"/>
  <c r="AO329" i="7"/>
  <c r="AC554" i="7"/>
  <c r="AJ554" i="7"/>
  <c r="AR329" i="7"/>
  <c r="AN396" i="7"/>
  <c r="V396" i="7"/>
  <c r="BB329" i="7"/>
  <c r="BB554" i="7"/>
  <c r="X554" i="7"/>
  <c r="J397" i="7"/>
  <c r="BB396" i="7"/>
  <c r="AT329" i="7"/>
  <c r="AM554" i="7"/>
  <c r="Y554" i="7"/>
  <c r="W396" i="7"/>
  <c r="H397" i="7"/>
  <c r="AZ554" i="7"/>
  <c r="Z396" i="7"/>
  <c r="Z554" i="7"/>
  <c r="V554" i="7"/>
  <c r="AB396" i="7"/>
  <c r="AV396" i="7"/>
  <c r="AQ329" i="7"/>
  <c r="AC396" i="7"/>
  <c r="AT396" i="7"/>
  <c r="AS396" i="7"/>
  <c r="X329" i="7"/>
  <c r="AF396" i="7"/>
  <c r="AK396" i="7"/>
  <c r="AH554" i="7"/>
  <c r="AT554" i="7"/>
  <c r="AZ329" i="7"/>
  <c r="AV554" i="7"/>
  <c r="D555" i="7"/>
  <c r="J555" i="7"/>
  <c r="AB554" i="7"/>
  <c r="AO396" i="7"/>
  <c r="AA554" i="7"/>
  <c r="AN329" i="7"/>
  <c r="AE554" i="7"/>
  <c r="AN554" i="7"/>
  <c r="D330" i="7"/>
  <c r="AY329" i="7"/>
  <c r="BA329" i="7"/>
  <c r="Y396" i="7"/>
  <c r="S553" i="7"/>
  <c r="AL554" i="7"/>
  <c r="S672" i="7"/>
  <c r="I397" i="7"/>
  <c r="AI396" i="7"/>
  <c r="BE329" i="7"/>
  <c r="S394" i="7"/>
  <c r="AR554" i="7"/>
  <c r="AK329" i="7"/>
  <c r="I555" i="7"/>
  <c r="AL396" i="7"/>
  <c r="AH396" i="7"/>
  <c r="AU329" i="7"/>
  <c r="AU396" i="7"/>
  <c r="AX396" i="7"/>
  <c r="AX554" i="7"/>
  <c r="AF329" i="7"/>
  <c r="H330" i="7"/>
  <c r="AI554" i="7"/>
  <c r="AE396" i="7"/>
  <c r="J330" i="7"/>
  <c r="S327" i="7"/>
  <c r="X396" i="7"/>
  <c r="Z329" i="7"/>
  <c r="F397" i="7"/>
  <c r="AD554" i="7"/>
  <c r="AM329" i="7"/>
  <c r="AW396" i="7"/>
  <c r="H555" i="7"/>
  <c r="AM396" i="7"/>
  <c r="AE329" i="7"/>
  <c r="AF554" i="7"/>
  <c r="AU554" i="7"/>
  <c r="F330" i="7"/>
  <c r="BE396" i="7"/>
  <c r="AZ396" i="7"/>
  <c r="AD396" i="7"/>
  <c r="BC396" i="7"/>
  <c r="AQ396" i="7"/>
  <c r="F555" i="7"/>
  <c r="AA329" i="7"/>
  <c r="I330" i="7"/>
  <c r="BD554" i="7"/>
  <c r="AA396" i="7"/>
  <c r="AX329" i="7"/>
  <c r="Y329" i="7"/>
  <c r="D397" i="7"/>
  <c r="AS554" i="7"/>
  <c r="BC329" i="7"/>
  <c r="W329" i="7"/>
  <c r="AG329" i="7"/>
  <c r="BC554" i="7"/>
  <c r="AR396" i="7"/>
  <c r="AG396" i="7"/>
  <c r="AW329" i="7"/>
  <c r="AV329" i="7"/>
  <c r="BD329" i="7"/>
  <c r="AJ329" i="7"/>
  <c r="AP396" i="7"/>
  <c r="AC329" i="7"/>
  <c r="AP554" i="7"/>
  <c r="S328" i="7"/>
  <c r="AH329" i="7"/>
  <c r="AW554" i="7"/>
  <c r="AD329" i="7"/>
  <c r="AB329" i="7"/>
  <c r="AP329" i="7"/>
  <c r="AO554" i="7"/>
  <c r="BA396" i="7"/>
  <c r="AY554" i="7"/>
  <c r="AI329" i="7"/>
  <c r="AJ396" i="7"/>
  <c r="V329" i="7"/>
  <c r="AY396" i="7"/>
  <c r="B399" i="7" l="1"/>
  <c r="B557" i="7"/>
  <c r="AB21" i="7"/>
  <c r="AN22" i="7"/>
  <c r="AN631" i="7" s="1"/>
  <c r="AM670" i="7"/>
  <c r="AZ60" i="7"/>
  <c r="AU35" i="7"/>
  <c r="AJ36" i="7"/>
  <c r="AI640" i="7"/>
  <c r="AO397" i="7"/>
  <c r="Y555" i="7"/>
  <c r="AC397" i="7"/>
  <c r="Y397" i="7"/>
  <c r="AF330" i="7"/>
  <c r="AT330" i="7"/>
  <c r="AO555" i="7"/>
  <c r="AC330" i="7"/>
  <c r="AL330" i="7"/>
  <c r="AP397" i="7"/>
  <c r="BB555" i="7"/>
  <c r="BA397" i="7"/>
  <c r="V555" i="7"/>
  <c r="AZ555" i="7"/>
  <c r="AR330" i="7"/>
  <c r="AW397" i="7"/>
  <c r="BC330" i="7"/>
  <c r="AM330" i="7"/>
  <c r="AK555" i="7"/>
  <c r="I331" i="7"/>
  <c r="Z397" i="7"/>
  <c r="H398" i="7"/>
  <c r="AW555" i="7"/>
  <c r="BE397" i="7"/>
  <c r="AU330" i="7"/>
  <c r="AJ397" i="7"/>
  <c r="AI555" i="7"/>
  <c r="BC397" i="7"/>
  <c r="AG555" i="7"/>
  <c r="BA330" i="7"/>
  <c r="H556" i="7"/>
  <c r="AT555" i="7"/>
  <c r="AQ397" i="7"/>
  <c r="S554" i="7"/>
  <c r="AF555" i="7"/>
  <c r="AM397" i="7"/>
  <c r="AN397" i="7"/>
  <c r="AD330" i="7"/>
  <c r="AV330" i="7"/>
  <c r="AX330" i="7"/>
  <c r="W555" i="7"/>
  <c r="AB555" i="7"/>
  <c r="AE397" i="7"/>
  <c r="AK397" i="7"/>
  <c r="I556" i="7"/>
  <c r="AE555" i="7"/>
  <c r="AB330" i="7"/>
  <c r="BE555" i="7"/>
  <c r="F556" i="7"/>
  <c r="AN555" i="7"/>
  <c r="S396" i="7"/>
  <c r="AU397" i="7"/>
  <c r="AN330" i="7"/>
  <c r="AF397" i="7"/>
  <c r="AW330" i="7"/>
  <c r="AJ330" i="7"/>
  <c r="AY397" i="7"/>
  <c r="AS397" i="7"/>
  <c r="Z330" i="7"/>
  <c r="D331" i="7"/>
  <c r="W397" i="7"/>
  <c r="AA330" i="7"/>
  <c r="AJ555" i="7"/>
  <c r="AS555" i="7"/>
  <c r="AY555" i="7"/>
  <c r="AH330" i="7"/>
  <c r="AC555" i="7"/>
  <c r="AX397" i="7"/>
  <c r="AD555" i="7"/>
  <c r="AK330" i="7"/>
  <c r="AV555" i="7"/>
  <c r="AO330" i="7"/>
  <c r="AX555" i="7"/>
  <c r="AI397" i="7"/>
  <c r="AI330" i="7"/>
  <c r="X555" i="7"/>
  <c r="X330" i="7"/>
  <c r="S329" i="7"/>
  <c r="AS330" i="7"/>
  <c r="D398" i="7"/>
  <c r="AR397" i="7"/>
  <c r="J398" i="7"/>
  <c r="AY330" i="7"/>
  <c r="X397" i="7"/>
  <c r="AZ330" i="7"/>
  <c r="AP555" i="7"/>
  <c r="AG330" i="7"/>
  <c r="BD555" i="7"/>
  <c r="AT397" i="7"/>
  <c r="BC555" i="7"/>
  <c r="AB397" i="7"/>
  <c r="BA555" i="7"/>
  <c r="AV397" i="7"/>
  <c r="BD397" i="7"/>
  <c r="AQ555" i="7"/>
  <c r="AZ397" i="7"/>
  <c r="AA397" i="7"/>
  <c r="Y330" i="7"/>
  <c r="AH555" i="7"/>
  <c r="AM555" i="7"/>
  <c r="AR555" i="7"/>
  <c r="AL555" i="7"/>
  <c r="AP330" i="7"/>
  <c r="F398" i="7"/>
  <c r="AA555" i="7"/>
  <c r="AU555" i="7"/>
  <c r="AL397" i="7"/>
  <c r="W330" i="7"/>
  <c r="AE330" i="7"/>
  <c r="F331" i="7"/>
  <c r="AQ330" i="7"/>
  <c r="V330" i="7"/>
  <c r="J556" i="7"/>
  <c r="AH397" i="7"/>
  <c r="H331" i="7"/>
  <c r="BE330" i="7"/>
  <c r="AG397" i="7"/>
  <c r="AD397" i="7"/>
  <c r="BB397" i="7"/>
  <c r="Z555" i="7"/>
  <c r="BB330" i="7"/>
  <c r="D556" i="7"/>
  <c r="J331" i="7"/>
  <c r="I398" i="7"/>
  <c r="BD330" i="7"/>
  <c r="V397" i="7"/>
  <c r="B400" i="7" l="1"/>
  <c r="B558" i="7"/>
  <c r="AB630" i="7"/>
  <c r="AN61" i="7"/>
  <c r="AZ669" i="7"/>
  <c r="AJ645" i="7"/>
  <c r="AJ31" i="7"/>
  <c r="AU644" i="7"/>
  <c r="S397" i="7"/>
  <c r="AR556" i="7"/>
  <c r="I557" i="7"/>
  <c r="AH556" i="7"/>
  <c r="AX556" i="7"/>
  <c r="AD398" i="7"/>
  <c r="AY331" i="7"/>
  <c r="AU556" i="7"/>
  <c r="H332" i="7"/>
  <c r="Z556" i="7"/>
  <c r="AP556" i="7"/>
  <c r="AZ398" i="7"/>
  <c r="D399" i="7"/>
  <c r="AL556" i="7"/>
  <c r="W556" i="7"/>
  <c r="BE398" i="7"/>
  <c r="J332" i="7"/>
  <c r="X398" i="7"/>
  <c r="Y556" i="7"/>
  <c r="H557" i="7"/>
  <c r="AG398" i="7"/>
  <c r="AT331" i="7"/>
  <c r="AQ331" i="7"/>
  <c r="AG331" i="7"/>
  <c r="S555" i="7"/>
  <c r="AX398" i="7"/>
  <c r="AZ331" i="7"/>
  <c r="V556" i="7"/>
  <c r="BC331" i="7"/>
  <c r="AQ398" i="7"/>
  <c r="AJ556" i="7"/>
  <c r="AM556" i="7"/>
  <c r="AB398" i="7"/>
  <c r="AR398" i="7"/>
  <c r="BC398" i="7"/>
  <c r="BA556" i="7"/>
  <c r="BD398" i="7"/>
  <c r="AW556" i="7"/>
  <c r="AE331" i="7"/>
  <c r="AS556" i="7"/>
  <c r="AF331" i="7"/>
  <c r="BE331" i="7"/>
  <c r="H399" i="7"/>
  <c r="AD556" i="7"/>
  <c r="BE556" i="7"/>
  <c r="AT398" i="7"/>
  <c r="BA398" i="7"/>
  <c r="AY556" i="7"/>
  <c r="BB556" i="7"/>
  <c r="AH331" i="7"/>
  <c r="I399" i="7"/>
  <c r="F557" i="7"/>
  <c r="BB331" i="7"/>
  <c r="AN556" i="7"/>
  <c r="AT556" i="7"/>
  <c r="V331" i="7"/>
  <c r="BD331" i="7"/>
  <c r="AE556" i="7"/>
  <c r="AP398" i="7"/>
  <c r="AC398" i="7"/>
  <c r="Y331" i="7"/>
  <c r="W331" i="7"/>
  <c r="AV331" i="7"/>
  <c r="AR331" i="7"/>
  <c r="BD556" i="7"/>
  <c r="Z398" i="7"/>
  <c r="AM398" i="7"/>
  <c r="X556" i="7"/>
  <c r="AI556" i="7"/>
  <c r="BB398" i="7"/>
  <c r="AP331" i="7"/>
  <c r="AA556" i="7"/>
  <c r="AU398" i="7"/>
  <c r="AV556" i="7"/>
  <c r="AI331" i="7"/>
  <c r="AZ556" i="7"/>
  <c r="AQ556" i="7"/>
  <c r="AV398" i="7"/>
  <c r="F332" i="7"/>
  <c r="AA398" i="7"/>
  <c r="AW398" i="7"/>
  <c r="AO331" i="7"/>
  <c r="AM331" i="7"/>
  <c r="AG556" i="7"/>
  <c r="AF556" i="7"/>
  <c r="AE398" i="7"/>
  <c r="Z331" i="7"/>
  <c r="AC331" i="7"/>
  <c r="X331" i="7"/>
  <c r="AK398" i="7"/>
  <c r="F399" i="7"/>
  <c r="AO398" i="7"/>
  <c r="S330" i="7"/>
  <c r="AK556" i="7"/>
  <c r="AD331" i="7"/>
  <c r="AL398" i="7"/>
  <c r="AS331" i="7"/>
  <c r="D557" i="7"/>
  <c r="D332" i="7"/>
  <c r="BC556" i="7"/>
  <c r="AU331" i="7"/>
  <c r="AK331" i="7"/>
  <c r="Y398" i="7"/>
  <c r="AN398" i="7"/>
  <c r="AX331" i="7"/>
  <c r="AY398" i="7"/>
  <c r="AB331" i="7"/>
  <c r="AN331" i="7"/>
  <c r="I332" i="7"/>
  <c r="BA331" i="7"/>
  <c r="AI398" i="7"/>
  <c r="AJ331" i="7"/>
  <c r="J399" i="7"/>
  <c r="AA331" i="7"/>
  <c r="AB556" i="7"/>
  <c r="AJ398" i="7"/>
  <c r="AH398" i="7"/>
  <c r="AS398" i="7"/>
  <c r="AO556" i="7"/>
  <c r="AW331" i="7"/>
  <c r="V398" i="7"/>
  <c r="W398" i="7"/>
  <c r="AC556" i="7"/>
  <c r="AF398" i="7"/>
  <c r="J557" i="7"/>
  <c r="AL331" i="7"/>
  <c r="B401" i="7" l="1"/>
  <c r="B559" i="7"/>
  <c r="AC21" i="7"/>
  <c r="AO22" i="7"/>
  <c r="AO631" i="7" s="1"/>
  <c r="AN670" i="7"/>
  <c r="BA60" i="7"/>
  <c r="AV35" i="7"/>
  <c r="AK36" i="7"/>
  <c r="AJ640" i="7"/>
  <c r="AX399" i="7"/>
  <c r="BC332" i="7"/>
  <c r="AC332" i="7"/>
  <c r="AK557" i="7"/>
  <c r="AQ557" i="7"/>
  <c r="Y332" i="7"/>
  <c r="D333" i="7"/>
  <c r="AC557" i="7"/>
  <c r="AT332" i="7"/>
  <c r="AQ399" i="7"/>
  <c r="AY399" i="7"/>
  <c r="X399" i="7"/>
  <c r="BD557" i="7"/>
  <c r="J558" i="7"/>
  <c r="F558" i="7"/>
  <c r="AF399" i="7"/>
  <c r="BB332" i="7"/>
  <c r="AJ399" i="7"/>
  <c r="AH557" i="7"/>
  <c r="BA557" i="7"/>
  <c r="AP557" i="7"/>
  <c r="AB557" i="7"/>
  <c r="AT399" i="7"/>
  <c r="AK332" i="7"/>
  <c r="AT557" i="7"/>
  <c r="AZ557" i="7"/>
  <c r="AO557" i="7"/>
  <c r="AA557" i="7"/>
  <c r="AR399" i="7"/>
  <c r="AF332" i="7"/>
  <c r="Z557" i="7"/>
  <c r="AA332" i="7"/>
  <c r="AE399" i="7"/>
  <c r="BD399" i="7"/>
  <c r="AC399" i="7"/>
  <c r="AM557" i="7"/>
  <c r="AS332" i="7"/>
  <c r="D558" i="7"/>
  <c r="BB399" i="7"/>
  <c r="S331" i="7"/>
  <c r="AO399" i="7"/>
  <c r="X557" i="7"/>
  <c r="AF557" i="7"/>
  <c r="AV332" i="7"/>
  <c r="AH332" i="7"/>
  <c r="AI557" i="7"/>
  <c r="AW557" i="7"/>
  <c r="AN399" i="7"/>
  <c r="AO332" i="7"/>
  <c r="V399" i="7"/>
  <c r="Y399" i="7"/>
  <c r="AW332" i="7"/>
  <c r="BA332" i="7"/>
  <c r="AS399" i="7"/>
  <c r="AY332" i="7"/>
  <c r="AU332" i="7"/>
  <c r="H400" i="7"/>
  <c r="AM332" i="7"/>
  <c r="J333" i="7"/>
  <c r="AJ557" i="7"/>
  <c r="AL399" i="7"/>
  <c r="W399" i="7"/>
  <c r="AY557" i="7"/>
  <c r="Z399" i="7"/>
  <c r="AE557" i="7"/>
  <c r="AU399" i="7"/>
  <c r="AD399" i="7"/>
  <c r="AX557" i="7"/>
  <c r="W332" i="7"/>
  <c r="AI332" i="7"/>
  <c r="AJ332" i="7"/>
  <c r="Z332" i="7"/>
  <c r="BA399" i="7"/>
  <c r="AM399" i="7"/>
  <c r="H333" i="7"/>
  <c r="AG332" i="7"/>
  <c r="F333" i="7"/>
  <c r="BB557" i="7"/>
  <c r="AD557" i="7"/>
  <c r="W557" i="7"/>
  <c r="AL557" i="7"/>
  <c r="J400" i="7"/>
  <c r="I558" i="7"/>
  <c r="AR332" i="7"/>
  <c r="AG557" i="7"/>
  <c r="S398" i="7"/>
  <c r="BC399" i="7"/>
  <c r="AN332" i="7"/>
  <c r="D400" i="7"/>
  <c r="AA399" i="7"/>
  <c r="BC557" i="7"/>
  <c r="AR557" i="7"/>
  <c r="AB399" i="7"/>
  <c r="AG399" i="7"/>
  <c r="BE557" i="7"/>
  <c r="I400" i="7"/>
  <c r="AS557" i="7"/>
  <c r="BD332" i="7"/>
  <c r="V557" i="7"/>
  <c r="AV557" i="7"/>
  <c r="AP332" i="7"/>
  <c r="BE399" i="7"/>
  <c r="AL332" i="7"/>
  <c r="AW399" i="7"/>
  <c r="AB332" i="7"/>
  <c r="AP399" i="7"/>
  <c r="AN557" i="7"/>
  <c r="AD332" i="7"/>
  <c r="AK399" i="7"/>
  <c r="AH399" i="7"/>
  <c r="I333" i="7"/>
  <c r="BE332" i="7"/>
  <c r="Y557" i="7"/>
  <c r="V332" i="7"/>
  <c r="AZ399" i="7"/>
  <c r="AV399" i="7"/>
  <c r="F400" i="7"/>
  <c r="AE332" i="7"/>
  <c r="AQ332" i="7"/>
  <c r="X332" i="7"/>
  <c r="S556" i="7"/>
  <c r="AZ332" i="7"/>
  <c r="AU557" i="7"/>
  <c r="H558" i="7"/>
  <c r="AX332" i="7"/>
  <c r="AI399" i="7"/>
  <c r="B402" i="7" l="1"/>
  <c r="B560" i="7"/>
  <c r="AC630" i="7"/>
  <c r="AO61" i="7"/>
  <c r="BA669" i="7"/>
  <c r="AK645" i="7"/>
  <c r="AK31" i="7"/>
  <c r="AV644" i="7"/>
  <c r="BC333" i="7"/>
  <c r="AE333" i="7"/>
  <c r="AN333" i="7"/>
  <c r="AT400" i="7"/>
  <c r="H334" i="7"/>
  <c r="AP333" i="7"/>
  <c r="AO333" i="7"/>
  <c r="AM558" i="7"/>
  <c r="Y400" i="7"/>
  <c r="AK333" i="7"/>
  <c r="Y558" i="7"/>
  <c r="F559" i="7"/>
  <c r="AZ333" i="7"/>
  <c r="AW400" i="7"/>
  <c r="AN558" i="7"/>
  <c r="BE558" i="7"/>
  <c r="W558" i="7"/>
  <c r="AQ333" i="7"/>
  <c r="AD400" i="7"/>
  <c r="I401" i="7"/>
  <c r="AO400" i="7"/>
  <c r="AC558" i="7"/>
  <c r="AM333" i="7"/>
  <c r="AA400" i="7"/>
  <c r="AX400" i="7"/>
  <c r="AS558" i="7"/>
  <c r="BD400" i="7"/>
  <c r="AY558" i="7"/>
  <c r="AR333" i="7"/>
  <c r="AD333" i="7"/>
  <c r="Z333" i="7"/>
  <c r="AU333" i="7"/>
  <c r="BE333" i="7"/>
  <c r="AQ558" i="7"/>
  <c r="AC400" i="7"/>
  <c r="AJ558" i="7"/>
  <c r="AY333" i="7"/>
  <c r="W400" i="7"/>
  <c r="AH333" i="7"/>
  <c r="AG333" i="7"/>
  <c r="Z558" i="7"/>
  <c r="AS333" i="7"/>
  <c r="AI558" i="7"/>
  <c r="AX558" i="7"/>
  <c r="AV558" i="7"/>
  <c r="AJ333" i="7"/>
  <c r="BB333" i="7"/>
  <c r="AR558" i="7"/>
  <c r="AL333" i="7"/>
  <c r="AZ400" i="7"/>
  <c r="AH400" i="7"/>
  <c r="Y333" i="7"/>
  <c r="D334" i="7"/>
  <c r="D401" i="7"/>
  <c r="AR400" i="7"/>
  <c r="AS400" i="7"/>
  <c r="AU400" i="7"/>
  <c r="AG558" i="7"/>
  <c r="AZ558" i="7"/>
  <c r="I559" i="7"/>
  <c r="AL558" i="7"/>
  <c r="BA400" i="7"/>
  <c r="S332" i="7"/>
  <c r="AB333" i="7"/>
  <c r="AI400" i="7"/>
  <c r="AB400" i="7"/>
  <c r="AB558" i="7"/>
  <c r="AV333" i="7"/>
  <c r="BD333" i="7"/>
  <c r="BB558" i="7"/>
  <c r="AW558" i="7"/>
  <c r="AK558" i="7"/>
  <c r="AT333" i="7"/>
  <c r="S399" i="7"/>
  <c r="AX333" i="7"/>
  <c r="H559" i="7"/>
  <c r="AN400" i="7"/>
  <c r="AP558" i="7"/>
  <c r="AY400" i="7"/>
  <c r="AC333" i="7"/>
  <c r="AF333" i="7"/>
  <c r="AT558" i="7"/>
  <c r="AA333" i="7"/>
  <c r="S557" i="7"/>
  <c r="AQ400" i="7"/>
  <c r="V400" i="7"/>
  <c r="BA333" i="7"/>
  <c r="BE400" i="7"/>
  <c r="D559" i="7"/>
  <c r="F334" i="7"/>
  <c r="BC400" i="7"/>
  <c r="AF400" i="7"/>
  <c r="AF558" i="7"/>
  <c r="AD558" i="7"/>
  <c r="AU558" i="7"/>
  <c r="AA558" i="7"/>
  <c r="I334" i="7"/>
  <c r="X558" i="7"/>
  <c r="H401" i="7"/>
  <c r="AM400" i="7"/>
  <c r="X400" i="7"/>
  <c r="J334" i="7"/>
  <c r="AH558" i="7"/>
  <c r="J401" i="7"/>
  <c r="AI333" i="7"/>
  <c r="AE558" i="7"/>
  <c r="X333" i="7"/>
  <c r="AJ400" i="7"/>
  <c r="BC558" i="7"/>
  <c r="V558" i="7"/>
  <c r="V333" i="7"/>
  <c r="AK400" i="7"/>
  <c r="AE400" i="7"/>
  <c r="W333" i="7"/>
  <c r="BB400" i="7"/>
  <c r="Z400" i="7"/>
  <c r="AV400" i="7"/>
  <c r="AG400" i="7"/>
  <c r="AP400" i="7"/>
  <c r="AL400" i="7"/>
  <c r="J559" i="7"/>
  <c r="BD558" i="7"/>
  <c r="AW333" i="7"/>
  <c r="AO558" i="7"/>
  <c r="BA558" i="7"/>
  <c r="F401" i="7"/>
  <c r="B403" i="7" l="1"/>
  <c r="B561" i="7"/>
  <c r="AD21" i="7"/>
  <c r="AP22" i="7"/>
  <c r="AP631" i="7" s="1"/>
  <c r="AO670" i="7"/>
  <c r="BB60" i="7"/>
  <c r="AW35" i="7"/>
  <c r="AL36" i="7"/>
  <c r="AK640" i="7"/>
  <c r="BA401" i="7"/>
  <c r="AQ401" i="7"/>
  <c r="AW334" i="7"/>
  <c r="AB559" i="7"/>
  <c r="BE334" i="7"/>
  <c r="AW559" i="7"/>
  <c r="AG334" i="7"/>
  <c r="J335" i="7"/>
  <c r="AP334" i="7"/>
  <c r="AP401" i="7"/>
  <c r="AZ334" i="7"/>
  <c r="AX334" i="7"/>
  <c r="AJ334" i="7"/>
  <c r="AD559" i="7"/>
  <c r="AF559" i="7"/>
  <c r="Z334" i="7"/>
  <c r="AU559" i="7"/>
  <c r="BD401" i="7"/>
  <c r="AC559" i="7"/>
  <c r="AI334" i="7"/>
  <c r="AV401" i="7"/>
  <c r="I402" i="7"/>
  <c r="I335" i="7"/>
  <c r="BC559" i="7"/>
  <c r="AB401" i="7"/>
  <c r="AK334" i="7"/>
  <c r="Y559" i="7"/>
  <c r="AT334" i="7"/>
  <c r="AE559" i="7"/>
  <c r="BB559" i="7"/>
  <c r="AO401" i="7"/>
  <c r="AM559" i="7"/>
  <c r="AA559" i="7"/>
  <c r="Z401" i="7"/>
  <c r="AA334" i="7"/>
  <c r="AX401" i="7"/>
  <c r="AH559" i="7"/>
  <c r="Z559" i="7"/>
  <c r="H402" i="7"/>
  <c r="AS559" i="7"/>
  <c r="AD334" i="7"/>
  <c r="AV559" i="7"/>
  <c r="D402" i="7"/>
  <c r="BA334" i="7"/>
  <c r="AN559" i="7"/>
  <c r="AG559" i="7"/>
  <c r="W401" i="7"/>
  <c r="W559" i="7"/>
  <c r="BE559" i="7"/>
  <c r="BD334" i="7"/>
  <c r="BC401" i="7"/>
  <c r="AU401" i="7"/>
  <c r="AH334" i="7"/>
  <c r="AC401" i="7"/>
  <c r="AJ559" i="7"/>
  <c r="AZ401" i="7"/>
  <c r="AH401" i="7"/>
  <c r="AV334" i="7"/>
  <c r="AZ559" i="7"/>
  <c r="S333" i="7"/>
  <c r="AG401" i="7"/>
  <c r="AN334" i="7"/>
  <c r="AK401" i="7"/>
  <c r="AQ334" i="7"/>
  <c r="AI559" i="7"/>
  <c r="AP559" i="7"/>
  <c r="BE401" i="7"/>
  <c r="V334" i="7"/>
  <c r="AE334" i="7"/>
  <c r="I560" i="7"/>
  <c r="X559" i="7"/>
  <c r="AY334" i="7"/>
  <c r="AE401" i="7"/>
  <c r="J402" i="7"/>
  <c r="AO334" i="7"/>
  <c r="BB401" i="7"/>
  <c r="Y334" i="7"/>
  <c r="AK559" i="7"/>
  <c r="AD401" i="7"/>
  <c r="BD559" i="7"/>
  <c r="AR559" i="7"/>
  <c r="BA559" i="7"/>
  <c r="X401" i="7"/>
  <c r="AR334" i="7"/>
  <c r="V559" i="7"/>
  <c r="BB334" i="7"/>
  <c r="AM334" i="7"/>
  <c r="AF334" i="7"/>
  <c r="AW401" i="7"/>
  <c r="AB334" i="7"/>
  <c r="AY559" i="7"/>
  <c r="X334" i="7"/>
  <c r="BC334" i="7"/>
  <c r="F560" i="7"/>
  <c r="AX559" i="7"/>
  <c r="F335" i="7"/>
  <c r="AY401" i="7"/>
  <c r="AQ559" i="7"/>
  <c r="H560" i="7"/>
  <c r="S558" i="7"/>
  <c r="AL559" i="7"/>
  <c r="AT401" i="7"/>
  <c r="S400" i="7"/>
  <c r="AJ401" i="7"/>
  <c r="W334" i="7"/>
  <c r="AL334" i="7"/>
  <c r="AF401" i="7"/>
  <c r="AN401" i="7"/>
  <c r="AC334" i="7"/>
  <c r="AS401" i="7"/>
  <c r="D335" i="7"/>
  <c r="AU334" i="7"/>
  <c r="AI401" i="7"/>
  <c r="AS334" i="7"/>
  <c r="AL401" i="7"/>
  <c r="AT559" i="7"/>
  <c r="Y401" i="7"/>
  <c r="D560" i="7"/>
  <c r="H335" i="7"/>
  <c r="AA401" i="7"/>
  <c r="AR401" i="7"/>
  <c r="F402" i="7"/>
  <c r="V401" i="7"/>
  <c r="J560" i="7"/>
  <c r="AM401" i="7"/>
  <c r="AO559" i="7"/>
  <c r="B404" i="7" l="1"/>
  <c r="B562" i="7"/>
  <c r="AD630" i="7"/>
  <c r="AP61" i="7"/>
  <c r="BB669" i="7"/>
  <c r="AL645" i="7"/>
  <c r="AL31" i="7"/>
  <c r="AW644" i="7"/>
  <c r="S401" i="7"/>
  <c r="AQ560" i="7"/>
  <c r="AS335" i="7"/>
  <c r="J403" i="7"/>
  <c r="V402" i="7"/>
  <c r="Y560" i="7"/>
  <c r="AM560" i="7"/>
  <c r="AQ402" i="7"/>
  <c r="AL335" i="7"/>
  <c r="AE335" i="7"/>
  <c r="BC402" i="7"/>
  <c r="AF335" i="7"/>
  <c r="AU560" i="7"/>
  <c r="Z402" i="7"/>
  <c r="AO560" i="7"/>
  <c r="BD402" i="7"/>
  <c r="AD335" i="7"/>
  <c r="AZ335" i="7"/>
  <c r="AT402" i="7"/>
  <c r="AG560" i="7"/>
  <c r="BB402" i="7"/>
  <c r="W335" i="7"/>
  <c r="AF402" i="7"/>
  <c r="S559" i="7"/>
  <c r="AE402" i="7"/>
  <c r="AR335" i="7"/>
  <c r="AS560" i="7"/>
  <c r="BD335" i="7"/>
  <c r="AF560" i="7"/>
  <c r="AP335" i="7"/>
  <c r="AM335" i="7"/>
  <c r="BD560" i="7"/>
  <c r="AD402" i="7"/>
  <c r="V560" i="7"/>
  <c r="AE560" i="7"/>
  <c r="AC335" i="7"/>
  <c r="H561" i="7"/>
  <c r="D403" i="7"/>
  <c r="AT560" i="7"/>
  <c r="AL402" i="7"/>
  <c r="AS402" i="7"/>
  <c r="AI335" i="7"/>
  <c r="D336" i="7"/>
  <c r="I561" i="7"/>
  <c r="BA402" i="7"/>
  <c r="AA335" i="7"/>
  <c r="AI560" i="7"/>
  <c r="BC335" i="7"/>
  <c r="AJ335" i="7"/>
  <c r="AK335" i="7"/>
  <c r="BA335" i="7"/>
  <c r="BC560" i="7"/>
  <c r="W560" i="7"/>
  <c r="AC402" i="7"/>
  <c r="AD560" i="7"/>
  <c r="AO402" i="7"/>
  <c r="BB335" i="7"/>
  <c r="AB335" i="7"/>
  <c r="AM402" i="7"/>
  <c r="AQ335" i="7"/>
  <c r="AR402" i="7"/>
  <c r="BB560" i="7"/>
  <c r="AK560" i="7"/>
  <c r="H336" i="7"/>
  <c r="AX335" i="7"/>
  <c r="AX402" i="7"/>
  <c r="X402" i="7"/>
  <c r="V335" i="7"/>
  <c r="Y402" i="7"/>
  <c r="I336" i="7"/>
  <c r="AG335" i="7"/>
  <c r="AW335" i="7"/>
  <c r="AV335" i="7"/>
  <c r="AZ402" i="7"/>
  <c r="F336" i="7"/>
  <c r="AO335" i="7"/>
  <c r="AV402" i="7"/>
  <c r="AH560" i="7"/>
  <c r="AJ402" i="7"/>
  <c r="Z335" i="7"/>
  <c r="AH335" i="7"/>
  <c r="H403" i="7"/>
  <c r="AN335" i="7"/>
  <c r="AT335" i="7"/>
  <c r="BE560" i="7"/>
  <c r="AU335" i="7"/>
  <c r="AP402" i="7"/>
  <c r="AA402" i="7"/>
  <c r="J336" i="7"/>
  <c r="S334" i="7"/>
  <c r="AY402" i="7"/>
  <c r="AN402" i="7"/>
  <c r="AB560" i="7"/>
  <c r="X560" i="7"/>
  <c r="AJ560" i="7"/>
  <c r="AZ560" i="7"/>
  <c r="BE402" i="7"/>
  <c r="BA560" i="7"/>
  <c r="AV560" i="7"/>
  <c r="F403" i="7"/>
  <c r="AA560" i="7"/>
  <c r="D561" i="7"/>
  <c r="AY560" i="7"/>
  <c r="AW560" i="7"/>
  <c r="W402" i="7"/>
  <c r="Y335" i="7"/>
  <c r="X335" i="7"/>
  <c r="AG402" i="7"/>
  <c r="AH402" i="7"/>
  <c r="F561" i="7"/>
  <c r="AU402" i="7"/>
  <c r="BE335" i="7"/>
  <c r="AK402" i="7"/>
  <c r="AI402" i="7"/>
  <c r="Z560" i="7"/>
  <c r="AN560" i="7"/>
  <c r="AY335" i="7"/>
  <c r="AP560" i="7"/>
  <c r="AX560" i="7"/>
  <c r="AL560" i="7"/>
  <c r="AC560" i="7"/>
  <c r="AW402" i="7"/>
  <c r="AB402" i="7"/>
  <c r="J561" i="7"/>
  <c r="I403" i="7"/>
  <c r="AR560" i="7"/>
  <c r="B405" i="7" l="1"/>
  <c r="B563" i="7"/>
  <c r="AE21" i="7"/>
  <c r="AQ22" i="7"/>
  <c r="AQ631" i="7" s="1"/>
  <c r="AP670" i="7"/>
  <c r="BC60" i="7"/>
  <c r="AX35" i="7"/>
  <c r="AM36" i="7"/>
  <c r="AL640" i="7"/>
  <c r="AB336" i="7"/>
  <c r="BA561" i="7"/>
  <c r="AX336" i="7"/>
  <c r="AJ561" i="7"/>
  <c r="AS403" i="7"/>
  <c r="BE561" i="7"/>
  <c r="AT403" i="7"/>
  <c r="AW561" i="7"/>
  <c r="I562" i="7"/>
  <c r="AD403" i="7"/>
  <c r="BD403" i="7"/>
  <c r="AP336" i="7"/>
  <c r="W336" i="7"/>
  <c r="AL336" i="7"/>
  <c r="I337" i="7"/>
  <c r="AN403" i="7"/>
  <c r="AG336" i="7"/>
  <c r="AS561" i="7"/>
  <c r="H562" i="7"/>
  <c r="AH336" i="7"/>
  <c r="S335" i="7"/>
  <c r="AM336" i="7"/>
  <c r="AU561" i="7"/>
  <c r="AU336" i="7"/>
  <c r="AF561" i="7"/>
  <c r="BA336" i="7"/>
  <c r="AO561" i="7"/>
  <c r="W403" i="7"/>
  <c r="AX561" i="7"/>
  <c r="AV403" i="7"/>
  <c r="D337" i="7"/>
  <c r="AR336" i="7"/>
  <c r="I404" i="7"/>
  <c r="BB403" i="7"/>
  <c r="H404" i="7"/>
  <c r="AP403" i="7"/>
  <c r="AG403" i="7"/>
  <c r="AA561" i="7"/>
  <c r="Z403" i="7"/>
  <c r="AB403" i="7"/>
  <c r="D562" i="7"/>
  <c r="BC403" i="7"/>
  <c r="AC336" i="7"/>
  <c r="D404" i="7"/>
  <c r="AH403" i="7"/>
  <c r="BC336" i="7"/>
  <c r="AW403" i="7"/>
  <c r="BA403" i="7"/>
  <c r="AI336" i="7"/>
  <c r="F562" i="7"/>
  <c r="AV561" i="7"/>
  <c r="BB336" i="7"/>
  <c r="AG561" i="7"/>
  <c r="BD561" i="7"/>
  <c r="AR403" i="7"/>
  <c r="F404" i="7"/>
  <c r="AA336" i="7"/>
  <c r="AY561" i="7"/>
  <c r="AW336" i="7"/>
  <c r="AI403" i="7"/>
  <c r="Z336" i="7"/>
  <c r="AM403" i="7"/>
  <c r="AM561" i="7"/>
  <c r="Y561" i="7"/>
  <c r="AN561" i="7"/>
  <c r="AO336" i="7"/>
  <c r="AJ403" i="7"/>
  <c r="AV336" i="7"/>
  <c r="V561" i="7"/>
  <c r="AC403" i="7"/>
  <c r="W561" i="7"/>
  <c r="X403" i="7"/>
  <c r="AT336" i="7"/>
  <c r="X561" i="7"/>
  <c r="S560" i="7"/>
  <c r="AQ403" i="7"/>
  <c r="AS336" i="7"/>
  <c r="AY403" i="7"/>
  <c r="AA403" i="7"/>
  <c r="AJ336" i="7"/>
  <c r="AI561" i="7"/>
  <c r="AK336" i="7"/>
  <c r="V336" i="7"/>
  <c r="AD336" i="7"/>
  <c r="AK561" i="7"/>
  <c r="J337" i="7"/>
  <c r="AL403" i="7"/>
  <c r="Y403" i="7"/>
  <c r="V403" i="7"/>
  <c r="Z561" i="7"/>
  <c r="F337" i="7"/>
  <c r="AE336" i="7"/>
  <c r="BE336" i="7"/>
  <c r="S402" i="7"/>
  <c r="AZ336" i="7"/>
  <c r="AU403" i="7"/>
  <c r="H337" i="7"/>
  <c r="AE403" i="7"/>
  <c r="AB561" i="7"/>
  <c r="AZ561" i="7"/>
  <c r="J562" i="7"/>
  <c r="AN336" i="7"/>
  <c r="BB561" i="7"/>
  <c r="BE403" i="7"/>
  <c r="BC561" i="7"/>
  <c r="AR561" i="7"/>
  <c r="AL561" i="7"/>
  <c r="AQ336" i="7"/>
  <c r="BD336" i="7"/>
  <c r="J404" i="7"/>
  <c r="AO403" i="7"/>
  <c r="AY336" i="7"/>
  <c r="AK403" i="7"/>
  <c r="X336" i="7"/>
  <c r="AH561" i="7"/>
  <c r="AQ561" i="7"/>
  <c r="AZ403" i="7"/>
  <c r="AE561" i="7"/>
  <c r="AF336" i="7"/>
  <c r="AX403" i="7"/>
  <c r="AF403" i="7"/>
  <c r="AD561" i="7"/>
  <c r="AC561" i="7"/>
  <c r="Y336" i="7"/>
  <c r="AP561" i="7"/>
  <c r="AT561" i="7"/>
  <c r="B406" i="7" l="1"/>
  <c r="B564" i="7"/>
  <c r="AE630" i="7"/>
  <c r="AQ61" i="7"/>
  <c r="BC669" i="7"/>
  <c r="AX644" i="7"/>
  <c r="AM645" i="7"/>
  <c r="AM31" i="7"/>
  <c r="AZ562" i="7"/>
  <c r="AW562" i="7"/>
  <c r="AT337" i="7"/>
  <c r="W562" i="7"/>
  <c r="AC404" i="7"/>
  <c r="AS404" i="7"/>
  <c r="AH562" i="7"/>
  <c r="V404" i="7"/>
  <c r="AW337" i="7"/>
  <c r="AY562" i="7"/>
  <c r="AG337" i="7"/>
  <c r="AC562" i="7"/>
  <c r="AR562" i="7"/>
  <c r="AB404" i="7"/>
  <c r="D405" i="7"/>
  <c r="BA337" i="7"/>
  <c r="AP404" i="7"/>
  <c r="AP337" i="7"/>
  <c r="AD404" i="7"/>
  <c r="I338" i="7"/>
  <c r="V337" i="7"/>
  <c r="Y337" i="7"/>
  <c r="AO404" i="7"/>
  <c r="AK404" i="7"/>
  <c r="AL562" i="7"/>
  <c r="AK337" i="7"/>
  <c r="Y404" i="7"/>
  <c r="X404" i="7"/>
  <c r="AE404" i="7"/>
  <c r="AV562" i="7"/>
  <c r="AG562" i="7"/>
  <c r="AZ404" i="7"/>
  <c r="BC562" i="7"/>
  <c r="Z562" i="7"/>
  <c r="AQ562" i="7"/>
  <c r="Y562" i="7"/>
  <c r="AA404" i="7"/>
  <c r="AL404" i="7"/>
  <c r="AM337" i="7"/>
  <c r="I563" i="7"/>
  <c r="S403" i="7"/>
  <c r="AK562" i="7"/>
  <c r="AU337" i="7"/>
  <c r="AM562" i="7"/>
  <c r="AV404" i="7"/>
  <c r="BD404" i="7"/>
  <c r="AL337" i="7"/>
  <c r="S561" i="7"/>
  <c r="AS337" i="7"/>
  <c r="AF562" i="7"/>
  <c r="AU562" i="7"/>
  <c r="S336" i="7"/>
  <c r="AE562" i="7"/>
  <c r="F338" i="7"/>
  <c r="AT404" i="7"/>
  <c r="X562" i="7"/>
  <c r="I405" i="7"/>
  <c r="BA562" i="7"/>
  <c r="AP562" i="7"/>
  <c r="AI562" i="7"/>
  <c r="F563" i="7"/>
  <c r="BC404" i="7"/>
  <c r="AI337" i="7"/>
  <c r="AU404" i="7"/>
  <c r="AD562" i="7"/>
  <c r="AF404" i="7"/>
  <c r="AR404" i="7"/>
  <c r="AJ337" i="7"/>
  <c r="BC337" i="7"/>
  <c r="AN404" i="7"/>
  <c r="AQ337" i="7"/>
  <c r="BE337" i="7"/>
  <c r="AV337" i="7"/>
  <c r="AA562" i="7"/>
  <c r="AM404" i="7"/>
  <c r="W404" i="7"/>
  <c r="AO562" i="7"/>
  <c r="AT562" i="7"/>
  <c r="AX562" i="7"/>
  <c r="AR337" i="7"/>
  <c r="D338" i="7"/>
  <c r="Z404" i="7"/>
  <c r="AO337" i="7"/>
  <c r="AH337" i="7"/>
  <c r="AJ404" i="7"/>
  <c r="AY337" i="7"/>
  <c r="AQ404" i="7"/>
  <c r="AD337" i="7"/>
  <c r="AW404" i="7"/>
  <c r="AN562" i="7"/>
  <c r="BD562" i="7"/>
  <c r="W337" i="7"/>
  <c r="AC337" i="7"/>
  <c r="AX337" i="7"/>
  <c r="AG404" i="7"/>
  <c r="H563" i="7"/>
  <c r="BA404" i="7"/>
  <c r="AY404" i="7"/>
  <c r="BB404" i="7"/>
  <c r="H338" i="7"/>
  <c r="V562" i="7"/>
  <c r="AJ562" i="7"/>
  <c r="AS562" i="7"/>
  <c r="AN337" i="7"/>
  <c r="BE562" i="7"/>
  <c r="AX404" i="7"/>
  <c r="BE404" i="7"/>
  <c r="F405" i="7"/>
  <c r="BB337" i="7"/>
  <c r="AB562" i="7"/>
  <c r="BB562" i="7"/>
  <c r="AE337" i="7"/>
  <c r="X337" i="7"/>
  <c r="D563" i="7"/>
  <c r="Z337" i="7"/>
  <c r="H405" i="7"/>
  <c r="AZ337" i="7"/>
  <c r="AF337" i="7"/>
  <c r="AB337" i="7"/>
  <c r="BD337" i="7"/>
  <c r="AI404" i="7"/>
  <c r="AA337" i="7"/>
  <c r="AH404" i="7"/>
  <c r="B407" i="7" l="1"/>
  <c r="B565" i="7"/>
  <c r="AF21" i="7"/>
  <c r="AR22" i="7"/>
  <c r="AR631" i="7" s="1"/>
  <c r="AQ670" i="7"/>
  <c r="BD60" i="7"/>
  <c r="AY35" i="7"/>
  <c r="AN36" i="7"/>
  <c r="AM640" i="7"/>
  <c r="J406" i="7"/>
  <c r="I564" i="7"/>
  <c r="D406" i="7"/>
  <c r="I339" i="7"/>
  <c r="S562" i="7"/>
  <c r="H564" i="7"/>
  <c r="H339" i="7"/>
  <c r="J339" i="7"/>
  <c r="F339" i="7"/>
  <c r="I406" i="7"/>
  <c r="D339" i="7"/>
  <c r="S404" i="7"/>
  <c r="H406" i="7"/>
  <c r="J405" i="7"/>
  <c r="J338" i="7"/>
  <c r="F406" i="7"/>
  <c r="S337" i="7"/>
  <c r="D564" i="7"/>
  <c r="F564" i="7"/>
  <c r="J564" i="7"/>
  <c r="J563" i="7"/>
  <c r="B408" i="7" l="1"/>
  <c r="B566" i="7"/>
  <c r="AF630" i="7"/>
  <c r="AR61" i="7"/>
  <c r="BD669" i="7"/>
  <c r="AN645" i="7"/>
  <c r="AN31" i="7"/>
  <c r="AY644" i="7"/>
  <c r="AP405" i="7"/>
  <c r="AN564" i="7"/>
  <c r="AJ564" i="7"/>
  <c r="AM339" i="7"/>
  <c r="AQ338" i="7"/>
  <c r="BC405" i="7"/>
  <c r="D565" i="7"/>
  <c r="V339" i="7"/>
  <c r="BA406" i="7"/>
  <c r="BE563" i="7"/>
  <c r="AY406" i="7"/>
  <c r="BB339" i="7"/>
  <c r="AE339" i="7"/>
  <c r="BD563" i="7"/>
  <c r="X339" i="7"/>
  <c r="AY564" i="7"/>
  <c r="AE564" i="7"/>
  <c r="BD338" i="7"/>
  <c r="AG564" i="7"/>
  <c r="AV406" i="7"/>
  <c r="AX338" i="7"/>
  <c r="AZ339" i="7"/>
  <c r="AX563" i="7"/>
  <c r="AD564" i="7"/>
  <c r="AV563" i="7"/>
  <c r="J340" i="7"/>
  <c r="AQ339" i="7"/>
  <c r="AZ406" i="7"/>
  <c r="V405" i="7"/>
  <c r="AD563" i="7"/>
  <c r="AX405" i="7"/>
  <c r="X564" i="7"/>
  <c r="AU406" i="7"/>
  <c r="AA406" i="7"/>
  <c r="D340" i="7"/>
  <c r="AO339" i="7"/>
  <c r="AN339" i="7"/>
  <c r="AV338" i="7"/>
  <c r="AT405" i="7"/>
  <c r="BB405" i="7"/>
  <c r="AJ563" i="7"/>
  <c r="W406" i="7"/>
  <c r="AM405" i="7"/>
  <c r="AQ405" i="7"/>
  <c r="BC406" i="7"/>
  <c r="AB564" i="7"/>
  <c r="AL406" i="7"/>
  <c r="AC405" i="7"/>
  <c r="AN405" i="7"/>
  <c r="AA339" i="7"/>
  <c r="H340" i="7"/>
  <c r="AE405" i="7"/>
  <c r="AC564" i="7"/>
  <c r="AQ564" i="7"/>
  <c r="AM338" i="7"/>
  <c r="AL339" i="7"/>
  <c r="Y405" i="7"/>
  <c r="AD338" i="7"/>
  <c r="AB406" i="7"/>
  <c r="AM564" i="7"/>
  <c r="AW405" i="7"/>
  <c r="Z563" i="7"/>
  <c r="AL405" i="7"/>
  <c r="AI564" i="7"/>
  <c r="AY339" i="7"/>
  <c r="AL564" i="7"/>
  <c r="AV405" i="7"/>
  <c r="AF564" i="7"/>
  <c r="AW406" i="7"/>
  <c r="AC563" i="7"/>
  <c r="BB564" i="7"/>
  <c r="AG406" i="7"/>
  <c r="AM406" i="7"/>
  <c r="Z406" i="7"/>
  <c r="W338" i="7"/>
  <c r="AN563" i="7"/>
  <c r="AS339" i="7"/>
  <c r="AS564" i="7"/>
  <c r="AN406" i="7"/>
  <c r="AJ406" i="7"/>
  <c r="AP339" i="7"/>
  <c r="F340" i="7"/>
  <c r="AY563" i="7"/>
  <c r="AO563" i="7"/>
  <c r="BD339" i="7"/>
  <c r="AL563" i="7"/>
  <c r="BE339" i="7"/>
  <c r="BA564" i="7"/>
  <c r="Y564" i="7"/>
  <c r="BC338" i="7"/>
  <c r="X338" i="7"/>
  <c r="AQ406" i="7"/>
  <c r="AN338" i="7"/>
  <c r="AZ564" i="7"/>
  <c r="W339" i="7"/>
  <c r="BA339" i="7"/>
  <c r="BE564" i="7"/>
  <c r="AT339" i="7"/>
  <c r="AF338" i="7"/>
  <c r="AH563" i="7"/>
  <c r="AH564" i="7"/>
  <c r="AA405" i="7"/>
  <c r="X405" i="7"/>
  <c r="AI339" i="7"/>
  <c r="AP564" i="7"/>
  <c r="AM563" i="7"/>
  <c r="AH338" i="7"/>
  <c r="Z564" i="7"/>
  <c r="Y406" i="7"/>
  <c r="AD339" i="7"/>
  <c r="AX406" i="7"/>
  <c r="AY338" i="7"/>
  <c r="BD564" i="7"/>
  <c r="V564" i="7"/>
  <c r="J407" i="7"/>
  <c r="AA564" i="7"/>
  <c r="AI406" i="7"/>
  <c r="AL338" i="7"/>
  <c r="AF405" i="7"/>
  <c r="Y339" i="7"/>
  <c r="AF563" i="7"/>
  <c r="AH405" i="7"/>
  <c r="AT564" i="7"/>
  <c r="X406" i="7"/>
  <c r="AD405" i="7"/>
  <c r="AP338" i="7"/>
  <c r="AD406" i="7"/>
  <c r="AK406" i="7"/>
  <c r="AX564" i="7"/>
  <c r="AR406" i="7"/>
  <c r="W563" i="7"/>
  <c r="AB563" i="7"/>
  <c r="AK563" i="7"/>
  <c r="AI563" i="7"/>
  <c r="V338" i="7"/>
  <c r="AF406" i="7"/>
  <c r="AC339" i="7"/>
  <c r="AQ563" i="7"/>
  <c r="BD406" i="7"/>
  <c r="AU338" i="7"/>
  <c r="BC564" i="7"/>
  <c r="W564" i="7"/>
  <c r="AV339" i="7"/>
  <c r="AO406" i="7"/>
  <c r="I340" i="7"/>
  <c r="AA338" i="7"/>
  <c r="AK338" i="7"/>
  <c r="F565" i="7"/>
  <c r="AR339" i="7"/>
  <c r="AH339" i="7"/>
  <c r="J565" i="7"/>
  <c r="AH406" i="7"/>
  <c r="AT563" i="7"/>
  <c r="AV564" i="7"/>
  <c r="AU339" i="7"/>
  <c r="AW564" i="7"/>
  <c r="AU563" i="7"/>
  <c r="Z339" i="7"/>
  <c r="BE405" i="7"/>
  <c r="AS406" i="7"/>
  <c r="BA338" i="7"/>
  <c r="AI338" i="7"/>
  <c r="Z405" i="7"/>
  <c r="AZ563" i="7"/>
  <c r="AK405" i="7"/>
  <c r="AI405" i="7"/>
  <c r="AE338" i="7"/>
  <c r="AP563" i="7"/>
  <c r="W405" i="7"/>
  <c r="BA405" i="7"/>
  <c r="AT338" i="7"/>
  <c r="AJ405" i="7"/>
  <c r="AU405" i="7"/>
  <c r="AC406" i="7"/>
  <c r="AT406" i="7"/>
  <c r="AR405" i="7"/>
  <c r="D407" i="7"/>
  <c r="AB339" i="7"/>
  <c r="AG339" i="7"/>
  <c r="AG405" i="7"/>
  <c r="V563" i="7"/>
  <c r="AP406" i="7"/>
  <c r="AE563" i="7"/>
  <c r="AO564" i="7"/>
  <c r="AO338" i="7"/>
  <c r="BC563" i="7"/>
  <c r="AS405" i="7"/>
  <c r="AK564" i="7"/>
  <c r="AG563" i="7"/>
  <c r="AB405" i="7"/>
  <c r="BB563" i="7"/>
  <c r="AC338" i="7"/>
  <c r="BB406" i="7"/>
  <c r="AS338" i="7"/>
  <c r="AF339" i="7"/>
  <c r="H407" i="7"/>
  <c r="Y563" i="7"/>
  <c r="BB338" i="7"/>
  <c r="BA563" i="7"/>
  <c r="AX339" i="7"/>
  <c r="AA563" i="7"/>
  <c r="AK339" i="7"/>
  <c r="AZ338" i="7"/>
  <c r="AJ338" i="7"/>
  <c r="AW338" i="7"/>
  <c r="BE406" i="7"/>
  <c r="AB338" i="7"/>
  <c r="X563" i="7"/>
  <c r="AR563" i="7"/>
  <c r="AS563" i="7"/>
  <c r="Y338" i="7"/>
  <c r="AU564" i="7"/>
  <c r="AJ339" i="7"/>
  <c r="AZ405" i="7"/>
  <c r="I565" i="7"/>
  <c r="BC339" i="7"/>
  <c r="V406" i="7"/>
  <c r="AR338" i="7"/>
  <c r="AO405" i="7"/>
  <c r="AG338" i="7"/>
  <c r="AW339" i="7"/>
  <c r="F407" i="7"/>
  <c r="BD405" i="7"/>
  <c r="AY405" i="7"/>
  <c r="AE406" i="7"/>
  <c r="H565" i="7"/>
  <c r="AW563" i="7"/>
  <c r="I407" i="7"/>
  <c r="Z338" i="7"/>
  <c r="AR564" i="7"/>
  <c r="BE338" i="7"/>
  <c r="V678" i="7" l="1"/>
  <c r="B409" i="7"/>
  <c r="V673" i="7"/>
  <c r="W64" i="7" s="1"/>
  <c r="W673" i="7" s="1"/>
  <c r="X64" i="7" s="1"/>
  <c r="X673" i="7" s="1"/>
  <c r="Y64" i="7" s="1"/>
  <c r="Y673" i="7" s="1"/>
  <c r="Z64" i="7" s="1"/>
  <c r="Z673" i="7" s="1"/>
  <c r="AA64" i="7" s="1"/>
  <c r="AA673" i="7" s="1"/>
  <c r="AB64" i="7" s="1"/>
  <c r="AB673" i="7" s="1"/>
  <c r="AC64" i="7" s="1"/>
  <c r="AC673" i="7" s="1"/>
  <c r="AD64" i="7" s="1"/>
  <c r="AD673" i="7" s="1"/>
  <c r="AE64" i="7" s="1"/>
  <c r="AE673" i="7" s="1"/>
  <c r="AF64" i="7" s="1"/>
  <c r="AF673" i="7" s="1"/>
  <c r="AG64" i="7" s="1"/>
  <c r="AG673" i="7" s="1"/>
  <c r="AH64" i="7" s="1"/>
  <c r="AH673" i="7" s="1"/>
  <c r="AI64" i="7" s="1"/>
  <c r="AI673" i="7" s="1"/>
  <c r="AJ64" i="7" s="1"/>
  <c r="AJ673" i="7" s="1"/>
  <c r="AK64" i="7" s="1"/>
  <c r="AK673" i="7" s="1"/>
  <c r="AL64" i="7" s="1"/>
  <c r="AL673" i="7" s="1"/>
  <c r="AM64" i="7" s="1"/>
  <c r="AM673" i="7" s="1"/>
  <c r="AN64" i="7" s="1"/>
  <c r="AN673" i="7" s="1"/>
  <c r="AO64" i="7" s="1"/>
  <c r="AO673" i="7" s="1"/>
  <c r="AP64" i="7" s="1"/>
  <c r="AP673" i="7" s="1"/>
  <c r="AQ64" i="7" s="1"/>
  <c r="AQ673" i="7" s="1"/>
  <c r="AR64" i="7" s="1"/>
  <c r="AR673" i="7" s="1"/>
  <c r="AS64" i="7" s="1"/>
  <c r="AS673" i="7" s="1"/>
  <c r="AT64" i="7" s="1"/>
  <c r="AT673" i="7" s="1"/>
  <c r="AU64" i="7" s="1"/>
  <c r="AU673" i="7" s="1"/>
  <c r="AV64" i="7" s="1"/>
  <c r="AV673" i="7" s="1"/>
  <c r="AW64" i="7" s="1"/>
  <c r="AW673" i="7" s="1"/>
  <c r="AX64" i="7" s="1"/>
  <c r="AX673" i="7" s="1"/>
  <c r="AY64" i="7" s="1"/>
  <c r="AY673" i="7" s="1"/>
  <c r="AZ64" i="7" s="1"/>
  <c r="AZ673" i="7" s="1"/>
  <c r="BA64" i="7" s="1"/>
  <c r="BA673" i="7" s="1"/>
  <c r="BB64" i="7" s="1"/>
  <c r="BB673" i="7" s="1"/>
  <c r="BC64" i="7" s="1"/>
  <c r="BC673" i="7" s="1"/>
  <c r="BD64" i="7" s="1"/>
  <c r="BD673" i="7" s="1"/>
  <c r="BE64" i="7" s="1"/>
  <c r="BE673" i="7" s="1"/>
  <c r="B567" i="7"/>
  <c r="AG21" i="7"/>
  <c r="AS22" i="7"/>
  <c r="AS631" i="7" s="1"/>
  <c r="AR670" i="7"/>
  <c r="BE60" i="7"/>
  <c r="AO36" i="7"/>
  <c r="AN640" i="7"/>
  <c r="AZ35" i="7"/>
  <c r="AD340" i="7"/>
  <c r="AH407" i="7"/>
  <c r="F341" i="7"/>
  <c r="X407" i="7"/>
  <c r="AT407" i="7"/>
  <c r="Y565" i="7"/>
  <c r="AV407" i="7"/>
  <c r="V340" i="7"/>
  <c r="BA565" i="7"/>
  <c r="AA407" i="7"/>
  <c r="V565" i="7"/>
  <c r="AP565" i="7"/>
  <c r="AX340" i="7"/>
  <c r="AW565" i="7"/>
  <c r="BB407" i="7"/>
  <c r="S673" i="7"/>
  <c r="AG340" i="7"/>
  <c r="AF340" i="7"/>
  <c r="AG565" i="7"/>
  <c r="AY340" i="7"/>
  <c r="D408" i="7"/>
  <c r="AR407" i="7"/>
  <c r="F408" i="7"/>
  <c r="BE407" i="7"/>
  <c r="AM407" i="7"/>
  <c r="AI407" i="7"/>
  <c r="BD407" i="7"/>
  <c r="AL407" i="7"/>
  <c r="AK565" i="7"/>
  <c r="BC565" i="7"/>
  <c r="BA407" i="7"/>
  <c r="AC565" i="7"/>
  <c r="AJ407" i="7"/>
  <c r="AS565" i="7"/>
  <c r="AE407" i="7"/>
  <c r="AZ407" i="7"/>
  <c r="AH565" i="7"/>
  <c r="S405" i="7"/>
  <c r="AQ407" i="7"/>
  <c r="AB340" i="7"/>
  <c r="BC407" i="7"/>
  <c r="BB565" i="7"/>
  <c r="W407" i="7"/>
  <c r="S338" i="7"/>
  <c r="AF407" i="7"/>
  <c r="X565" i="7"/>
  <c r="Y340" i="7"/>
  <c r="I566" i="7"/>
  <c r="W565" i="7"/>
  <c r="BC340" i="7"/>
  <c r="AW407" i="7"/>
  <c r="AN340" i="7"/>
  <c r="AJ340" i="7"/>
  <c r="AL340" i="7"/>
  <c r="AZ340" i="7"/>
  <c r="AL565" i="7"/>
  <c r="V407" i="7"/>
  <c r="BA340" i="7"/>
  <c r="S564" i="7"/>
  <c r="AD407" i="7"/>
  <c r="AE340" i="7"/>
  <c r="H408" i="7"/>
  <c r="AH340" i="7"/>
  <c r="AJ565" i="7"/>
  <c r="AM340" i="7"/>
  <c r="J341" i="7"/>
  <c r="AS340" i="7"/>
  <c r="AP407" i="7"/>
  <c r="AR565" i="7"/>
  <c r="AU565" i="7"/>
  <c r="AU407" i="7"/>
  <c r="BE340" i="7"/>
  <c r="I341" i="7"/>
  <c r="AB565" i="7"/>
  <c r="AX565" i="7"/>
  <c r="AG407" i="7"/>
  <c r="AK340" i="7"/>
  <c r="AF565" i="7"/>
  <c r="AO407" i="7"/>
  <c r="AC407" i="7"/>
  <c r="S406" i="7"/>
  <c r="AQ565" i="7"/>
  <c r="F566" i="7"/>
  <c r="AY565" i="7"/>
  <c r="AM565" i="7"/>
  <c r="Y407" i="7"/>
  <c r="AQ340" i="7"/>
  <c r="AS407" i="7"/>
  <c r="AP340" i="7"/>
  <c r="AA565" i="7"/>
  <c r="X340" i="7"/>
  <c r="AV340" i="7"/>
  <c r="BD565" i="7"/>
  <c r="S339" i="7"/>
  <c r="AC340" i="7"/>
  <c r="AK407" i="7"/>
  <c r="J566" i="7"/>
  <c r="I408" i="7"/>
  <c r="J408" i="7"/>
  <c r="S563" i="7"/>
  <c r="AD565" i="7"/>
  <c r="AA340" i="7"/>
  <c r="Z340" i="7"/>
  <c r="Z407" i="7"/>
  <c r="AZ565" i="7"/>
  <c r="AB407" i="7"/>
  <c r="AO565" i="7"/>
  <c r="AR340" i="7"/>
  <c r="AU340" i="7"/>
  <c r="AY407" i="7"/>
  <c r="AT340" i="7"/>
  <c r="AN565" i="7"/>
  <c r="D341" i="7"/>
  <c r="AI565" i="7"/>
  <c r="BE565" i="7"/>
  <c r="AX407" i="7"/>
  <c r="AV565" i="7"/>
  <c r="BD340" i="7"/>
  <c r="W340" i="7"/>
  <c r="BB340" i="7"/>
  <c r="Z565" i="7"/>
  <c r="H341" i="7"/>
  <c r="AO340" i="7"/>
  <c r="D566" i="7"/>
  <c r="AI340" i="7"/>
  <c r="AW340" i="7"/>
  <c r="H566" i="7"/>
  <c r="AE565" i="7"/>
  <c r="AT565" i="7"/>
  <c r="AN407" i="7"/>
  <c r="B410" i="7" l="1"/>
  <c r="B568" i="7"/>
  <c r="AG630" i="7"/>
  <c r="AS61" i="7"/>
  <c r="BE669" i="7"/>
  <c r="AO645" i="7"/>
  <c r="AO31" i="7"/>
  <c r="AZ644" i="7"/>
  <c r="AJ566" i="7"/>
  <c r="AQ341" i="7"/>
  <c r="S565" i="7"/>
  <c r="BB341" i="7"/>
  <c r="BE341" i="7"/>
  <c r="BE408" i="7"/>
  <c r="AD341" i="7"/>
  <c r="AZ341" i="7"/>
  <c r="X341" i="7"/>
  <c r="AU408" i="7"/>
  <c r="AN566" i="7"/>
  <c r="AF408" i="7"/>
  <c r="S340" i="7"/>
  <c r="BA341" i="7"/>
  <c r="H567" i="7"/>
  <c r="AO341" i="7"/>
  <c r="W408" i="7"/>
  <c r="Z408" i="7"/>
  <c r="AN341" i="7"/>
  <c r="AD566" i="7"/>
  <c r="AM341" i="7"/>
  <c r="Z566" i="7"/>
  <c r="AT341" i="7"/>
  <c r="I567" i="7"/>
  <c r="AK566" i="7"/>
  <c r="BA566" i="7"/>
  <c r="V341" i="7"/>
  <c r="D409" i="7"/>
  <c r="BC408" i="7"/>
  <c r="AR341" i="7"/>
  <c r="AM566" i="7"/>
  <c r="AE408" i="7"/>
  <c r="H409" i="7"/>
  <c r="F342" i="7"/>
  <c r="J342" i="7"/>
  <c r="J409" i="7"/>
  <c r="Z341" i="7"/>
  <c r="AX408" i="7"/>
  <c r="AP341" i="7"/>
  <c r="AM408" i="7"/>
  <c r="AO566" i="7"/>
  <c r="AL408" i="7"/>
  <c r="BB566" i="7"/>
  <c r="AJ341" i="7"/>
  <c r="BD341" i="7"/>
  <c r="AQ408" i="7"/>
  <c r="AW566" i="7"/>
  <c r="AV341" i="7"/>
  <c r="AF566" i="7"/>
  <c r="BA408" i="7"/>
  <c r="AE341" i="7"/>
  <c r="AL566" i="7"/>
  <c r="AO408" i="7"/>
  <c r="AA566" i="7"/>
  <c r="AA341" i="7"/>
  <c r="AX341" i="7"/>
  <c r="AG408" i="7"/>
  <c r="AZ408" i="7"/>
  <c r="X566" i="7"/>
  <c r="W566" i="7"/>
  <c r="I342" i="7"/>
  <c r="AR566" i="7"/>
  <c r="AH341" i="7"/>
  <c r="AI341" i="7"/>
  <c r="AW341" i="7"/>
  <c r="AB341" i="7"/>
  <c r="V566" i="7"/>
  <c r="AB566" i="7"/>
  <c r="AK408" i="7"/>
  <c r="AP408" i="7"/>
  <c r="AD408" i="7"/>
  <c r="AA408" i="7"/>
  <c r="AW408" i="7"/>
  <c r="AG566" i="7"/>
  <c r="AV566" i="7"/>
  <c r="S669" i="7"/>
  <c r="AI566" i="7"/>
  <c r="BC341" i="7"/>
  <c r="D342" i="7"/>
  <c r="D567" i="7"/>
  <c r="AZ566" i="7"/>
  <c r="AU341" i="7"/>
  <c r="AN408" i="7"/>
  <c r="H342" i="7"/>
  <c r="AK341" i="7"/>
  <c r="BB408" i="7"/>
  <c r="Y566" i="7"/>
  <c r="AH566" i="7"/>
  <c r="AY566" i="7"/>
  <c r="F409" i="7"/>
  <c r="W341" i="7"/>
  <c r="F567" i="7"/>
  <c r="X408" i="7"/>
  <c r="J567" i="7"/>
  <c r="AB408" i="7"/>
  <c r="AS408" i="7"/>
  <c r="AH408" i="7"/>
  <c r="AP566" i="7"/>
  <c r="BE566" i="7"/>
  <c r="AV408" i="7"/>
  <c r="AJ408" i="7"/>
  <c r="Y408" i="7"/>
  <c r="AS566" i="7"/>
  <c r="AY341" i="7"/>
  <c r="AI408" i="7"/>
  <c r="BD566" i="7"/>
  <c r="BD408" i="7"/>
  <c r="AT566" i="7"/>
  <c r="AC408" i="7"/>
  <c r="AL341" i="7"/>
  <c r="AC341" i="7"/>
  <c r="AQ566" i="7"/>
  <c r="AT408" i="7"/>
  <c r="V408" i="7"/>
  <c r="S407" i="7"/>
  <c r="AC566" i="7"/>
  <c r="AR408" i="7"/>
  <c r="AX566" i="7"/>
  <c r="I409" i="7"/>
  <c r="AY408" i="7"/>
  <c r="AG341" i="7"/>
  <c r="AS341" i="7"/>
  <c r="AF341" i="7"/>
  <c r="AE566" i="7"/>
  <c r="BC566" i="7"/>
  <c r="AU566" i="7"/>
  <c r="Y341" i="7"/>
  <c r="W67" i="7" l="1"/>
  <c r="W676" i="7" s="1"/>
  <c r="X67" i="7" s="1"/>
  <c r="X676" i="7" s="1"/>
  <c r="Y67" i="7" s="1"/>
  <c r="Y676" i="7" s="1"/>
  <c r="Z67" i="7" s="1"/>
  <c r="Z676" i="7" s="1"/>
  <c r="AA67" i="7" s="1"/>
  <c r="AA676" i="7" s="1"/>
  <c r="AB67" i="7" s="1"/>
  <c r="AB676" i="7" s="1"/>
  <c r="AC67" i="7" s="1"/>
  <c r="AC676" i="7" s="1"/>
  <c r="AD67" i="7" s="1"/>
  <c r="AD676" i="7" s="1"/>
  <c r="AE67" i="7" s="1"/>
  <c r="AE676" i="7" s="1"/>
  <c r="AF67" i="7" s="1"/>
  <c r="AF676" i="7" s="1"/>
  <c r="AG67" i="7" s="1"/>
  <c r="AG676" i="7" s="1"/>
  <c r="AH67" i="7" s="1"/>
  <c r="AH676" i="7" s="1"/>
  <c r="AI67" i="7" s="1"/>
  <c r="AI676" i="7" s="1"/>
  <c r="AJ67" i="7" s="1"/>
  <c r="AJ676" i="7" s="1"/>
  <c r="AK67" i="7" s="1"/>
  <c r="AK676" i="7" s="1"/>
  <c r="AL67" i="7" s="1"/>
  <c r="AL676" i="7" s="1"/>
  <c r="AM67" i="7" s="1"/>
  <c r="AM676" i="7" s="1"/>
  <c r="AN67" i="7" s="1"/>
  <c r="AN676" i="7" s="1"/>
  <c r="AO67" i="7" s="1"/>
  <c r="AO676" i="7" s="1"/>
  <c r="AP67" i="7" s="1"/>
  <c r="AP676" i="7" s="1"/>
  <c r="AQ67" i="7" s="1"/>
  <c r="AQ676" i="7" s="1"/>
  <c r="AR67" i="7" s="1"/>
  <c r="AR676" i="7" s="1"/>
  <c r="AS67" i="7" s="1"/>
  <c r="AS676" i="7" s="1"/>
  <c r="AT67" i="7" s="1"/>
  <c r="AT676" i="7" s="1"/>
  <c r="AU67" i="7" s="1"/>
  <c r="AU676" i="7" s="1"/>
  <c r="AV67" i="7" s="1"/>
  <c r="AV676" i="7" s="1"/>
  <c r="AW67" i="7" s="1"/>
  <c r="AW676" i="7" s="1"/>
  <c r="AX67" i="7" s="1"/>
  <c r="AX676" i="7" s="1"/>
  <c r="AY67" i="7" s="1"/>
  <c r="AY676" i="7" s="1"/>
  <c r="AZ67" i="7" s="1"/>
  <c r="AZ676" i="7" s="1"/>
  <c r="BA67" i="7" s="1"/>
  <c r="BA676" i="7" s="1"/>
  <c r="BB67" i="7" s="1"/>
  <c r="BB676" i="7" s="1"/>
  <c r="BC67" i="7" s="1"/>
  <c r="BC676" i="7" s="1"/>
  <c r="BD67" i="7" s="1"/>
  <c r="BD676" i="7" s="1"/>
  <c r="BE67" i="7" s="1"/>
  <c r="BE676" i="7" s="1"/>
  <c r="B411" i="7"/>
  <c r="B569" i="7"/>
  <c r="AH21" i="7"/>
  <c r="AT22" i="7"/>
  <c r="AT631" i="7" s="1"/>
  <c r="AS670" i="7"/>
  <c r="AP36" i="7"/>
  <c r="AO640" i="7"/>
  <c r="BA35" i="7"/>
  <c r="S408" i="7"/>
  <c r="Z342" i="7"/>
  <c r="Z409" i="7"/>
  <c r="AC567" i="7"/>
  <c r="I410" i="7"/>
  <c r="AW409" i="7"/>
  <c r="AH567" i="7"/>
  <c r="AY409" i="7"/>
  <c r="AM567" i="7"/>
  <c r="AP567" i="7"/>
  <c r="AG409" i="7"/>
  <c r="AJ567" i="7"/>
  <c r="BD342" i="7"/>
  <c r="S566" i="7"/>
  <c r="AS342" i="7"/>
  <c r="Z567" i="7"/>
  <c r="AB409" i="7"/>
  <c r="BB342" i="7"/>
  <c r="AG567" i="7"/>
  <c r="J410" i="7"/>
  <c r="AH342" i="7"/>
  <c r="F343" i="7"/>
  <c r="D410" i="7"/>
  <c r="AC409" i="7"/>
  <c r="AO409" i="7"/>
  <c r="AP342" i="7"/>
  <c r="V567" i="7"/>
  <c r="AI342" i="7"/>
  <c r="AH409" i="7"/>
  <c r="F410" i="7"/>
  <c r="AU342" i="7"/>
  <c r="Y409" i="7"/>
  <c r="BA409" i="7"/>
  <c r="H343" i="7"/>
  <c r="AN409" i="7"/>
  <c r="AN567" i="7"/>
  <c r="AY567" i="7"/>
  <c r="BE409" i="7"/>
  <c r="BB567" i="7"/>
  <c r="AR409" i="7"/>
  <c r="V409" i="7"/>
  <c r="BE567" i="7"/>
  <c r="X409" i="7"/>
  <c r="AE567" i="7"/>
  <c r="AF342" i="7"/>
  <c r="AO567" i="7"/>
  <c r="AJ409" i="7"/>
  <c r="D343" i="7"/>
  <c r="BA567" i="7"/>
  <c r="S676" i="7"/>
  <c r="AX567" i="7"/>
  <c r="AU409" i="7"/>
  <c r="AK567" i="7"/>
  <c r="W409" i="7"/>
  <c r="AL409" i="7"/>
  <c r="AE409" i="7"/>
  <c r="AG342" i="7"/>
  <c r="X567" i="7"/>
  <c r="BD409" i="7"/>
  <c r="AK409" i="7"/>
  <c r="BB409" i="7"/>
  <c r="H568" i="7"/>
  <c r="AM409" i="7"/>
  <c r="AB342" i="7"/>
  <c r="H410" i="7"/>
  <c r="BA342" i="7"/>
  <c r="AQ342" i="7"/>
  <c r="AV409" i="7"/>
  <c r="AL342" i="7"/>
  <c r="AB567" i="7"/>
  <c r="BE342" i="7"/>
  <c r="AC342" i="7"/>
  <c r="AZ567" i="7"/>
  <c r="AZ409" i="7"/>
  <c r="AT342" i="7"/>
  <c r="AE342" i="7"/>
  <c r="F568" i="7"/>
  <c r="AT567" i="7"/>
  <c r="AZ342" i="7"/>
  <c r="V342" i="7"/>
  <c r="AQ567" i="7"/>
  <c r="AA409" i="7"/>
  <c r="AR567" i="7"/>
  <c r="AR342" i="7"/>
  <c r="AT409" i="7"/>
  <c r="AU567" i="7"/>
  <c r="BC409" i="7"/>
  <c r="AI409" i="7"/>
  <c r="I568" i="7"/>
  <c r="Y342" i="7"/>
  <c r="BC567" i="7"/>
  <c r="D568" i="7"/>
  <c r="Y567" i="7"/>
  <c r="S341" i="7"/>
  <c r="AW567" i="7"/>
  <c r="BC342" i="7"/>
  <c r="AI567" i="7"/>
  <c r="AD567" i="7"/>
  <c r="AW342" i="7"/>
  <c r="AP409" i="7"/>
  <c r="AA567" i="7"/>
  <c r="AF567" i="7"/>
  <c r="AN342" i="7"/>
  <c r="AL567" i="7"/>
  <c r="I343" i="7"/>
  <c r="AD342" i="7"/>
  <c r="AV567" i="7"/>
  <c r="AX342" i="7"/>
  <c r="AA342" i="7"/>
  <c r="AS409" i="7"/>
  <c r="AY342" i="7"/>
  <c r="AF409" i="7"/>
  <c r="AJ342" i="7"/>
  <c r="J568" i="7"/>
  <c r="W567" i="7"/>
  <c r="AO342" i="7"/>
  <c r="X342" i="7"/>
  <c r="W342" i="7"/>
  <c r="AX409" i="7"/>
  <c r="AV342" i="7"/>
  <c r="AQ409" i="7"/>
  <c r="AM342" i="7"/>
  <c r="BD567" i="7"/>
  <c r="AK342" i="7"/>
  <c r="AD409" i="7"/>
  <c r="AS567" i="7"/>
  <c r="J343" i="7"/>
  <c r="B412" i="7" l="1"/>
  <c r="B570" i="7"/>
  <c r="AH630" i="7"/>
  <c r="AT61" i="7"/>
  <c r="BA644" i="7"/>
  <c r="AP645" i="7"/>
  <c r="AP31" i="7"/>
  <c r="AA568" i="7"/>
  <c r="F569" i="7"/>
  <c r="D411" i="7"/>
  <c r="AD568" i="7"/>
  <c r="AT343" i="7"/>
  <c r="AK343" i="7"/>
  <c r="V343" i="7"/>
  <c r="AL568" i="7"/>
  <c r="AY568" i="7"/>
  <c r="AJ343" i="7"/>
  <c r="X410" i="7"/>
  <c r="AC343" i="7"/>
  <c r="AB343" i="7"/>
  <c r="V410" i="7"/>
  <c r="AP410" i="7"/>
  <c r="AV343" i="7"/>
  <c r="AL410" i="7"/>
  <c r="AH410" i="7"/>
  <c r="AQ343" i="7"/>
  <c r="AW568" i="7"/>
  <c r="I411" i="7"/>
  <c r="AM343" i="7"/>
  <c r="S342" i="7"/>
  <c r="AY410" i="7"/>
  <c r="AS343" i="7"/>
  <c r="I569" i="7"/>
  <c r="AR410" i="7"/>
  <c r="AT568" i="7"/>
  <c r="AL343" i="7"/>
  <c r="AH343" i="7"/>
  <c r="BE410" i="7"/>
  <c r="BD343" i="7"/>
  <c r="AF568" i="7"/>
  <c r="AZ410" i="7"/>
  <c r="X343" i="7"/>
  <c r="AI343" i="7"/>
  <c r="J344" i="7"/>
  <c r="AE410" i="7"/>
  <c r="AU343" i="7"/>
  <c r="Z410" i="7"/>
  <c r="AC568" i="7"/>
  <c r="AN343" i="7"/>
  <c r="D569" i="7"/>
  <c r="AA343" i="7"/>
  <c r="AC410" i="7"/>
  <c r="AF343" i="7"/>
  <c r="AM568" i="7"/>
  <c r="BA568" i="7"/>
  <c r="Y343" i="7"/>
  <c r="AA410" i="7"/>
  <c r="AY343" i="7"/>
  <c r="BC568" i="7"/>
  <c r="AG568" i="7"/>
  <c r="AT410" i="7"/>
  <c r="BB343" i="7"/>
  <c r="BA410" i="7"/>
  <c r="AW343" i="7"/>
  <c r="AW410" i="7"/>
  <c r="BB410" i="7"/>
  <c r="S409" i="7"/>
  <c r="BE343" i="7"/>
  <c r="BA343" i="7"/>
  <c r="H569" i="7"/>
  <c r="AK568" i="7"/>
  <c r="AQ568" i="7"/>
  <c r="AZ568" i="7"/>
  <c r="AV410" i="7"/>
  <c r="AI410" i="7"/>
  <c r="AD343" i="7"/>
  <c r="AO410" i="7"/>
  <c r="AZ343" i="7"/>
  <c r="AQ410" i="7"/>
  <c r="Y568" i="7"/>
  <c r="AG343" i="7"/>
  <c r="AH568" i="7"/>
  <c r="AX343" i="7"/>
  <c r="AV568" i="7"/>
  <c r="I344" i="7"/>
  <c r="H411" i="7"/>
  <c r="AU410" i="7"/>
  <c r="AN568" i="7"/>
  <c r="AE343" i="7"/>
  <c r="AK410" i="7"/>
  <c r="AR343" i="7"/>
  <c r="BD568" i="7"/>
  <c r="AM410" i="7"/>
  <c r="W568" i="7"/>
  <c r="X568" i="7"/>
  <c r="S567" i="7"/>
  <c r="W410" i="7"/>
  <c r="F411" i="7"/>
  <c r="BD410" i="7"/>
  <c r="AI568" i="7"/>
  <c r="AP343" i="7"/>
  <c r="BC410" i="7"/>
  <c r="AS568" i="7"/>
  <c r="AP568" i="7"/>
  <c r="AR568" i="7"/>
  <c r="F344" i="7"/>
  <c r="AN410" i="7"/>
  <c r="AO343" i="7"/>
  <c r="BC343" i="7"/>
  <c r="AO568" i="7"/>
  <c r="AF410" i="7"/>
  <c r="AJ410" i="7"/>
  <c r="D344" i="7"/>
  <c r="V568" i="7"/>
  <c r="AE568" i="7"/>
  <c r="AX410" i="7"/>
  <c r="BE568" i="7"/>
  <c r="W343" i="7"/>
  <c r="Z568" i="7"/>
  <c r="J411" i="7"/>
  <c r="AB568" i="7"/>
  <c r="BB568" i="7"/>
  <c r="AG410" i="7"/>
  <c r="AJ568" i="7"/>
  <c r="H344" i="7"/>
  <c r="AD410" i="7"/>
  <c r="AX568" i="7"/>
  <c r="AB410" i="7"/>
  <c r="J569" i="7"/>
  <c r="AS410" i="7"/>
  <c r="AU568" i="7"/>
  <c r="Y410" i="7"/>
  <c r="Z343" i="7"/>
  <c r="B413" i="7" l="1"/>
  <c r="B571" i="7"/>
  <c r="AI21" i="7"/>
  <c r="AU22" i="7"/>
  <c r="AU631" i="7" s="1"/>
  <c r="AT670" i="7"/>
  <c r="BB35" i="7"/>
  <c r="AQ36" i="7"/>
  <c r="AP640" i="7"/>
  <c r="S410" i="7"/>
  <c r="AI411" i="7"/>
  <c r="AI344" i="7"/>
  <c r="F345" i="7"/>
  <c r="AI569" i="7"/>
  <c r="AQ411" i="7"/>
  <c r="AX411" i="7"/>
  <c r="F570" i="7"/>
  <c r="AC569" i="7"/>
  <c r="D412" i="7"/>
  <c r="J345" i="7"/>
  <c r="AG411" i="7"/>
  <c r="BC344" i="7"/>
  <c r="W344" i="7"/>
  <c r="D570" i="7"/>
  <c r="AN411" i="7"/>
  <c r="AP344" i="7"/>
  <c r="I412" i="7"/>
  <c r="AX344" i="7"/>
  <c r="AS569" i="7"/>
  <c r="D345" i="7"/>
  <c r="AP569" i="7"/>
  <c r="Z411" i="7"/>
  <c r="W569" i="7"/>
  <c r="V344" i="7"/>
  <c r="AT411" i="7"/>
  <c r="AY411" i="7"/>
  <c r="Y411" i="7"/>
  <c r="AZ344" i="7"/>
  <c r="BC569" i="7"/>
  <c r="X569" i="7"/>
  <c r="AJ344" i="7"/>
  <c r="H570" i="7"/>
  <c r="BA569" i="7"/>
  <c r="AY344" i="7"/>
  <c r="AN569" i="7"/>
  <c r="BE344" i="7"/>
  <c r="AM344" i="7"/>
  <c r="AJ411" i="7"/>
  <c r="AA569" i="7"/>
  <c r="AL411" i="7"/>
  <c r="AM569" i="7"/>
  <c r="AR411" i="7"/>
  <c r="BD411" i="7"/>
  <c r="S568" i="7"/>
  <c r="AF344" i="7"/>
  <c r="AW344" i="7"/>
  <c r="AK344" i="7"/>
  <c r="AB411" i="7"/>
  <c r="BD344" i="7"/>
  <c r="I345" i="7"/>
  <c r="AD411" i="7"/>
  <c r="AR344" i="7"/>
  <c r="AB569" i="7"/>
  <c r="Y344" i="7"/>
  <c r="S343" i="7"/>
  <c r="AU411" i="7"/>
  <c r="AV569" i="7"/>
  <c r="AH411" i="7"/>
  <c r="AZ569" i="7"/>
  <c r="AA344" i="7"/>
  <c r="AH569" i="7"/>
  <c r="AC344" i="7"/>
  <c r="AR569" i="7"/>
  <c r="BB344" i="7"/>
  <c r="AO569" i="7"/>
  <c r="BC411" i="7"/>
  <c r="AO411" i="7"/>
  <c r="BB411" i="7"/>
  <c r="BD569" i="7"/>
  <c r="Z569" i="7"/>
  <c r="AE569" i="7"/>
  <c r="AP411" i="7"/>
  <c r="AV411" i="7"/>
  <c r="AF411" i="7"/>
  <c r="AK411" i="7"/>
  <c r="AH344" i="7"/>
  <c r="AN344" i="7"/>
  <c r="W411" i="7"/>
  <c r="AM411" i="7"/>
  <c r="Z344" i="7"/>
  <c r="J412" i="7"/>
  <c r="AE344" i="7"/>
  <c r="H412" i="7"/>
  <c r="I570" i="7"/>
  <c r="AG569" i="7"/>
  <c r="AT569" i="7"/>
  <c r="AC411" i="7"/>
  <c r="AX569" i="7"/>
  <c r="V569" i="7"/>
  <c r="BB569" i="7"/>
  <c r="AL569" i="7"/>
  <c r="BE411" i="7"/>
  <c r="AD344" i="7"/>
  <c r="AL344" i="7"/>
  <c r="BA411" i="7"/>
  <c r="AT344" i="7"/>
  <c r="AW569" i="7"/>
  <c r="AV344" i="7"/>
  <c r="AJ569" i="7"/>
  <c r="AD569" i="7"/>
  <c r="H345" i="7"/>
  <c r="J570" i="7"/>
  <c r="AW411" i="7"/>
  <c r="AU344" i="7"/>
  <c r="AO344" i="7"/>
  <c r="V411" i="7"/>
  <c r="X411" i="7"/>
  <c r="BA344" i="7"/>
  <c r="AS344" i="7"/>
  <c r="AB344" i="7"/>
  <c r="Y569" i="7"/>
  <c r="X344" i="7"/>
  <c r="AQ569" i="7"/>
  <c r="AG344" i="7"/>
  <c r="BE569" i="7"/>
  <c r="AY569" i="7"/>
  <c r="AQ344" i="7"/>
  <c r="AS411" i="7"/>
  <c r="AZ411" i="7"/>
  <c r="AK569" i="7"/>
  <c r="AU569" i="7"/>
  <c r="F412" i="7"/>
  <c r="AE411" i="7"/>
  <c r="AF569" i="7"/>
  <c r="AA411" i="7"/>
  <c r="B414" i="7" l="1"/>
  <c r="B572" i="7"/>
  <c r="AI630" i="7"/>
  <c r="AU61" i="7"/>
  <c r="AQ645" i="7"/>
  <c r="AQ31" i="7"/>
  <c r="BB644" i="7"/>
  <c r="AC570" i="7"/>
  <c r="AW570" i="7"/>
  <c r="W412" i="7"/>
  <c r="AH412" i="7"/>
  <c r="BA570" i="7"/>
  <c r="Z412" i="7"/>
  <c r="AK345" i="7"/>
  <c r="AA345" i="7"/>
  <c r="AU345" i="7"/>
  <c r="AN345" i="7"/>
  <c r="AI412" i="7"/>
  <c r="AG345" i="7"/>
  <c r="AO345" i="7"/>
  <c r="W345" i="7"/>
  <c r="AB345" i="7"/>
  <c r="AS570" i="7"/>
  <c r="AK570" i="7"/>
  <c r="AG570" i="7"/>
  <c r="I346" i="7"/>
  <c r="AQ345" i="7"/>
  <c r="AZ345" i="7"/>
  <c r="S344" i="7"/>
  <c r="AN570" i="7"/>
  <c r="Z570" i="7"/>
  <c r="AB570" i="7"/>
  <c r="AY412" i="7"/>
  <c r="AM345" i="7"/>
  <c r="AQ412" i="7"/>
  <c r="AR345" i="7"/>
  <c r="BC345" i="7"/>
  <c r="AX412" i="7"/>
  <c r="AY345" i="7"/>
  <c r="V570" i="7"/>
  <c r="X412" i="7"/>
  <c r="I413" i="7"/>
  <c r="AE570" i="7"/>
  <c r="AI570" i="7"/>
  <c r="AI345" i="7"/>
  <c r="V412" i="7"/>
  <c r="BD570" i="7"/>
  <c r="J571" i="7"/>
  <c r="AH570" i="7"/>
  <c r="BB345" i="7"/>
  <c r="AN412" i="7"/>
  <c r="H413" i="7"/>
  <c r="AZ412" i="7"/>
  <c r="Z345" i="7"/>
  <c r="J413" i="7"/>
  <c r="Y570" i="7"/>
  <c r="BB570" i="7"/>
  <c r="BD345" i="7"/>
  <c r="AA570" i="7"/>
  <c r="AP345" i="7"/>
  <c r="S411" i="7"/>
  <c r="AG412" i="7"/>
  <c r="D413" i="7"/>
  <c r="BB412" i="7"/>
  <c r="AP570" i="7"/>
  <c r="AV570" i="7"/>
  <c r="AB412" i="7"/>
  <c r="AU412" i="7"/>
  <c r="W570" i="7"/>
  <c r="AD570" i="7"/>
  <c r="I571" i="7"/>
  <c r="BD412" i="7"/>
  <c r="F571" i="7"/>
  <c r="AZ570" i="7"/>
  <c r="AT412" i="7"/>
  <c r="AX570" i="7"/>
  <c r="AW345" i="7"/>
  <c r="AV345" i="7"/>
  <c r="AJ345" i="7"/>
  <c r="AV412" i="7"/>
  <c r="BA345" i="7"/>
  <c r="BE345" i="7"/>
  <c r="AM412" i="7"/>
  <c r="BE412" i="7"/>
  <c r="AX345" i="7"/>
  <c r="AT570" i="7"/>
  <c r="AA412" i="7"/>
  <c r="AS345" i="7"/>
  <c r="V345" i="7"/>
  <c r="F413" i="7"/>
  <c r="BC412" i="7"/>
  <c r="AD345" i="7"/>
  <c r="H346" i="7"/>
  <c r="AQ570" i="7"/>
  <c r="AY570" i="7"/>
  <c r="AF570" i="7"/>
  <c r="AW412" i="7"/>
  <c r="AR570" i="7"/>
  <c r="AK412" i="7"/>
  <c r="F346" i="7"/>
  <c r="AJ412" i="7"/>
  <c r="AT345" i="7"/>
  <c r="AD412" i="7"/>
  <c r="AF412" i="7"/>
  <c r="AE345" i="7"/>
  <c r="S569" i="7"/>
  <c r="AU570" i="7"/>
  <c r="AL570" i="7"/>
  <c r="BA412" i="7"/>
  <c r="AL412" i="7"/>
  <c r="AC345" i="7"/>
  <c r="BC570" i="7"/>
  <c r="AH345" i="7"/>
  <c r="AM570" i="7"/>
  <c r="AL345" i="7"/>
  <c r="Y345" i="7"/>
  <c r="X345" i="7"/>
  <c r="AP412" i="7"/>
  <c r="AJ570" i="7"/>
  <c r="Y412" i="7"/>
  <c r="AC412" i="7"/>
  <c r="D571" i="7"/>
  <c r="X570" i="7"/>
  <c r="AR412" i="7"/>
  <c r="AO412" i="7"/>
  <c r="AO570" i="7"/>
  <c r="AE412" i="7"/>
  <c r="AF345" i="7"/>
  <c r="H571" i="7"/>
  <c r="D346" i="7"/>
  <c r="J346" i="7"/>
  <c r="BE570" i="7"/>
  <c r="AS412" i="7"/>
  <c r="B415" i="7" l="1"/>
  <c r="B573" i="7"/>
  <c r="AJ21" i="7"/>
  <c r="AV22" i="7"/>
  <c r="AV631" i="7" s="1"/>
  <c r="AU670" i="7"/>
  <c r="BC35" i="7"/>
  <c r="AR36" i="7"/>
  <c r="AQ640" i="7"/>
  <c r="AN571" i="7"/>
  <c r="AD413" i="7"/>
  <c r="BD413" i="7"/>
  <c r="AP571" i="7"/>
  <c r="AJ346" i="7"/>
  <c r="BC346" i="7"/>
  <c r="V413" i="7"/>
  <c r="AO571" i="7"/>
  <c r="AI413" i="7"/>
  <c r="J572" i="7"/>
  <c r="AF571" i="7"/>
  <c r="AC571" i="7"/>
  <c r="AG413" i="7"/>
  <c r="BD346" i="7"/>
  <c r="AA413" i="7"/>
  <c r="AT413" i="7"/>
  <c r="AS346" i="7"/>
  <c r="AC346" i="7"/>
  <c r="S345" i="7"/>
  <c r="AN413" i="7"/>
  <c r="AO346" i="7"/>
  <c r="AR346" i="7"/>
  <c r="AW571" i="7"/>
  <c r="AM413" i="7"/>
  <c r="BC413" i="7"/>
  <c r="AL571" i="7"/>
  <c r="D414" i="7"/>
  <c r="AU346" i="7"/>
  <c r="AJ413" i="7"/>
  <c r="V571" i="7"/>
  <c r="AS571" i="7"/>
  <c r="I414" i="7"/>
  <c r="Z571" i="7"/>
  <c r="AJ571" i="7"/>
  <c r="F347" i="7"/>
  <c r="X346" i="7"/>
  <c r="AH413" i="7"/>
  <c r="AT571" i="7"/>
  <c r="AH571" i="7"/>
  <c r="AZ413" i="7"/>
  <c r="I347" i="7"/>
  <c r="AV571" i="7"/>
  <c r="AX413" i="7"/>
  <c r="AD571" i="7"/>
  <c r="I572" i="7"/>
  <c r="D347" i="7"/>
  <c r="AP413" i="7"/>
  <c r="H572" i="7"/>
  <c r="AL413" i="7"/>
  <c r="X571" i="7"/>
  <c r="AQ571" i="7"/>
  <c r="BB346" i="7"/>
  <c r="AW346" i="7"/>
  <c r="AY346" i="7"/>
  <c r="BE346" i="7"/>
  <c r="BB413" i="7"/>
  <c r="BD571" i="7"/>
  <c r="AI571" i="7"/>
  <c r="AA346" i="7"/>
  <c r="AU571" i="7"/>
  <c r="AG571" i="7"/>
  <c r="AQ413" i="7"/>
  <c r="BE571" i="7"/>
  <c r="AM346" i="7"/>
  <c r="AM571" i="7"/>
  <c r="AT346" i="7"/>
  <c r="F414" i="7"/>
  <c r="AK346" i="7"/>
  <c r="V346" i="7"/>
  <c r="Y346" i="7"/>
  <c r="BC571" i="7"/>
  <c r="S570" i="7"/>
  <c r="AB346" i="7"/>
  <c r="AX346" i="7"/>
  <c r="AR413" i="7"/>
  <c r="Y571" i="7"/>
  <c r="AH346" i="7"/>
  <c r="BB571" i="7"/>
  <c r="W346" i="7"/>
  <c r="AS413" i="7"/>
  <c r="AK571" i="7"/>
  <c r="AO413" i="7"/>
  <c r="AZ571" i="7"/>
  <c r="AF346" i="7"/>
  <c r="H347" i="7"/>
  <c r="AC413" i="7"/>
  <c r="Y413" i="7"/>
  <c r="J347" i="7"/>
  <c r="AY413" i="7"/>
  <c r="BE413" i="7"/>
  <c r="AF413" i="7"/>
  <c r="AB413" i="7"/>
  <c r="AE571" i="7"/>
  <c r="Z413" i="7"/>
  <c r="AK413" i="7"/>
  <c r="AN346" i="7"/>
  <c r="AX571" i="7"/>
  <c r="BA571" i="7"/>
  <c r="X413" i="7"/>
  <c r="AV413" i="7"/>
  <c r="BA346" i="7"/>
  <c r="D572" i="7"/>
  <c r="H414" i="7"/>
  <c r="AB571" i="7"/>
  <c r="AV346" i="7"/>
  <c r="F572" i="7"/>
  <c r="J414" i="7"/>
  <c r="AW413" i="7"/>
  <c r="AI346" i="7"/>
  <c r="AG346" i="7"/>
  <c r="AE413" i="7"/>
  <c r="AY571" i="7"/>
  <c r="AZ346" i="7"/>
  <c r="Z346" i="7"/>
  <c r="S412" i="7"/>
  <c r="W571" i="7"/>
  <c r="AU413" i="7"/>
  <c r="AE346" i="7"/>
  <c r="AD346" i="7"/>
  <c r="BA413" i="7"/>
  <c r="AA571" i="7"/>
  <c r="W413" i="7"/>
  <c r="AL346" i="7"/>
  <c r="AR571" i="7"/>
  <c r="AP346" i="7"/>
  <c r="AQ346" i="7"/>
  <c r="B416" i="7" l="1"/>
  <c r="B574" i="7"/>
  <c r="AJ630" i="7"/>
  <c r="AV61" i="7"/>
  <c r="AR645" i="7"/>
  <c r="AR31" i="7"/>
  <c r="BC644" i="7"/>
  <c r="AQ572" i="7"/>
  <c r="AO414" i="7"/>
  <c r="AC414" i="7"/>
  <c r="AD572" i="7"/>
  <c r="AM572" i="7"/>
  <c r="AA347" i="7"/>
  <c r="H348" i="7"/>
  <c r="AJ414" i="7"/>
  <c r="AJ572" i="7"/>
  <c r="AY347" i="7"/>
  <c r="AQ347" i="7"/>
  <c r="AU572" i="7"/>
  <c r="AR414" i="7"/>
  <c r="BA572" i="7"/>
  <c r="AS347" i="7"/>
  <c r="V347" i="7"/>
  <c r="AM347" i="7"/>
  <c r="AU347" i="7"/>
  <c r="AV347" i="7"/>
  <c r="X414" i="7"/>
  <c r="BC572" i="7"/>
  <c r="Z414" i="7"/>
  <c r="BD414" i="7"/>
  <c r="Y347" i="7"/>
  <c r="AR572" i="7"/>
  <c r="AZ414" i="7"/>
  <c r="X347" i="7"/>
  <c r="AD347" i="7"/>
  <c r="AP572" i="7"/>
  <c r="H573" i="7"/>
  <c r="AE347" i="7"/>
  <c r="AA414" i="7"/>
  <c r="AS414" i="7"/>
  <c r="AR347" i="7"/>
  <c r="AF347" i="7"/>
  <c r="AJ347" i="7"/>
  <c r="AH572" i="7"/>
  <c r="AG414" i="7"/>
  <c r="AY414" i="7"/>
  <c r="AB572" i="7"/>
  <c r="AH347" i="7"/>
  <c r="AK347" i="7"/>
  <c r="AK572" i="7"/>
  <c r="BE414" i="7"/>
  <c r="J348" i="7"/>
  <c r="W347" i="7"/>
  <c r="AW347" i="7"/>
  <c r="V572" i="7"/>
  <c r="AY572" i="7"/>
  <c r="AW572" i="7"/>
  <c r="AV572" i="7"/>
  <c r="AE414" i="7"/>
  <c r="AL572" i="7"/>
  <c r="AH414" i="7"/>
  <c r="AX347" i="7"/>
  <c r="AI347" i="7"/>
  <c r="AP347" i="7"/>
  <c r="Z347" i="7"/>
  <c r="W414" i="7"/>
  <c r="AE572" i="7"/>
  <c r="AC347" i="7"/>
  <c r="J415" i="7"/>
  <c r="BA347" i="7"/>
  <c r="AC572" i="7"/>
  <c r="AD414" i="7"/>
  <c r="AT347" i="7"/>
  <c r="BE347" i="7"/>
  <c r="D415" i="7"/>
  <c r="BC347" i="7"/>
  <c r="F348" i="7"/>
  <c r="W572" i="7"/>
  <c r="AP414" i="7"/>
  <c r="AI572" i="7"/>
  <c r="AQ414" i="7"/>
  <c r="AO347" i="7"/>
  <c r="AI414" i="7"/>
  <c r="BD572" i="7"/>
  <c r="S413" i="7"/>
  <c r="AG347" i="7"/>
  <c r="X572" i="7"/>
  <c r="AN347" i="7"/>
  <c r="BD347" i="7"/>
  <c r="AT572" i="7"/>
  <c r="S571" i="7"/>
  <c r="AL414" i="7"/>
  <c r="AW414" i="7"/>
  <c r="AV414" i="7"/>
  <c r="AU414" i="7"/>
  <c r="BE572" i="7"/>
  <c r="AG572" i="7"/>
  <c r="S346" i="7"/>
  <c r="Y414" i="7"/>
  <c r="AZ347" i="7"/>
  <c r="AM414" i="7"/>
  <c r="AX414" i="7"/>
  <c r="AS572" i="7"/>
  <c r="AZ572" i="7"/>
  <c r="Z572" i="7"/>
  <c r="I348" i="7"/>
  <c r="V414" i="7"/>
  <c r="AT414" i="7"/>
  <c r="Y572" i="7"/>
  <c r="J573" i="7"/>
  <c r="D348" i="7"/>
  <c r="I415" i="7"/>
  <c r="AA572" i="7"/>
  <c r="AF414" i="7"/>
  <c r="BB414" i="7"/>
  <c r="D573" i="7"/>
  <c r="AB414" i="7"/>
  <c r="AK414" i="7"/>
  <c r="H415" i="7"/>
  <c r="BC414" i="7"/>
  <c r="AL347" i="7"/>
  <c r="I573" i="7"/>
  <c r="AO572" i="7"/>
  <c r="AN414" i="7"/>
  <c r="AF572" i="7"/>
  <c r="F573" i="7"/>
  <c r="AX572" i="7"/>
  <c r="AB347" i="7"/>
  <c r="F415" i="7"/>
  <c r="BB347" i="7"/>
  <c r="AN572" i="7"/>
  <c r="BB572" i="7"/>
  <c r="BA414" i="7"/>
  <c r="B417" i="7" l="1"/>
  <c r="B575" i="7"/>
  <c r="AK21" i="7"/>
  <c r="AW22" i="7"/>
  <c r="AW631" i="7" s="1"/>
  <c r="AV670" i="7"/>
  <c r="BD35" i="7"/>
  <c r="AS36" i="7"/>
  <c r="AR640" i="7"/>
  <c r="D416" i="7"/>
  <c r="AN415" i="7"/>
  <c r="AN573" i="7"/>
  <c r="AR415" i="7"/>
  <c r="AN348" i="7"/>
  <c r="AY348" i="7"/>
  <c r="D349" i="7"/>
  <c r="AV348" i="7"/>
  <c r="AL573" i="7"/>
  <c r="AJ415" i="7"/>
  <c r="BB573" i="7"/>
  <c r="AV415" i="7"/>
  <c r="AQ415" i="7"/>
  <c r="W415" i="7"/>
  <c r="AR348" i="7"/>
  <c r="AS573" i="7"/>
  <c r="S347" i="7"/>
  <c r="H416" i="7"/>
  <c r="AI348" i="7"/>
  <c r="AP415" i="7"/>
  <c r="AB348" i="7"/>
  <c r="AU348" i="7"/>
  <c r="AD348" i="7"/>
  <c r="H574" i="7"/>
  <c r="F416" i="7"/>
  <c r="V573" i="7"/>
  <c r="AG348" i="7"/>
  <c r="AA573" i="7"/>
  <c r="AB573" i="7"/>
  <c r="AK348" i="7"/>
  <c r="AF348" i="7"/>
  <c r="AO348" i="7"/>
  <c r="BD573" i="7"/>
  <c r="AZ573" i="7"/>
  <c r="AP348" i="7"/>
  <c r="W573" i="7"/>
  <c r="I416" i="7"/>
  <c r="AY573" i="7"/>
  <c r="AM348" i="7"/>
  <c r="AC415" i="7"/>
  <c r="AK573" i="7"/>
  <c r="AX415" i="7"/>
  <c r="Y573" i="7"/>
  <c r="BA415" i="7"/>
  <c r="AO573" i="7"/>
  <c r="BB348" i="7"/>
  <c r="BE573" i="7"/>
  <c r="AF573" i="7"/>
  <c r="AZ415" i="7"/>
  <c r="Z415" i="7"/>
  <c r="I349" i="7"/>
  <c r="Z348" i="7"/>
  <c r="AM573" i="7"/>
  <c r="Y415" i="7"/>
  <c r="BC348" i="7"/>
  <c r="H349" i="7"/>
  <c r="BB415" i="7"/>
  <c r="AG415" i="7"/>
  <c r="Y348" i="7"/>
  <c r="J574" i="7"/>
  <c r="AP573" i="7"/>
  <c r="AH573" i="7"/>
  <c r="Z573" i="7"/>
  <c r="AL348" i="7"/>
  <c r="AW348" i="7"/>
  <c r="D574" i="7"/>
  <c r="AE415" i="7"/>
  <c r="AS348" i="7"/>
  <c r="AK415" i="7"/>
  <c r="I574" i="7"/>
  <c r="AC348" i="7"/>
  <c r="AR573" i="7"/>
  <c r="AU415" i="7"/>
  <c r="AL415" i="7"/>
  <c r="AZ348" i="7"/>
  <c r="AO415" i="7"/>
  <c r="AJ348" i="7"/>
  <c r="AM415" i="7"/>
  <c r="BA348" i="7"/>
  <c r="BC415" i="7"/>
  <c r="AW415" i="7"/>
  <c r="AA348" i="7"/>
  <c r="BA573" i="7"/>
  <c r="AD573" i="7"/>
  <c r="X415" i="7"/>
  <c r="AC573" i="7"/>
  <c r="AJ573" i="7"/>
  <c r="BC573" i="7"/>
  <c r="AX348" i="7"/>
  <c r="BE415" i="7"/>
  <c r="AT415" i="7"/>
  <c r="J349" i="7"/>
  <c r="BD348" i="7"/>
  <c r="AY415" i="7"/>
  <c r="AA415" i="7"/>
  <c r="AH415" i="7"/>
  <c r="AI573" i="7"/>
  <c r="AT348" i="7"/>
  <c r="F574" i="7"/>
  <c r="V348" i="7"/>
  <c r="AQ348" i="7"/>
  <c r="S572" i="7"/>
  <c r="AE348" i="7"/>
  <c r="AS415" i="7"/>
  <c r="AF415" i="7"/>
  <c r="AW573" i="7"/>
  <c r="W348" i="7"/>
  <c r="AT573" i="7"/>
  <c r="AI415" i="7"/>
  <c r="BE348" i="7"/>
  <c r="AQ573" i="7"/>
  <c r="AD415" i="7"/>
  <c r="X348" i="7"/>
  <c r="J416" i="7"/>
  <c r="F349" i="7"/>
  <c r="X573" i="7"/>
  <c r="AG573" i="7"/>
  <c r="S414" i="7"/>
  <c r="AE573" i="7"/>
  <c r="BD415" i="7"/>
  <c r="AX573" i="7"/>
  <c r="AV573" i="7"/>
  <c r="AH348" i="7"/>
  <c r="AB415" i="7"/>
  <c r="AU573" i="7"/>
  <c r="V415" i="7"/>
  <c r="B418" i="7" l="1"/>
  <c r="B576" i="7"/>
  <c r="AK630" i="7"/>
  <c r="AW61" i="7"/>
  <c r="AS645" i="7"/>
  <c r="AS31" i="7"/>
  <c r="BD644" i="7"/>
  <c r="D417" i="7"/>
  <c r="V574" i="7"/>
  <c r="Z416" i="7"/>
  <c r="AA574" i="7"/>
  <c r="AW349" i="7"/>
  <c r="X416" i="7"/>
  <c r="BC574" i="7"/>
  <c r="BD416" i="7"/>
  <c r="AR416" i="7"/>
  <c r="BD349" i="7"/>
  <c r="H417" i="7"/>
  <c r="AR574" i="7"/>
  <c r="AH349" i="7"/>
  <c r="J575" i="7"/>
  <c r="AQ574" i="7"/>
  <c r="AQ416" i="7"/>
  <c r="BE574" i="7"/>
  <c r="S348" i="7"/>
  <c r="AC416" i="7"/>
  <c r="H575" i="7"/>
  <c r="BC349" i="7"/>
  <c r="AO416" i="7"/>
  <c r="AA349" i="7"/>
  <c r="X349" i="7"/>
  <c r="AS416" i="7"/>
  <c r="AK574" i="7"/>
  <c r="AI416" i="7"/>
  <c r="BE416" i="7"/>
  <c r="BA416" i="7"/>
  <c r="Y416" i="7"/>
  <c r="AE349" i="7"/>
  <c r="AB349" i="7"/>
  <c r="AC574" i="7"/>
  <c r="I417" i="7"/>
  <c r="AB416" i="7"/>
  <c r="AK349" i="7"/>
  <c r="AV349" i="7"/>
  <c r="W349" i="7"/>
  <c r="AF349" i="7"/>
  <c r="F417" i="7"/>
  <c r="H350" i="7"/>
  <c r="AX574" i="7"/>
  <c r="BB416" i="7"/>
  <c r="AE574" i="7"/>
  <c r="S573" i="7"/>
  <c r="Z574" i="7"/>
  <c r="S415" i="7"/>
  <c r="J417" i="7"/>
  <c r="AG416" i="7"/>
  <c r="AF574" i="7"/>
  <c r="AW416" i="7"/>
  <c r="AX349" i="7"/>
  <c r="AJ416" i="7"/>
  <c r="AJ574" i="7"/>
  <c r="AF416" i="7"/>
  <c r="AM574" i="7"/>
  <c r="AM416" i="7"/>
  <c r="AK416" i="7"/>
  <c r="AV416" i="7"/>
  <c r="BA574" i="7"/>
  <c r="AE416" i="7"/>
  <c r="AH416" i="7"/>
  <c r="D575" i="7"/>
  <c r="AL349" i="7"/>
  <c r="BE349" i="7"/>
  <c r="I350" i="7"/>
  <c r="V416" i="7"/>
  <c r="AS349" i="7"/>
  <c r="AY349" i="7"/>
  <c r="V349" i="7"/>
  <c r="AV574" i="7"/>
  <c r="AS574" i="7"/>
  <c r="AZ416" i="7"/>
  <c r="AI349" i="7"/>
  <c r="AN349" i="7"/>
  <c r="AR349" i="7"/>
  <c r="AX416" i="7"/>
  <c r="BB574" i="7"/>
  <c r="Y574" i="7"/>
  <c r="BB349" i="7"/>
  <c r="AD349" i="7"/>
  <c r="AP574" i="7"/>
  <c r="F350" i="7"/>
  <c r="AT349" i="7"/>
  <c r="AY416" i="7"/>
  <c r="X574" i="7"/>
  <c r="D350" i="7"/>
  <c r="AG349" i="7"/>
  <c r="AG574" i="7"/>
  <c r="AB574" i="7"/>
  <c r="AL416" i="7"/>
  <c r="AZ349" i="7"/>
  <c r="AU416" i="7"/>
  <c r="AT574" i="7"/>
  <c r="Z349" i="7"/>
  <c r="AZ574" i="7"/>
  <c r="AO349" i="7"/>
  <c r="AN574" i="7"/>
  <c r="AU574" i="7"/>
  <c r="BC416" i="7"/>
  <c r="AA416" i="7"/>
  <c r="AJ349" i="7"/>
  <c r="AT416" i="7"/>
  <c r="AW574" i="7"/>
  <c r="AD416" i="7"/>
  <c r="AY574" i="7"/>
  <c r="AO574" i="7"/>
  <c r="AH574" i="7"/>
  <c r="AM349" i="7"/>
  <c r="W574" i="7"/>
  <c r="BD574" i="7"/>
  <c r="AL574" i="7"/>
  <c r="AD574" i="7"/>
  <c r="F575" i="7"/>
  <c r="BA349" i="7"/>
  <c r="I575" i="7"/>
  <c r="W416" i="7"/>
  <c r="AP349" i="7"/>
  <c r="Y349" i="7"/>
  <c r="AN416" i="7"/>
  <c r="AI574" i="7"/>
  <c r="J350" i="7"/>
  <c r="AQ349" i="7"/>
  <c r="AP416" i="7"/>
  <c r="AC349" i="7"/>
  <c r="AU349" i="7"/>
  <c r="B419" i="7" l="1"/>
  <c r="B577" i="7"/>
  <c r="AL21" i="7"/>
  <c r="AX22" i="7"/>
  <c r="AX631" i="7" s="1"/>
  <c r="AW670" i="7"/>
  <c r="BE35" i="7"/>
  <c r="AT36" i="7"/>
  <c r="AS640" i="7"/>
  <c r="H576" i="7"/>
  <c r="Z417" i="7"/>
  <c r="AG575" i="7"/>
  <c r="AD575" i="7"/>
  <c r="AK575" i="7"/>
  <c r="AK350" i="7"/>
  <c r="AF417" i="7"/>
  <c r="AT575" i="7"/>
  <c r="AB350" i="7"/>
  <c r="AW350" i="7"/>
  <c r="BE575" i="7"/>
  <c r="AT417" i="7"/>
  <c r="AG417" i="7"/>
  <c r="Y417" i="7"/>
  <c r="AI575" i="7"/>
  <c r="AX417" i="7"/>
  <c r="AG350" i="7"/>
  <c r="I576" i="7"/>
  <c r="AB575" i="7"/>
  <c r="AP350" i="7"/>
  <c r="AA417" i="7"/>
  <c r="BB575" i="7"/>
  <c r="AX350" i="7"/>
  <c r="AE350" i="7"/>
  <c r="AV575" i="7"/>
  <c r="AS417" i="7"/>
  <c r="AB417" i="7"/>
  <c r="AY417" i="7"/>
  <c r="Z575" i="7"/>
  <c r="H418" i="7"/>
  <c r="AH575" i="7"/>
  <c r="AU350" i="7"/>
  <c r="AU575" i="7"/>
  <c r="AV350" i="7"/>
  <c r="AC350" i="7"/>
  <c r="Y350" i="7"/>
  <c r="AD350" i="7"/>
  <c r="AH350" i="7"/>
  <c r="AZ350" i="7"/>
  <c r="AQ350" i="7"/>
  <c r="AH417" i="7"/>
  <c r="AE417" i="7"/>
  <c r="AR417" i="7"/>
  <c r="AL417" i="7"/>
  <c r="BC350" i="7"/>
  <c r="AI350" i="7"/>
  <c r="S574" i="7"/>
  <c r="V575" i="7"/>
  <c r="AY575" i="7"/>
  <c r="BE417" i="7"/>
  <c r="AM575" i="7"/>
  <c r="AF350" i="7"/>
  <c r="AN350" i="7"/>
  <c r="AQ417" i="7"/>
  <c r="S416" i="7"/>
  <c r="AC417" i="7"/>
  <c r="BB417" i="7"/>
  <c r="AM350" i="7"/>
  <c r="AC575" i="7"/>
  <c r="AV417" i="7"/>
  <c r="AR575" i="7"/>
  <c r="AN417" i="7"/>
  <c r="X575" i="7"/>
  <c r="AK417" i="7"/>
  <c r="AE575" i="7"/>
  <c r="AA350" i="7"/>
  <c r="AZ417" i="7"/>
  <c r="BD417" i="7"/>
  <c r="AQ575" i="7"/>
  <c r="AL350" i="7"/>
  <c r="AW575" i="7"/>
  <c r="AO350" i="7"/>
  <c r="BB350" i="7"/>
  <c r="AL575" i="7"/>
  <c r="AT350" i="7"/>
  <c r="AN575" i="7"/>
  <c r="BC575" i="7"/>
  <c r="AO575" i="7"/>
  <c r="BD575" i="7"/>
  <c r="D576" i="7"/>
  <c r="BC417" i="7"/>
  <c r="S349" i="7"/>
  <c r="AJ575" i="7"/>
  <c r="AS350" i="7"/>
  <c r="AO417" i="7"/>
  <c r="X350" i="7"/>
  <c r="Z350" i="7"/>
  <c r="W417" i="7"/>
  <c r="AS575" i="7"/>
  <c r="BA417" i="7"/>
  <c r="BE350" i="7"/>
  <c r="BA575" i="7"/>
  <c r="AJ417" i="7"/>
  <c r="F351" i="7"/>
  <c r="J351" i="7"/>
  <c r="AZ575" i="7"/>
  <c r="BA350" i="7"/>
  <c r="AF575" i="7"/>
  <c r="AJ350" i="7"/>
  <c r="J576" i="7"/>
  <c r="D418" i="7"/>
  <c r="F418" i="7"/>
  <c r="I351" i="7"/>
  <c r="BD350" i="7"/>
  <c r="F576" i="7"/>
  <c r="AA575" i="7"/>
  <c r="AM417" i="7"/>
  <c r="Y575" i="7"/>
  <c r="I418" i="7"/>
  <c r="AP417" i="7"/>
  <c r="AU417" i="7"/>
  <c r="AI417" i="7"/>
  <c r="H351" i="7"/>
  <c r="AW417" i="7"/>
  <c r="AP575" i="7"/>
  <c r="V417" i="7"/>
  <c r="W575" i="7"/>
  <c r="D351" i="7"/>
  <c r="AX575" i="7"/>
  <c r="AY350" i="7"/>
  <c r="V350" i="7"/>
  <c r="W350" i="7"/>
  <c r="X417" i="7"/>
  <c r="AR350" i="7"/>
  <c r="AD417" i="7"/>
  <c r="J418" i="7"/>
  <c r="B420" i="7" l="1"/>
  <c r="B578" i="7"/>
  <c r="AL630" i="7"/>
  <c r="AX61" i="7"/>
  <c r="AT645" i="7"/>
  <c r="AT31" i="7"/>
  <c r="BE644" i="7"/>
  <c r="Y418" i="7"/>
  <c r="AT576" i="7"/>
  <c r="AV418" i="7"/>
  <c r="AG418" i="7"/>
  <c r="BB351" i="7"/>
  <c r="F419" i="7"/>
  <c r="AZ351" i="7"/>
  <c r="AD418" i="7"/>
  <c r="AK576" i="7"/>
  <c r="Y576" i="7"/>
  <c r="AH576" i="7"/>
  <c r="AN351" i="7"/>
  <c r="BC351" i="7"/>
  <c r="AO418" i="7"/>
  <c r="W576" i="7"/>
  <c r="S417" i="7"/>
  <c r="AX351" i="7"/>
  <c r="J419" i="7"/>
  <c r="AU351" i="7"/>
  <c r="AI351" i="7"/>
  <c r="AX576" i="7"/>
  <c r="AV576" i="7"/>
  <c r="D577" i="7"/>
  <c r="AJ418" i="7"/>
  <c r="AJ576" i="7"/>
  <c r="AV351" i="7"/>
  <c r="I419" i="7"/>
  <c r="AN418" i="7"/>
  <c r="AP418" i="7"/>
  <c r="AK418" i="7"/>
  <c r="AE576" i="7"/>
  <c r="AE351" i="7"/>
  <c r="AL418" i="7"/>
  <c r="I352" i="7"/>
  <c r="AP576" i="7"/>
  <c r="I577" i="7"/>
  <c r="AZ418" i="7"/>
  <c r="BC576" i="7"/>
  <c r="AL576" i="7"/>
  <c r="AD576" i="7"/>
  <c r="AW576" i="7"/>
  <c r="S575" i="7"/>
  <c r="AQ418" i="7"/>
  <c r="BA351" i="7"/>
  <c r="AQ576" i="7"/>
  <c r="BB576" i="7"/>
  <c r="AZ576" i="7"/>
  <c r="BE351" i="7"/>
  <c r="J577" i="7"/>
  <c r="AU418" i="7"/>
  <c r="AA576" i="7"/>
  <c r="AF576" i="7"/>
  <c r="AB576" i="7"/>
  <c r="AS418" i="7"/>
  <c r="AL351" i="7"/>
  <c r="AS351" i="7"/>
  <c r="AR418" i="7"/>
  <c r="AK351" i="7"/>
  <c r="BA576" i="7"/>
  <c r="AC351" i="7"/>
  <c r="AT351" i="7"/>
  <c r="S350" i="7"/>
  <c r="X576" i="7"/>
  <c r="BE576" i="7"/>
  <c r="AF351" i="7"/>
  <c r="Y351" i="7"/>
  <c r="AS576" i="7"/>
  <c r="AX418" i="7"/>
  <c r="AE418" i="7"/>
  <c r="AM418" i="7"/>
  <c r="X418" i="7"/>
  <c r="S644" i="7"/>
  <c r="V576" i="7"/>
  <c r="BB418" i="7"/>
  <c r="H352" i="7"/>
  <c r="X351" i="7"/>
  <c r="AP351" i="7"/>
  <c r="AG351" i="7"/>
  <c r="Z418" i="7"/>
  <c r="AA418" i="7"/>
  <c r="AM351" i="7"/>
  <c r="AC418" i="7"/>
  <c r="BD351" i="7"/>
  <c r="F352" i="7"/>
  <c r="AR576" i="7"/>
  <c r="AC576" i="7"/>
  <c r="AW418" i="7"/>
  <c r="AN576" i="7"/>
  <c r="AH351" i="7"/>
  <c r="J352" i="7"/>
  <c r="BD576" i="7"/>
  <c r="AW351" i="7"/>
  <c r="BE418" i="7"/>
  <c r="Z351" i="7"/>
  <c r="AB351" i="7"/>
  <c r="H419" i="7"/>
  <c r="D352" i="7"/>
  <c r="AU576" i="7"/>
  <c r="BC418" i="7"/>
  <c r="AR351" i="7"/>
  <c r="V418" i="7"/>
  <c r="AO576" i="7"/>
  <c r="AI418" i="7"/>
  <c r="AM576" i="7"/>
  <c r="AJ351" i="7"/>
  <c r="AF418" i="7"/>
  <c r="D419" i="7"/>
  <c r="AT418" i="7"/>
  <c r="Z576" i="7"/>
  <c r="AB418" i="7"/>
  <c r="AI576" i="7"/>
  <c r="AH418" i="7"/>
  <c r="F577" i="7"/>
  <c r="AY576" i="7"/>
  <c r="W418" i="7"/>
  <c r="AO351" i="7"/>
  <c r="H577" i="7"/>
  <c r="AY351" i="7"/>
  <c r="W351" i="7"/>
  <c r="V351" i="7"/>
  <c r="AA351" i="7"/>
  <c r="BA418" i="7"/>
  <c r="AQ351" i="7"/>
  <c r="AG576" i="7"/>
  <c r="AD351" i="7"/>
  <c r="AY418" i="7"/>
  <c r="BD418" i="7"/>
  <c r="B421" i="7" l="1"/>
  <c r="B579" i="7"/>
  <c r="AM21" i="7"/>
  <c r="AY22" i="7"/>
  <c r="AY631" i="7" s="1"/>
  <c r="AX670" i="7"/>
  <c r="AU36" i="7"/>
  <c r="AT640" i="7"/>
  <c r="AW577" i="7"/>
  <c r="BC352" i="7"/>
  <c r="AT352" i="7"/>
  <c r="BB352" i="7"/>
  <c r="D420" i="7"/>
  <c r="BC419" i="7"/>
  <c r="AN419" i="7"/>
  <c r="AD352" i="7"/>
  <c r="I578" i="7"/>
  <c r="AJ577" i="7"/>
  <c r="V577" i="7"/>
  <c r="F353" i="7"/>
  <c r="BE419" i="7"/>
  <c r="AF577" i="7"/>
  <c r="AK419" i="7"/>
  <c r="J578" i="7"/>
  <c r="BA419" i="7"/>
  <c r="H353" i="7"/>
  <c r="AP419" i="7"/>
  <c r="Z352" i="7"/>
  <c r="AZ419" i="7"/>
  <c r="AO419" i="7"/>
  <c r="D353" i="7"/>
  <c r="AB577" i="7"/>
  <c r="Y352" i="7"/>
  <c r="V352" i="7"/>
  <c r="AS577" i="7"/>
  <c r="BB419" i="7"/>
  <c r="AC352" i="7"/>
  <c r="AA577" i="7"/>
  <c r="BA352" i="7"/>
  <c r="AH352" i="7"/>
  <c r="AE419" i="7"/>
  <c r="V419" i="7"/>
  <c r="AK352" i="7"/>
  <c r="X419" i="7"/>
  <c r="AO577" i="7"/>
  <c r="AS352" i="7"/>
  <c r="F420" i="7"/>
  <c r="AL577" i="7"/>
  <c r="AJ352" i="7"/>
  <c r="S418" i="7"/>
  <c r="AL419" i="7"/>
  <c r="AV352" i="7"/>
  <c r="H578" i="7"/>
  <c r="W352" i="7"/>
  <c r="AW352" i="7"/>
  <c r="AQ352" i="7"/>
  <c r="AQ577" i="7"/>
  <c r="AQ419" i="7"/>
  <c r="J420" i="7"/>
  <c r="AH577" i="7"/>
  <c r="W419" i="7"/>
  <c r="I353" i="7"/>
  <c r="AE352" i="7"/>
  <c r="AX352" i="7"/>
  <c r="AM419" i="7"/>
  <c r="Y419" i="7"/>
  <c r="AN577" i="7"/>
  <c r="AC577" i="7"/>
  <c r="AY419" i="7"/>
  <c r="AA352" i="7"/>
  <c r="AX577" i="7"/>
  <c r="AY352" i="7"/>
  <c r="AJ419" i="7"/>
  <c r="D578" i="7"/>
  <c r="AY577" i="7"/>
  <c r="AC419" i="7"/>
  <c r="BE352" i="7"/>
  <c r="AZ352" i="7"/>
  <c r="AD419" i="7"/>
  <c r="AE577" i="7"/>
  <c r="AA419" i="7"/>
  <c r="AU419" i="7"/>
  <c r="AR352" i="7"/>
  <c r="AF419" i="7"/>
  <c r="AI352" i="7"/>
  <c r="J353" i="7"/>
  <c r="Z419" i="7"/>
  <c r="X352" i="7"/>
  <c r="AL352" i="7"/>
  <c r="AV577" i="7"/>
  <c r="AX419" i="7"/>
  <c r="AG352" i="7"/>
  <c r="AU577" i="7"/>
  <c r="AO352" i="7"/>
  <c r="S576" i="7"/>
  <c r="AB352" i="7"/>
  <c r="BE577" i="7"/>
  <c r="AU352" i="7"/>
  <c r="BD352" i="7"/>
  <c r="AB419" i="7"/>
  <c r="AG577" i="7"/>
  <c r="S351" i="7"/>
  <c r="AV419" i="7"/>
  <c r="AH419" i="7"/>
  <c r="BD577" i="7"/>
  <c r="AT577" i="7"/>
  <c r="AM352" i="7"/>
  <c r="F578" i="7"/>
  <c r="AW419" i="7"/>
  <c r="H420" i="7"/>
  <c r="BC577" i="7"/>
  <c r="AP577" i="7"/>
  <c r="Y577" i="7"/>
  <c r="X577" i="7"/>
  <c r="I420" i="7"/>
  <c r="AM577" i="7"/>
  <c r="AZ577" i="7"/>
  <c r="Z577" i="7"/>
  <c r="AI577" i="7"/>
  <c r="AR577" i="7"/>
  <c r="AS419" i="7"/>
  <c r="BD419" i="7"/>
  <c r="AN352" i="7"/>
  <c r="AD577" i="7"/>
  <c r="AK577" i="7"/>
  <c r="BB577" i="7"/>
  <c r="AI419" i="7"/>
  <c r="W577" i="7"/>
  <c r="AG419" i="7"/>
  <c r="BA577" i="7"/>
  <c r="AF352" i="7"/>
  <c r="AR419" i="7"/>
  <c r="AP352" i="7"/>
  <c r="AT419" i="7"/>
  <c r="B422" i="7" l="1"/>
  <c r="B424" i="7" s="1"/>
  <c r="B426" i="7" s="1"/>
  <c r="B428" i="7" s="1"/>
  <c r="B580" i="7"/>
  <c r="AM630" i="7"/>
  <c r="AY61" i="7"/>
  <c r="AU645" i="7"/>
  <c r="AU31" i="7"/>
  <c r="D421" i="7"/>
  <c r="Y578" i="7"/>
  <c r="AD353" i="7"/>
  <c r="H421" i="7"/>
  <c r="AM353" i="7"/>
  <c r="AI578" i="7"/>
  <c r="AE420" i="7"/>
  <c r="AI353" i="7"/>
  <c r="AH420" i="7"/>
  <c r="AP353" i="7"/>
  <c r="AA353" i="7"/>
  <c r="BC353" i="7"/>
  <c r="AU353" i="7"/>
  <c r="BE578" i="7"/>
  <c r="BA353" i="7"/>
  <c r="S352" i="7"/>
  <c r="AP420" i="7"/>
  <c r="BB353" i="7"/>
  <c r="AJ420" i="7"/>
  <c r="AJ578" i="7"/>
  <c r="AM578" i="7"/>
  <c r="X353" i="7"/>
  <c r="AK578" i="7"/>
  <c r="AN578" i="7"/>
  <c r="S419" i="7"/>
  <c r="W578" i="7"/>
  <c r="Z420" i="7"/>
  <c r="AH353" i="7"/>
  <c r="AH578" i="7"/>
  <c r="AR578" i="7"/>
  <c r="AW353" i="7"/>
  <c r="X420" i="7"/>
  <c r="AN353" i="7"/>
  <c r="AB420" i="7"/>
  <c r="D579" i="7"/>
  <c r="BA420" i="7"/>
  <c r="AS353" i="7"/>
  <c r="AY420" i="7"/>
  <c r="AR353" i="7"/>
  <c r="H354" i="7"/>
  <c r="I421" i="7"/>
  <c r="F421" i="7"/>
  <c r="AC420" i="7"/>
  <c r="AX578" i="7"/>
  <c r="AO353" i="7"/>
  <c r="AA578" i="7"/>
  <c r="AO578" i="7"/>
  <c r="AK420" i="7"/>
  <c r="AU578" i="7"/>
  <c r="AP578" i="7"/>
  <c r="AD420" i="7"/>
  <c r="AA420" i="7"/>
  <c r="AZ353" i="7"/>
  <c r="W420" i="7"/>
  <c r="AD578" i="7"/>
  <c r="BD353" i="7"/>
  <c r="J579" i="7"/>
  <c r="F354" i="7"/>
  <c r="Z353" i="7"/>
  <c r="AL420" i="7"/>
  <c r="AN420" i="7"/>
  <c r="BB420" i="7"/>
  <c r="AC353" i="7"/>
  <c r="D354" i="7"/>
  <c r="BB578" i="7"/>
  <c r="BA578" i="7"/>
  <c r="AK353" i="7"/>
  <c r="J354" i="7"/>
  <c r="AQ578" i="7"/>
  <c r="V578" i="7"/>
  <c r="AJ353" i="7"/>
  <c r="I354" i="7"/>
  <c r="I579" i="7"/>
  <c r="AG578" i="7"/>
  <c r="V420" i="7"/>
  <c r="AV420" i="7"/>
  <c r="AZ420" i="7"/>
  <c r="AW420" i="7"/>
  <c r="X578" i="7"/>
  <c r="AL353" i="7"/>
  <c r="W353" i="7"/>
  <c r="AZ578" i="7"/>
  <c r="BC578" i="7"/>
  <c r="AS420" i="7"/>
  <c r="AT420" i="7"/>
  <c r="AF420" i="7"/>
  <c r="AG353" i="7"/>
  <c r="AB578" i="7"/>
  <c r="AO420" i="7"/>
  <c r="AY578" i="7"/>
  <c r="AG420" i="7"/>
  <c r="BE420" i="7"/>
  <c r="F579" i="7"/>
  <c r="AB353" i="7"/>
  <c r="AT578" i="7"/>
  <c r="S577" i="7"/>
  <c r="AC578" i="7"/>
  <c r="AV578" i="7"/>
  <c r="AF353" i="7"/>
  <c r="AX353" i="7"/>
  <c r="Z578" i="7"/>
  <c r="AL578" i="7"/>
  <c r="J421" i="7"/>
  <c r="H579" i="7"/>
  <c r="BE353" i="7"/>
  <c r="AV353" i="7"/>
  <c r="BD420" i="7"/>
  <c r="AF578" i="7"/>
  <c r="AM420" i="7"/>
  <c r="BD578" i="7"/>
  <c r="AE578" i="7"/>
  <c r="BC420" i="7"/>
  <c r="AR420" i="7"/>
  <c r="AY353" i="7"/>
  <c r="AW578" i="7"/>
  <c r="AI420" i="7"/>
  <c r="Y353" i="7"/>
  <c r="AS578" i="7"/>
  <c r="V353" i="7"/>
  <c r="AQ420" i="7"/>
  <c r="AU420" i="7"/>
  <c r="AT353" i="7"/>
  <c r="AX420" i="7"/>
  <c r="AE353" i="7"/>
  <c r="Y420" i="7"/>
  <c r="AQ353" i="7"/>
  <c r="B430" i="7" l="1"/>
  <c r="B431" i="7" s="1"/>
  <c r="B433" i="7" s="1"/>
  <c r="B434" i="7" s="1"/>
  <c r="B435" i="7" s="1"/>
  <c r="B436" i="7" s="1"/>
  <c r="B437" i="7" s="1"/>
  <c r="B581" i="7"/>
  <c r="AN21" i="7"/>
  <c r="AZ22" i="7"/>
  <c r="AZ631" i="7" s="1"/>
  <c r="AY670" i="7"/>
  <c r="AV36" i="7"/>
  <c r="AU640" i="7"/>
  <c r="F430" i="7"/>
  <c r="W354" i="7"/>
  <c r="F424" i="7"/>
  <c r="AP354" i="7"/>
  <c r="I355" i="7"/>
  <c r="Z421" i="7"/>
  <c r="X421" i="7"/>
  <c r="I426" i="7"/>
  <c r="AS354" i="7"/>
  <c r="AZ421" i="7"/>
  <c r="AL579" i="7"/>
  <c r="S578" i="7"/>
  <c r="AQ579" i="7"/>
  <c r="AU421" i="7"/>
  <c r="AF421" i="7"/>
  <c r="AN354" i="7"/>
  <c r="AW354" i="7"/>
  <c r="AY579" i="7"/>
  <c r="AB354" i="7"/>
  <c r="V421" i="7"/>
  <c r="BB579" i="7"/>
  <c r="J355" i="7"/>
  <c r="AG421" i="7"/>
  <c r="X579" i="7"/>
  <c r="V579" i="7"/>
  <c r="AG579" i="7"/>
  <c r="AY421" i="7"/>
  <c r="AS579" i="7"/>
  <c r="AA579" i="7"/>
  <c r="S353" i="7"/>
  <c r="W579" i="7"/>
  <c r="AN421" i="7"/>
  <c r="AQ354" i="7"/>
  <c r="AB579" i="7"/>
  <c r="AD354" i="7"/>
  <c r="AO354" i="7"/>
  <c r="D426" i="7"/>
  <c r="BE421" i="7"/>
  <c r="AG354" i="7"/>
  <c r="AC421" i="7"/>
  <c r="H580" i="7"/>
  <c r="H426" i="7"/>
  <c r="Y354" i="7"/>
  <c r="AA421" i="7"/>
  <c r="AC354" i="7"/>
  <c r="J580" i="7"/>
  <c r="AE421" i="7"/>
  <c r="AJ421" i="7"/>
  <c r="AL354" i="7"/>
  <c r="H424" i="7"/>
  <c r="BB421" i="7"/>
  <c r="AH354" i="7"/>
  <c r="H355" i="7"/>
  <c r="W421" i="7"/>
  <c r="AT579" i="7"/>
  <c r="AV421" i="7"/>
  <c r="BD354" i="7"/>
  <c r="AT354" i="7"/>
  <c r="AA354" i="7"/>
  <c r="F426" i="7"/>
  <c r="AQ421" i="7"/>
  <c r="BD579" i="7"/>
  <c r="F580" i="7"/>
  <c r="AP421" i="7"/>
  <c r="AN579" i="7"/>
  <c r="AJ354" i="7"/>
  <c r="AI421" i="7"/>
  <c r="AM354" i="7"/>
  <c r="J426" i="7"/>
  <c r="AR421" i="7"/>
  <c r="AU354" i="7"/>
  <c r="Y579" i="7"/>
  <c r="H422" i="7"/>
  <c r="AE354" i="7"/>
  <c r="AF354" i="7"/>
  <c r="AK421" i="7"/>
  <c r="AK579" i="7"/>
  <c r="V354" i="7"/>
  <c r="AS421" i="7"/>
  <c r="AJ579" i="7"/>
  <c r="AM421" i="7"/>
  <c r="AP579" i="7"/>
  <c r="AZ579" i="7"/>
  <c r="AI354" i="7"/>
  <c r="AW579" i="7"/>
  <c r="AY354" i="7"/>
  <c r="AW421" i="7"/>
  <c r="Y421" i="7"/>
  <c r="BA421" i="7"/>
  <c r="AX354" i="7"/>
  <c r="D355" i="7"/>
  <c r="Z354" i="7"/>
  <c r="BA579" i="7"/>
  <c r="I424" i="7"/>
  <c r="AL421" i="7"/>
  <c r="AH579" i="7"/>
  <c r="F355" i="7"/>
  <c r="AR354" i="7"/>
  <c r="AZ354" i="7"/>
  <c r="BD421" i="7"/>
  <c r="AE579" i="7"/>
  <c r="AD579" i="7"/>
  <c r="AO421" i="7"/>
  <c r="AV579" i="7"/>
  <c r="BB354" i="7"/>
  <c r="AI579" i="7"/>
  <c r="I422" i="7"/>
  <c r="AC579" i="7"/>
  <c r="AO579" i="7"/>
  <c r="AX421" i="7"/>
  <c r="AX579" i="7"/>
  <c r="AV354" i="7"/>
  <c r="AF579" i="7"/>
  <c r="AK354" i="7"/>
  <c r="S420" i="7"/>
  <c r="BC579" i="7"/>
  <c r="AM579" i="7"/>
  <c r="X354" i="7"/>
  <c r="AR579" i="7"/>
  <c r="J422" i="7"/>
  <c r="AH421" i="7"/>
  <c r="BA354" i="7"/>
  <c r="BC421" i="7"/>
  <c r="F422" i="7"/>
  <c r="AD421" i="7"/>
  <c r="H430" i="7"/>
  <c r="AU579" i="7"/>
  <c r="D580" i="7"/>
  <c r="BE579" i="7"/>
  <c r="BC354" i="7"/>
  <c r="AT421" i="7"/>
  <c r="Z579" i="7"/>
  <c r="AB421" i="7"/>
  <c r="D424" i="7"/>
  <c r="D422" i="7"/>
  <c r="BE354" i="7"/>
  <c r="I580" i="7"/>
  <c r="B582" i="7" l="1"/>
  <c r="AN630" i="7"/>
  <c r="AZ61" i="7"/>
  <c r="AV645" i="7"/>
  <c r="AV31" i="7"/>
  <c r="H452" i="7"/>
  <c r="F452" i="7"/>
  <c r="D452" i="7"/>
  <c r="D446" i="7"/>
  <c r="H446" i="7"/>
  <c r="I446" i="7" s="1"/>
  <c r="J446" i="7"/>
  <c r="F446" i="7"/>
  <c r="I430" i="7"/>
  <c r="H437" i="7"/>
  <c r="H431" i="7"/>
  <c r="X580" i="7"/>
  <c r="AC422" i="7"/>
  <c r="AY426" i="7"/>
  <c r="AO355" i="7"/>
  <c r="S579" i="7"/>
  <c r="BC426" i="7"/>
  <c r="AR422" i="7"/>
  <c r="D581" i="7"/>
  <c r="BD355" i="7"/>
  <c r="AI426" i="7"/>
  <c r="AQ422" i="7"/>
  <c r="AI580" i="7"/>
  <c r="AE426" i="7"/>
  <c r="AH426" i="7"/>
  <c r="AV426" i="7"/>
  <c r="X422" i="7"/>
  <c r="AL580" i="7"/>
  <c r="D430" i="7"/>
  <c r="F437" i="7"/>
  <c r="AM426" i="7"/>
  <c r="H356" i="7"/>
  <c r="AA355" i="7"/>
  <c r="BE426" i="7"/>
  <c r="AD422" i="7"/>
  <c r="Y355" i="7"/>
  <c r="D428" i="7"/>
  <c r="AP355" i="7"/>
  <c r="AO580" i="7"/>
  <c r="AW422" i="7"/>
  <c r="X426" i="7"/>
  <c r="F356" i="7"/>
  <c r="AV355" i="7"/>
  <c r="AK580" i="7"/>
  <c r="Z426" i="7"/>
  <c r="AA422" i="7"/>
  <c r="BB426" i="7"/>
  <c r="BC422" i="7"/>
  <c r="AU580" i="7"/>
  <c r="AJ422" i="7"/>
  <c r="I431" i="7"/>
  <c r="AE422" i="7"/>
  <c r="AN355" i="7"/>
  <c r="I437" i="7"/>
  <c r="AP426" i="7"/>
  <c r="AN580" i="7"/>
  <c r="AB355" i="7"/>
  <c r="AQ426" i="7"/>
  <c r="AT426" i="7"/>
  <c r="AJ580" i="7"/>
  <c r="AR355" i="7"/>
  <c r="Z580" i="7"/>
  <c r="AB580" i="7"/>
  <c r="AL355" i="7"/>
  <c r="H428" i="7"/>
  <c r="Z355" i="7"/>
  <c r="I428" i="7"/>
  <c r="AE355" i="7"/>
  <c r="AS422" i="7"/>
  <c r="BB422" i="7"/>
  <c r="AD426" i="7"/>
  <c r="V422" i="7"/>
  <c r="V355" i="7"/>
  <c r="AF355" i="7"/>
  <c r="J431" i="7"/>
  <c r="AZ355" i="7"/>
  <c r="AU426" i="7"/>
  <c r="AD580" i="7"/>
  <c r="AF580" i="7"/>
  <c r="BB355" i="7"/>
  <c r="H433" i="7"/>
  <c r="I433" i="7" s="1"/>
  <c r="AN426" i="7"/>
  <c r="BE422" i="7"/>
  <c r="AY422" i="7"/>
  <c r="AZ426" i="7"/>
  <c r="AC426" i="7"/>
  <c r="AG580" i="7"/>
  <c r="BB580" i="7"/>
  <c r="AH355" i="7"/>
  <c r="AV422" i="7"/>
  <c r="AK355" i="7"/>
  <c r="AU355" i="7"/>
  <c r="AW355" i="7"/>
  <c r="AV580" i="7"/>
  <c r="W580" i="7"/>
  <c r="AQ355" i="7"/>
  <c r="H581" i="7"/>
  <c r="AC355" i="7"/>
  <c r="J433" i="7"/>
  <c r="AN422" i="7"/>
  <c r="F433" i="7"/>
  <c r="AJ426" i="7"/>
  <c r="AU422" i="7"/>
  <c r="AX422" i="7"/>
  <c r="AX580" i="7"/>
  <c r="AX426" i="7"/>
  <c r="AG426" i="7"/>
  <c r="AP422" i="7"/>
  <c r="AS355" i="7"/>
  <c r="AT422" i="7"/>
  <c r="AH580" i="7"/>
  <c r="AG355" i="7"/>
  <c r="AT355" i="7"/>
  <c r="AP580" i="7"/>
  <c r="AS580" i="7"/>
  <c r="AH422" i="7"/>
  <c r="AF422" i="7"/>
  <c r="F581" i="7"/>
  <c r="BD580" i="7"/>
  <c r="BC355" i="7"/>
  <c r="D433" i="7"/>
  <c r="AF426" i="7"/>
  <c r="W355" i="7"/>
  <c r="AA580" i="7"/>
  <c r="AG422" i="7"/>
  <c r="AL426" i="7"/>
  <c r="AA426" i="7"/>
  <c r="Z422" i="7"/>
  <c r="BA422" i="7"/>
  <c r="X355" i="7"/>
  <c r="S421" i="7"/>
  <c r="BC580" i="7"/>
  <c r="AW580" i="7"/>
  <c r="BD426" i="7"/>
  <c r="AQ580" i="7"/>
  <c r="AZ422" i="7"/>
  <c r="F431" i="7"/>
  <c r="AB422" i="7"/>
  <c r="BA580" i="7"/>
  <c r="W422" i="7"/>
  <c r="BE355" i="7"/>
  <c r="AO426" i="7"/>
  <c r="AW426" i="7"/>
  <c r="V580" i="7"/>
  <c r="AY580" i="7"/>
  <c r="J424" i="7"/>
  <c r="W426" i="7"/>
  <c r="BA355" i="7"/>
  <c r="I581" i="7"/>
  <c r="AK426" i="7"/>
  <c r="BA426" i="7"/>
  <c r="AI422" i="7"/>
  <c r="AM355" i="7"/>
  <c r="AM422" i="7"/>
  <c r="AI355" i="7"/>
  <c r="AD355" i="7"/>
  <c r="D437" i="7"/>
  <c r="D431" i="7"/>
  <c r="AT580" i="7"/>
  <c r="AE580" i="7"/>
  <c r="AS426" i="7"/>
  <c r="S354" i="7"/>
  <c r="F428" i="7"/>
  <c r="V426" i="7"/>
  <c r="AY355" i="7"/>
  <c r="Y422" i="7"/>
  <c r="Y580" i="7"/>
  <c r="AR426" i="7"/>
  <c r="I356" i="7"/>
  <c r="AR580" i="7"/>
  <c r="Y426" i="7"/>
  <c r="AB426" i="7"/>
  <c r="AM580" i="7"/>
  <c r="AJ355" i="7"/>
  <c r="BD422" i="7"/>
  <c r="AK422" i="7"/>
  <c r="AC580" i="7"/>
  <c r="BE580" i="7"/>
  <c r="AX355" i="7"/>
  <c r="AO422" i="7"/>
  <c r="AZ580" i="7"/>
  <c r="AL422" i="7"/>
  <c r="D356" i="7"/>
  <c r="I452" i="7"/>
  <c r="J452" i="7"/>
  <c r="V626" i="7" l="1"/>
  <c r="W17" i="7" s="1"/>
  <c r="W626" i="7" s="1"/>
  <c r="X17" i="7" s="1"/>
  <c r="X626" i="7" s="1"/>
  <c r="Y17" i="7" s="1"/>
  <c r="Y626" i="7" s="1"/>
  <c r="Z17" i="7" s="1"/>
  <c r="Z626" i="7" s="1"/>
  <c r="AA17" i="7" s="1"/>
  <c r="AA626" i="7" s="1"/>
  <c r="AB17" i="7" s="1"/>
  <c r="AB626" i="7" s="1"/>
  <c r="AC17" i="7" s="1"/>
  <c r="AC626" i="7" s="1"/>
  <c r="AD17" i="7" s="1"/>
  <c r="AD626" i="7" s="1"/>
  <c r="AE17" i="7" s="1"/>
  <c r="AE626" i="7" s="1"/>
  <c r="AF17" i="7" s="1"/>
  <c r="AF626" i="7" s="1"/>
  <c r="AG17" i="7" s="1"/>
  <c r="AG626" i="7" s="1"/>
  <c r="AH17" i="7" s="1"/>
  <c r="AH626" i="7" s="1"/>
  <c r="AI17" i="7" s="1"/>
  <c r="AI626" i="7" s="1"/>
  <c r="AJ17" i="7" s="1"/>
  <c r="AJ626" i="7" s="1"/>
  <c r="AK17" i="7" s="1"/>
  <c r="AK626" i="7" s="1"/>
  <c r="AL17" i="7" s="1"/>
  <c r="AL626" i="7" s="1"/>
  <c r="AM17" i="7" s="1"/>
  <c r="AM626" i="7" s="1"/>
  <c r="AN17" i="7" s="1"/>
  <c r="AN626" i="7" s="1"/>
  <c r="AO17" i="7" s="1"/>
  <c r="AO626" i="7" s="1"/>
  <c r="B583" i="7"/>
  <c r="AO21" i="7"/>
  <c r="BA22" i="7"/>
  <c r="BA631" i="7" s="1"/>
  <c r="AZ670" i="7"/>
  <c r="AW36" i="7"/>
  <c r="AV640" i="7"/>
  <c r="AR452" i="7"/>
  <c r="AX452" i="7"/>
  <c r="AG452" i="7"/>
  <c r="AM452" i="7"/>
  <c r="AS452" i="7"/>
  <c r="AJ452" i="7"/>
  <c r="AP452" i="7"/>
  <c r="Y452" i="7"/>
  <c r="W452" i="7"/>
  <c r="AK452" i="7"/>
  <c r="BB452" i="7"/>
  <c r="AE452" i="7"/>
  <c r="Z452" i="7"/>
  <c r="AV452" i="7"/>
  <c r="AT452" i="7"/>
  <c r="F453" i="7"/>
  <c r="X452" i="7"/>
  <c r="AO452" i="7"/>
  <c r="H453" i="7"/>
  <c r="BD452" i="7"/>
  <c r="AY452" i="7"/>
  <c r="AU452" i="7"/>
  <c r="AN452" i="7"/>
  <c r="AL452" i="7"/>
  <c r="AW452" i="7"/>
  <c r="V452" i="7"/>
  <c r="AA452" i="7"/>
  <c r="BA452" i="7"/>
  <c r="AH452" i="7"/>
  <c r="AC452" i="7"/>
  <c r="AQ452" i="7"/>
  <c r="BE452" i="7"/>
  <c r="AF452" i="7"/>
  <c r="AD452" i="7"/>
  <c r="D453" i="7"/>
  <c r="AI452" i="7"/>
  <c r="I453" i="7"/>
  <c r="J453" i="7" s="1"/>
  <c r="AZ452" i="7"/>
  <c r="BC452" i="7"/>
  <c r="AB452" i="7"/>
  <c r="S452" i="7" s="1"/>
  <c r="D448" i="7"/>
  <c r="H448" i="7"/>
  <c r="I448" i="7"/>
  <c r="J448" i="7" s="1"/>
  <c r="F448" i="7"/>
  <c r="J437" i="7"/>
  <c r="D357" i="7"/>
  <c r="S422" i="7"/>
  <c r="J430" i="7"/>
  <c r="D435" i="7"/>
  <c r="J357" i="7"/>
  <c r="I357" i="7"/>
  <c r="I434" i="7"/>
  <c r="H435" i="7"/>
  <c r="F357" i="7"/>
  <c r="S580" i="7"/>
  <c r="I435" i="7"/>
  <c r="S426" i="7"/>
  <c r="D434" i="7"/>
  <c r="I582" i="7"/>
  <c r="F582" i="7"/>
  <c r="J428" i="7"/>
  <c r="F435" i="7"/>
  <c r="J582" i="7"/>
  <c r="H582" i="7"/>
  <c r="J581" i="7"/>
  <c r="H434" i="7"/>
  <c r="J434" i="7" s="1"/>
  <c r="J356" i="7"/>
  <c r="D582" i="7"/>
  <c r="F434" i="7"/>
  <c r="H357" i="7"/>
  <c r="S355" i="7"/>
  <c r="V682" i="7" l="1"/>
  <c r="AP17" i="7"/>
  <c r="AP626" i="7" s="1"/>
  <c r="B584" i="7"/>
  <c r="AO630" i="7"/>
  <c r="BA61" i="7"/>
  <c r="AW645" i="7"/>
  <c r="AW31" i="7"/>
  <c r="BE453" i="7"/>
  <c r="AN453" i="7"/>
  <c r="W453" i="7"/>
  <c r="BA453" i="7"/>
  <c r="AX453" i="7"/>
  <c r="Z453" i="7"/>
  <c r="V453" i="7"/>
  <c r="AV453" i="7"/>
  <c r="AW453" i="7"/>
  <c r="AF453" i="7"/>
  <c r="AR453" i="7"/>
  <c r="AS453" i="7"/>
  <c r="AP453" i="7"/>
  <c r="AH453" i="7"/>
  <c r="AI453" i="7"/>
  <c r="AE453" i="7"/>
  <c r="AO453" i="7"/>
  <c r="X453" i="7"/>
  <c r="BB453" i="7"/>
  <c r="AK453" i="7"/>
  <c r="BD453" i="7"/>
  <c r="AA453" i="7"/>
  <c r="AG453" i="7"/>
  <c r="AB453" i="7"/>
  <c r="AT453" i="7"/>
  <c r="AC453" i="7"/>
  <c r="AM453" i="7"/>
  <c r="Y453" i="7"/>
  <c r="BC453" i="7"/>
  <c r="AL453" i="7"/>
  <c r="AY453" i="7"/>
  <c r="AZ453" i="7"/>
  <c r="AJ453" i="7"/>
  <c r="AU453" i="7"/>
  <c r="AD453" i="7"/>
  <c r="AQ453" i="7"/>
  <c r="S453" i="7" s="1"/>
  <c r="H449" i="7"/>
  <c r="D449" i="7"/>
  <c r="F449" i="7"/>
  <c r="J435" i="7"/>
  <c r="Z581" i="7"/>
  <c r="X356" i="7"/>
  <c r="AV581" i="7"/>
  <c r="AU357" i="7"/>
  <c r="AG581" i="7"/>
  <c r="AJ356" i="7"/>
  <c r="BB582" i="7"/>
  <c r="AT357" i="7"/>
  <c r="AE356" i="7"/>
  <c r="BE356" i="7"/>
  <c r="AJ582" i="7"/>
  <c r="AR357" i="7"/>
  <c r="AA581" i="7"/>
  <c r="V356" i="7"/>
  <c r="X582" i="7"/>
  <c r="AR581" i="7"/>
  <c r="AX357" i="7"/>
  <c r="AV356" i="7"/>
  <c r="AY357" i="7"/>
  <c r="AY582" i="7"/>
  <c r="AC357" i="7"/>
  <c r="AM581" i="7"/>
  <c r="AU581" i="7"/>
  <c r="Y582" i="7"/>
  <c r="F436" i="7"/>
  <c r="AI356" i="7"/>
  <c r="BC356" i="7"/>
  <c r="BA581" i="7"/>
  <c r="BA356" i="7"/>
  <c r="AC356" i="7"/>
  <c r="AP582" i="7"/>
  <c r="AH357" i="7"/>
  <c r="BD357" i="7"/>
  <c r="AH582" i="7"/>
  <c r="Z357" i="7"/>
  <c r="W356" i="7"/>
  <c r="AO356" i="7"/>
  <c r="BE581" i="7"/>
  <c r="Y581" i="7"/>
  <c r="AS582" i="7"/>
  <c r="AQ581" i="7"/>
  <c r="AL357" i="7"/>
  <c r="J358" i="7"/>
  <c r="AA582" i="7"/>
  <c r="W357" i="7"/>
  <c r="AE357" i="7"/>
  <c r="AK356" i="7"/>
  <c r="AP357" i="7"/>
  <c r="AQ582" i="7"/>
  <c r="V581" i="7"/>
  <c r="AZ357" i="7"/>
  <c r="AF357" i="7"/>
  <c r="AB356" i="7"/>
  <c r="AO582" i="7"/>
  <c r="AQ356" i="7"/>
  <c r="AS356" i="7"/>
  <c r="AT356" i="7"/>
  <c r="AI582" i="7"/>
  <c r="AL582" i="7"/>
  <c r="AS357" i="7"/>
  <c r="AC581" i="7"/>
  <c r="BB357" i="7"/>
  <c r="AB581" i="7"/>
  <c r="AL356" i="7"/>
  <c r="AB582" i="7"/>
  <c r="H436" i="7"/>
  <c r="AH581" i="7"/>
  <c r="AQ357" i="7"/>
  <c r="AG357" i="7"/>
  <c r="D436" i="7"/>
  <c r="AV582" i="7"/>
  <c r="AR582" i="7"/>
  <c r="BE582" i="7"/>
  <c r="AW356" i="7"/>
  <c r="F583" i="7"/>
  <c r="AP581" i="7"/>
  <c r="AM357" i="7"/>
  <c r="AU356" i="7"/>
  <c r="AW582" i="7"/>
  <c r="AZ582" i="7"/>
  <c r="AR356" i="7"/>
  <c r="BA357" i="7"/>
  <c r="W582" i="7"/>
  <c r="AX581" i="7"/>
  <c r="AF582" i="7"/>
  <c r="BD581" i="7"/>
  <c r="AD356" i="7"/>
  <c r="J583" i="7"/>
  <c r="AJ357" i="7"/>
  <c r="Y357" i="7"/>
  <c r="AA356" i="7"/>
  <c r="H583" i="7"/>
  <c r="AP356" i="7"/>
  <c r="AZ581" i="7"/>
  <c r="W581" i="7"/>
  <c r="H358" i="7"/>
  <c r="AX582" i="7"/>
  <c r="Y356" i="7"/>
  <c r="AI581" i="7"/>
  <c r="AU582" i="7"/>
  <c r="AY581" i="7"/>
  <c r="AK582" i="7"/>
  <c r="BD582" i="7"/>
  <c r="D583" i="7"/>
  <c r="AD581" i="7"/>
  <c r="Z356" i="7"/>
  <c r="BB356" i="7"/>
  <c r="AV357" i="7"/>
  <c r="AT581" i="7"/>
  <c r="AD357" i="7"/>
  <c r="AB357" i="7"/>
  <c r="AI357" i="7"/>
  <c r="BE357" i="7"/>
  <c r="AG582" i="7"/>
  <c r="AC582" i="7"/>
  <c r="I358" i="7"/>
  <c r="AG356" i="7"/>
  <c r="AS581" i="7"/>
  <c r="BB581" i="7"/>
  <c r="Z582" i="7"/>
  <c r="AJ581" i="7"/>
  <c r="AH356" i="7"/>
  <c r="AN356" i="7"/>
  <c r="AA357" i="7"/>
  <c r="X581" i="7"/>
  <c r="AZ356" i="7"/>
  <c r="AK581" i="7"/>
  <c r="V357" i="7"/>
  <c r="AD582" i="7"/>
  <c r="AO357" i="7"/>
  <c r="AW581" i="7"/>
  <c r="AX356" i="7"/>
  <c r="AY356" i="7"/>
  <c r="AM582" i="7"/>
  <c r="AW357" i="7"/>
  <c r="BC357" i="7"/>
  <c r="AN581" i="7"/>
  <c r="V582" i="7"/>
  <c r="BC581" i="7"/>
  <c r="AF356" i="7"/>
  <c r="AL581" i="7"/>
  <c r="BC582" i="7"/>
  <c r="AF581" i="7"/>
  <c r="I583" i="7"/>
  <c r="D358" i="7"/>
  <c r="AN582" i="7"/>
  <c r="AO581" i="7"/>
  <c r="BA582" i="7"/>
  <c r="AE581" i="7"/>
  <c r="AE582" i="7"/>
  <c r="AT582" i="7"/>
  <c r="F358" i="7"/>
  <c r="AK357" i="7"/>
  <c r="AN357" i="7"/>
  <c r="BD356" i="7"/>
  <c r="S581" i="7"/>
  <c r="AM356" i="7"/>
  <c r="X357" i="7"/>
  <c r="I436" i="7"/>
  <c r="J436" i="7" s="1"/>
  <c r="I449" i="7"/>
  <c r="J449" i="7"/>
  <c r="W73" i="7" l="1"/>
  <c r="W682" i="7" s="1"/>
  <c r="X73" i="7" s="1"/>
  <c r="V674" i="7"/>
  <c r="W65" i="7" s="1"/>
  <c r="W674" i="7" s="1"/>
  <c r="X65" i="7" s="1"/>
  <c r="X674" i="7" s="1"/>
  <c r="Y65" i="7" s="1"/>
  <c r="Y674" i="7" s="1"/>
  <c r="Z65" i="7" s="1"/>
  <c r="Z674" i="7" s="1"/>
  <c r="AA65" i="7" s="1"/>
  <c r="AA674" i="7" s="1"/>
  <c r="AB65" i="7" s="1"/>
  <c r="AB674" i="7" s="1"/>
  <c r="AC65" i="7" s="1"/>
  <c r="AC674" i="7" s="1"/>
  <c r="AD65" i="7" s="1"/>
  <c r="AD674" i="7" s="1"/>
  <c r="AE65" i="7" s="1"/>
  <c r="AE674" i="7" s="1"/>
  <c r="AF65" i="7" s="1"/>
  <c r="AF674" i="7" s="1"/>
  <c r="AG65" i="7" s="1"/>
  <c r="AG674" i="7" s="1"/>
  <c r="AH65" i="7" s="1"/>
  <c r="AH674" i="7" s="1"/>
  <c r="AI65" i="7" s="1"/>
  <c r="AI674" i="7" s="1"/>
  <c r="AJ65" i="7" s="1"/>
  <c r="AJ674" i="7" s="1"/>
  <c r="AK65" i="7" s="1"/>
  <c r="AK674" i="7" s="1"/>
  <c r="AL65" i="7" s="1"/>
  <c r="AL674" i="7" s="1"/>
  <c r="AM65" i="7" s="1"/>
  <c r="AM674" i="7" s="1"/>
  <c r="AN65" i="7" s="1"/>
  <c r="AN674" i="7" s="1"/>
  <c r="AO65" i="7" s="1"/>
  <c r="AO674" i="7" s="1"/>
  <c r="AP65" i="7" s="1"/>
  <c r="AP674" i="7" s="1"/>
  <c r="AQ65" i="7" s="1"/>
  <c r="AQ674" i="7" s="1"/>
  <c r="AR65" i="7" s="1"/>
  <c r="AR674" i="7" s="1"/>
  <c r="AS65" i="7" s="1"/>
  <c r="AS674" i="7" s="1"/>
  <c r="AT65" i="7" s="1"/>
  <c r="AT674" i="7" s="1"/>
  <c r="AU65" i="7" s="1"/>
  <c r="AU674" i="7" s="1"/>
  <c r="AV65" i="7" s="1"/>
  <c r="AV674" i="7" s="1"/>
  <c r="AW65" i="7" s="1"/>
  <c r="AW674" i="7" s="1"/>
  <c r="AX65" i="7" s="1"/>
  <c r="AX674" i="7" s="1"/>
  <c r="AY65" i="7" s="1"/>
  <c r="AY674" i="7" s="1"/>
  <c r="AZ65" i="7" s="1"/>
  <c r="AZ674" i="7" s="1"/>
  <c r="BA65" i="7" s="1"/>
  <c r="BA674" i="7" s="1"/>
  <c r="BB65" i="7" s="1"/>
  <c r="BB674" i="7" s="1"/>
  <c r="BC65" i="7" s="1"/>
  <c r="BC674" i="7" s="1"/>
  <c r="BD65" i="7" s="1"/>
  <c r="BD674" i="7" s="1"/>
  <c r="BE65" i="7" s="1"/>
  <c r="BE674" i="7" s="1"/>
  <c r="B585" i="7"/>
  <c r="AP21" i="7"/>
  <c r="BB22" i="7"/>
  <c r="BB631" i="7" s="1"/>
  <c r="BA670" i="7"/>
  <c r="AX36" i="7"/>
  <c r="AW640" i="7"/>
  <c r="BC358" i="7"/>
  <c r="AC358" i="7"/>
  <c r="AU358" i="7"/>
  <c r="Z358" i="7"/>
  <c r="AR583" i="7"/>
  <c r="AD583" i="7"/>
  <c r="AB583" i="7"/>
  <c r="AU583" i="7"/>
  <c r="AV583" i="7"/>
  <c r="BB583" i="7"/>
  <c r="AM583" i="7"/>
  <c r="J584" i="7"/>
  <c r="AG358" i="7"/>
  <c r="BA583" i="7"/>
  <c r="S356" i="7"/>
  <c r="AK583" i="7"/>
  <c r="AN583" i="7"/>
  <c r="BC583" i="7"/>
  <c r="AQ583" i="7"/>
  <c r="AX358" i="7"/>
  <c r="V358" i="7"/>
  <c r="AZ583" i="7"/>
  <c r="AQ358" i="7"/>
  <c r="X583" i="7"/>
  <c r="AO358" i="7"/>
  <c r="Z583" i="7"/>
  <c r="AZ358" i="7"/>
  <c r="I359" i="7"/>
  <c r="BA358" i="7"/>
  <c r="AH358" i="7"/>
  <c r="AN358" i="7"/>
  <c r="AE583" i="7"/>
  <c r="X358" i="7"/>
  <c r="AW583" i="7"/>
  <c r="AX583" i="7"/>
  <c r="AS358" i="7"/>
  <c r="AR358" i="7"/>
  <c r="W583" i="7"/>
  <c r="S674" i="7"/>
  <c r="AE358" i="7"/>
  <c r="AL358" i="7"/>
  <c r="AL583" i="7"/>
  <c r="AV358" i="7"/>
  <c r="F584" i="7"/>
  <c r="AO583" i="7"/>
  <c r="D584" i="7"/>
  <c r="BE583" i="7"/>
  <c r="AP583" i="7"/>
  <c r="Y583" i="7"/>
  <c r="AY583" i="7"/>
  <c r="BD583" i="7"/>
  <c r="AT358" i="7"/>
  <c r="AI583" i="7"/>
  <c r="H359" i="7"/>
  <c r="AJ358" i="7"/>
  <c r="AW358" i="7"/>
  <c r="AM358" i="7"/>
  <c r="D359" i="7"/>
  <c r="AB358" i="7"/>
  <c r="AC583" i="7"/>
  <c r="V583" i="7"/>
  <c r="AF583" i="7"/>
  <c r="AY358" i="7"/>
  <c r="AS583" i="7"/>
  <c r="W358" i="7"/>
  <c r="AJ583" i="7"/>
  <c r="Y358" i="7"/>
  <c r="AT583" i="7"/>
  <c r="AI358" i="7"/>
  <c r="AD358" i="7"/>
  <c r="AA358" i="7"/>
  <c r="AK358" i="7"/>
  <c r="F359" i="7"/>
  <c r="AF358" i="7"/>
  <c r="AH583" i="7"/>
  <c r="I584" i="7"/>
  <c r="AP358" i="7"/>
  <c r="AG583" i="7"/>
  <c r="J359" i="7"/>
  <c r="S582" i="7"/>
  <c r="H584" i="7"/>
  <c r="BD358" i="7"/>
  <c r="BE358" i="7"/>
  <c r="BB358" i="7"/>
  <c r="AA583" i="7"/>
  <c r="S357" i="7"/>
  <c r="X682" i="7" l="1"/>
  <c r="Y73" i="7" s="1"/>
  <c r="AQ17" i="7"/>
  <c r="AQ626" i="7" s="1"/>
  <c r="B586" i="7"/>
  <c r="AP630" i="7"/>
  <c r="BB61" i="7"/>
  <c r="AX645" i="7"/>
  <c r="AX31" i="7"/>
  <c r="D585" i="7"/>
  <c r="AM584" i="7"/>
  <c r="BE359" i="7"/>
  <c r="AV359" i="7"/>
  <c r="BB359" i="7"/>
  <c r="W584" i="7"/>
  <c r="BB584" i="7"/>
  <c r="X584" i="7"/>
  <c r="Z359" i="7"/>
  <c r="AP359" i="7"/>
  <c r="AE584" i="7"/>
  <c r="V584" i="7"/>
  <c r="AV584" i="7"/>
  <c r="AL584" i="7"/>
  <c r="Z584" i="7"/>
  <c r="BE584" i="7"/>
  <c r="AQ584" i="7"/>
  <c r="AR359" i="7"/>
  <c r="AI359" i="7"/>
  <c r="AX584" i="7"/>
  <c r="AA359" i="7"/>
  <c r="X359" i="7"/>
  <c r="AH359" i="7"/>
  <c r="AN584" i="7"/>
  <c r="BC584" i="7"/>
  <c r="AP584" i="7"/>
  <c r="BD584" i="7"/>
  <c r="AD359" i="7"/>
  <c r="AI584" i="7"/>
  <c r="AJ584" i="7"/>
  <c r="AR584" i="7"/>
  <c r="AW359" i="7"/>
  <c r="BA359" i="7"/>
  <c r="AU359" i="7"/>
  <c r="AH584" i="7"/>
  <c r="AM359" i="7"/>
  <c r="H360" i="7"/>
  <c r="AT359" i="7"/>
  <c r="AG359" i="7"/>
  <c r="AF359" i="7"/>
  <c r="AU584" i="7"/>
  <c r="AT584" i="7"/>
  <c r="AS584" i="7"/>
  <c r="AG584" i="7"/>
  <c r="AF584" i="7"/>
  <c r="F360" i="7"/>
  <c r="I585" i="7"/>
  <c r="AO584" i="7"/>
  <c r="V359" i="7"/>
  <c r="Y359" i="7"/>
  <c r="AC584" i="7"/>
  <c r="AW584" i="7"/>
  <c r="AS359" i="7"/>
  <c r="AJ359" i="7"/>
  <c r="BD359" i="7"/>
  <c r="Y584" i="7"/>
  <c r="AZ359" i="7"/>
  <c r="S583" i="7"/>
  <c r="AY359" i="7"/>
  <c r="AQ359" i="7"/>
  <c r="AN359" i="7"/>
  <c r="AK359" i="7"/>
  <c r="AO359" i="7"/>
  <c r="AY584" i="7"/>
  <c r="J360" i="7"/>
  <c r="AK584" i="7"/>
  <c r="AL359" i="7"/>
  <c r="H585" i="7"/>
  <c r="AD584" i="7"/>
  <c r="D360" i="7"/>
  <c r="W359" i="7"/>
  <c r="F585" i="7"/>
  <c r="AE359" i="7"/>
  <c r="AZ584" i="7"/>
  <c r="AB359" i="7"/>
  <c r="AC359" i="7"/>
  <c r="BA584" i="7"/>
  <c r="AB584" i="7"/>
  <c r="AX359" i="7"/>
  <c r="J585" i="7"/>
  <c r="AA584" i="7"/>
  <c r="I360" i="7"/>
  <c r="BC359" i="7"/>
  <c r="S358" i="7"/>
  <c r="Y682" i="7" l="1"/>
  <c r="Z73" i="7" s="1"/>
  <c r="W68" i="7"/>
  <c r="W677" i="7" s="1"/>
  <c r="X68" i="7" s="1"/>
  <c r="X677" i="7" s="1"/>
  <c r="Y68" i="7" s="1"/>
  <c r="Y677" i="7" s="1"/>
  <c r="Z68" i="7" s="1"/>
  <c r="Z677" i="7" s="1"/>
  <c r="AA68" i="7" s="1"/>
  <c r="AA677" i="7" s="1"/>
  <c r="AB68" i="7" s="1"/>
  <c r="AB677" i="7" s="1"/>
  <c r="AC68" i="7" s="1"/>
  <c r="AC677" i="7" s="1"/>
  <c r="AD68" i="7" s="1"/>
  <c r="AD677" i="7" s="1"/>
  <c r="AE68" i="7" s="1"/>
  <c r="AE677" i="7" s="1"/>
  <c r="AF68" i="7" s="1"/>
  <c r="AF677" i="7" s="1"/>
  <c r="AG68" i="7" s="1"/>
  <c r="AG677" i="7" s="1"/>
  <c r="AH68" i="7" s="1"/>
  <c r="AH677" i="7" s="1"/>
  <c r="AI68" i="7" s="1"/>
  <c r="AI677" i="7" s="1"/>
  <c r="AJ68" i="7" s="1"/>
  <c r="AJ677" i="7" s="1"/>
  <c r="AK68" i="7" s="1"/>
  <c r="AK677" i="7" s="1"/>
  <c r="AL68" i="7" s="1"/>
  <c r="AL677" i="7" s="1"/>
  <c r="AM68" i="7" s="1"/>
  <c r="AM677" i="7" s="1"/>
  <c r="AN68" i="7" s="1"/>
  <c r="AN677" i="7" s="1"/>
  <c r="AO68" i="7" s="1"/>
  <c r="AO677" i="7" s="1"/>
  <c r="AP68" i="7" s="1"/>
  <c r="AP677" i="7" s="1"/>
  <c r="AQ68" i="7" s="1"/>
  <c r="AQ677" i="7" s="1"/>
  <c r="AR68" i="7" s="1"/>
  <c r="AR677" i="7" s="1"/>
  <c r="AS68" i="7" s="1"/>
  <c r="AS677" i="7" s="1"/>
  <c r="AT68" i="7" s="1"/>
  <c r="AT677" i="7" s="1"/>
  <c r="AU68" i="7" s="1"/>
  <c r="AU677" i="7" s="1"/>
  <c r="AV68" i="7" s="1"/>
  <c r="AV677" i="7" s="1"/>
  <c r="AW68" i="7" s="1"/>
  <c r="AW677" i="7" s="1"/>
  <c r="AX68" i="7" s="1"/>
  <c r="AX677" i="7" s="1"/>
  <c r="AY68" i="7" s="1"/>
  <c r="AY677" i="7" s="1"/>
  <c r="AZ68" i="7" s="1"/>
  <c r="AZ677" i="7" s="1"/>
  <c r="BA68" i="7" s="1"/>
  <c r="BA677" i="7" s="1"/>
  <c r="BB68" i="7" s="1"/>
  <c r="BB677" i="7" s="1"/>
  <c r="BC68" i="7" s="1"/>
  <c r="BC677" i="7" s="1"/>
  <c r="BD68" i="7" s="1"/>
  <c r="BD677" i="7" s="1"/>
  <c r="BE68" i="7" s="1"/>
  <c r="BE677" i="7" s="1"/>
  <c r="B587" i="7"/>
  <c r="AQ21" i="7"/>
  <c r="BC22" i="7"/>
  <c r="BC631" i="7" s="1"/>
  <c r="BB670" i="7"/>
  <c r="AY36" i="7"/>
  <c r="AX640" i="7"/>
  <c r="AV360" i="7"/>
  <c r="AQ585" i="7"/>
  <c r="I586" i="7"/>
  <c r="AC360" i="7"/>
  <c r="AB360" i="7"/>
  <c r="BA360" i="7"/>
  <c r="Y585" i="7"/>
  <c r="AR585" i="7"/>
  <c r="AF360" i="7"/>
  <c r="AI585" i="7"/>
  <c r="F586" i="7"/>
  <c r="AU585" i="7"/>
  <c r="BC360" i="7"/>
  <c r="AG585" i="7"/>
  <c r="D361" i="7"/>
  <c r="AO585" i="7"/>
  <c r="AV585" i="7"/>
  <c r="AY585" i="7"/>
  <c r="BB585" i="7"/>
  <c r="AL360" i="7"/>
  <c r="AW585" i="7"/>
  <c r="AP360" i="7"/>
  <c r="H361" i="7"/>
  <c r="BC585" i="7"/>
  <c r="V360" i="7"/>
  <c r="AG360" i="7"/>
  <c r="AR360" i="7"/>
  <c r="AA585" i="7"/>
  <c r="AT585" i="7"/>
  <c r="AX360" i="7"/>
  <c r="BD360" i="7"/>
  <c r="AX585" i="7"/>
  <c r="AD585" i="7"/>
  <c r="AN360" i="7"/>
  <c r="X585" i="7"/>
  <c r="BE360" i="7"/>
  <c r="AE360" i="7"/>
  <c r="BA585" i="7"/>
  <c r="Z585" i="7"/>
  <c r="AD360" i="7"/>
  <c r="AM585" i="7"/>
  <c r="AS360" i="7"/>
  <c r="AF585" i="7"/>
  <c r="Z360" i="7"/>
  <c r="AM360" i="7"/>
  <c r="AK360" i="7"/>
  <c r="AY360" i="7"/>
  <c r="AK585" i="7"/>
  <c r="AO360" i="7"/>
  <c r="AT360" i="7"/>
  <c r="AL585" i="7"/>
  <c r="AN585" i="7"/>
  <c r="S359" i="7"/>
  <c r="AU360" i="7"/>
  <c r="AQ360" i="7"/>
  <c r="V585" i="7"/>
  <c r="AJ585" i="7"/>
  <c r="W585" i="7"/>
  <c r="H586" i="7"/>
  <c r="AB585" i="7"/>
  <c r="S677" i="7"/>
  <c r="D586" i="7"/>
  <c r="AW360" i="7"/>
  <c r="F361" i="7"/>
  <c r="AA360" i="7"/>
  <c r="AI360" i="7"/>
  <c r="AP585" i="7"/>
  <c r="W360" i="7"/>
  <c r="I361" i="7"/>
  <c r="BE585" i="7"/>
  <c r="BB360" i="7"/>
  <c r="AZ585" i="7"/>
  <c r="AZ360" i="7"/>
  <c r="AE585" i="7"/>
  <c r="J586" i="7"/>
  <c r="AS585" i="7"/>
  <c r="BD585" i="7"/>
  <c r="S584" i="7"/>
  <c r="Y360" i="7"/>
  <c r="AH585" i="7"/>
  <c r="AH360" i="7"/>
  <c r="J361" i="7"/>
  <c r="AC585" i="7"/>
  <c r="X360" i="7"/>
  <c r="AJ360" i="7"/>
  <c r="Z682" i="7" l="1"/>
  <c r="AA73" i="7" s="1"/>
  <c r="AR17" i="7"/>
  <c r="AR626" i="7" s="1"/>
  <c r="B588" i="7"/>
  <c r="AQ630" i="7"/>
  <c r="BC61" i="7"/>
  <c r="AY645" i="7"/>
  <c r="AY31" i="7"/>
  <c r="X361" i="7"/>
  <c r="AP361" i="7"/>
  <c r="AG586" i="7"/>
  <c r="AK361" i="7"/>
  <c r="AF586" i="7"/>
  <c r="AH586" i="7"/>
  <c r="AL586" i="7"/>
  <c r="AT586" i="7"/>
  <c r="BE586" i="7"/>
  <c r="AB586" i="7"/>
  <c r="J587" i="7"/>
  <c r="AU361" i="7"/>
  <c r="AM586" i="7"/>
  <c r="AQ361" i="7"/>
  <c r="AB361" i="7"/>
  <c r="AT361" i="7"/>
  <c r="AZ361" i="7"/>
  <c r="BB361" i="7"/>
  <c r="V586" i="7"/>
  <c r="Z586" i="7"/>
  <c r="AO361" i="7"/>
  <c r="BD361" i="7"/>
  <c r="AN361" i="7"/>
  <c r="AK586" i="7"/>
  <c r="BE361" i="7"/>
  <c r="AD586" i="7"/>
  <c r="AA361" i="7"/>
  <c r="AY361" i="7"/>
  <c r="AI361" i="7"/>
  <c r="W361" i="7"/>
  <c r="AJ586" i="7"/>
  <c r="AN586" i="7"/>
  <c r="X586" i="7"/>
  <c r="AR586" i="7"/>
  <c r="AI586" i="7"/>
  <c r="Y361" i="7"/>
  <c r="AE361" i="7"/>
  <c r="AA586" i="7"/>
  <c r="S360" i="7"/>
  <c r="F587" i="7"/>
  <c r="F362" i="7"/>
  <c r="AX586" i="7"/>
  <c r="BA361" i="7"/>
  <c r="BC361" i="7"/>
  <c r="I362" i="7"/>
  <c r="BB586" i="7"/>
  <c r="I587" i="7"/>
  <c r="Y586" i="7"/>
  <c r="AV586" i="7"/>
  <c r="H362" i="7"/>
  <c r="AW586" i="7"/>
  <c r="AR361" i="7"/>
  <c r="AY586" i="7"/>
  <c r="AW361" i="7"/>
  <c r="H587" i="7"/>
  <c r="AO586" i="7"/>
  <c r="D587" i="7"/>
  <c r="AM361" i="7"/>
  <c r="AQ586" i="7"/>
  <c r="AF361" i="7"/>
  <c r="AD361" i="7"/>
  <c r="AG361" i="7"/>
  <c r="AC361" i="7"/>
  <c r="AC586" i="7"/>
  <c r="AS586" i="7"/>
  <c r="AZ586" i="7"/>
  <c r="AL361" i="7"/>
  <c r="AU586" i="7"/>
  <c r="J362" i="7"/>
  <c r="AH361" i="7"/>
  <c r="D362" i="7"/>
  <c r="W586" i="7"/>
  <c r="BC586" i="7"/>
  <c r="AX361" i="7"/>
  <c r="Z361" i="7"/>
  <c r="AV361" i="7"/>
  <c r="AJ361" i="7"/>
  <c r="AP586" i="7"/>
  <c r="BD586" i="7"/>
  <c r="AE586" i="7"/>
  <c r="AS361" i="7"/>
  <c r="S585" i="7"/>
  <c r="BA586" i="7"/>
  <c r="V361" i="7"/>
  <c r="AA682" i="7" l="1"/>
  <c r="AB73" i="7" s="1"/>
  <c r="B589" i="7"/>
  <c r="AR21" i="7"/>
  <c r="BD22" i="7"/>
  <c r="BD631" i="7" s="1"/>
  <c r="BC670" i="7"/>
  <c r="AZ36" i="7"/>
  <c r="AY640" i="7"/>
  <c r="V587" i="7"/>
  <c r="D363" i="7"/>
  <c r="S586" i="7"/>
  <c r="Y362" i="7"/>
  <c r="AR362" i="7"/>
  <c r="AJ587" i="7"/>
  <c r="J363" i="7"/>
  <c r="AP362" i="7"/>
  <c r="AW362" i="7"/>
  <c r="AS362" i="7"/>
  <c r="X587" i="7"/>
  <c r="AN587" i="7"/>
  <c r="AM587" i="7"/>
  <c r="AF587" i="7"/>
  <c r="AF362" i="7"/>
  <c r="AX362" i="7"/>
  <c r="AZ587" i="7"/>
  <c r="BB362" i="7"/>
  <c r="BD362" i="7"/>
  <c r="BA362" i="7"/>
  <c r="AS587" i="7"/>
  <c r="BC587" i="7"/>
  <c r="AZ362" i="7"/>
  <c r="AV587" i="7"/>
  <c r="W362" i="7"/>
  <c r="AU587" i="7"/>
  <c r="D588" i="7"/>
  <c r="AY362" i="7"/>
  <c r="V362" i="7"/>
  <c r="Y587" i="7"/>
  <c r="AB587" i="7"/>
  <c r="H588" i="7"/>
  <c r="BC362" i="7"/>
  <c r="AG362" i="7"/>
  <c r="BD587" i="7"/>
  <c r="AE587" i="7"/>
  <c r="F363" i="7"/>
  <c r="AK362" i="7"/>
  <c r="BB587" i="7"/>
  <c r="AK587" i="7"/>
  <c r="AQ362" i="7"/>
  <c r="AE362" i="7"/>
  <c r="AM362" i="7"/>
  <c r="AQ587" i="7"/>
  <c r="BE587" i="7"/>
  <c r="AC587" i="7"/>
  <c r="AO362" i="7"/>
  <c r="AH587" i="7"/>
  <c r="F588" i="7"/>
  <c r="AG587" i="7"/>
  <c r="AL362" i="7"/>
  <c r="AT587" i="7"/>
  <c r="AO587" i="7"/>
  <c r="I363" i="7"/>
  <c r="H363" i="7"/>
  <c r="AJ362" i="7"/>
  <c r="I588" i="7"/>
  <c r="AV362" i="7"/>
  <c r="W587" i="7"/>
  <c r="S361" i="7"/>
  <c r="AI362" i="7"/>
  <c r="AI587" i="7"/>
  <c r="AR587" i="7"/>
  <c r="AH362" i="7"/>
  <c r="AT362" i="7"/>
  <c r="AP587" i="7"/>
  <c r="AA362" i="7"/>
  <c r="BE362" i="7"/>
  <c r="AU362" i="7"/>
  <c r="X362" i="7"/>
  <c r="BA587" i="7"/>
  <c r="AN362" i="7"/>
  <c r="AA587" i="7"/>
  <c r="AD362" i="7"/>
  <c r="Z362" i="7"/>
  <c r="AD587" i="7"/>
  <c r="AL587" i="7"/>
  <c r="AY587" i="7"/>
  <c r="Z587" i="7"/>
  <c r="J588" i="7"/>
  <c r="AB362" i="7"/>
  <c r="AX587" i="7"/>
  <c r="AW587" i="7"/>
  <c r="AC362" i="7"/>
  <c r="AB682" i="7" l="1"/>
  <c r="AC73" i="7" s="1"/>
  <c r="AS17" i="7"/>
  <c r="AS626" i="7" s="1"/>
  <c r="B590" i="7"/>
  <c r="AR630" i="7"/>
  <c r="BD61" i="7"/>
  <c r="AZ645" i="7"/>
  <c r="AZ31" i="7"/>
  <c r="I589" i="7"/>
  <c r="AL363" i="7"/>
  <c r="AM588" i="7"/>
  <c r="V588" i="7"/>
  <c r="AA363" i="7"/>
  <c r="V363" i="7"/>
  <c r="Y363" i="7"/>
  <c r="BD588" i="7"/>
  <c r="AL588" i="7"/>
  <c r="BA363" i="7"/>
  <c r="AZ588" i="7"/>
  <c r="AW363" i="7"/>
  <c r="AK363" i="7"/>
  <c r="AN588" i="7"/>
  <c r="AD363" i="7"/>
  <c r="AT363" i="7"/>
  <c r="BB363" i="7"/>
  <c r="BB588" i="7"/>
  <c r="AS363" i="7"/>
  <c r="AF363" i="7"/>
  <c r="BA588" i="7"/>
  <c r="AS588" i="7"/>
  <c r="Y588" i="7"/>
  <c r="AQ363" i="7"/>
  <c r="BC588" i="7"/>
  <c r="AV588" i="7"/>
  <c r="X588" i="7"/>
  <c r="W588" i="7"/>
  <c r="AJ588" i="7"/>
  <c r="H364" i="7"/>
  <c r="AX588" i="7"/>
  <c r="W363" i="7"/>
  <c r="AW588" i="7"/>
  <c r="AE588" i="7"/>
  <c r="AZ363" i="7"/>
  <c r="J364" i="7"/>
  <c r="AH363" i="7"/>
  <c r="AF588" i="7"/>
  <c r="AY588" i="7"/>
  <c r="AB363" i="7"/>
  <c r="AP363" i="7"/>
  <c r="I364" i="7"/>
  <c r="BE588" i="7"/>
  <c r="AN363" i="7"/>
  <c r="D364" i="7"/>
  <c r="F364" i="7"/>
  <c r="AO363" i="7"/>
  <c r="AY363" i="7"/>
  <c r="AJ363" i="7"/>
  <c r="AM363" i="7"/>
  <c r="AE363" i="7"/>
  <c r="J589" i="7"/>
  <c r="BC363" i="7"/>
  <c r="BD363" i="7"/>
  <c r="AH588" i="7"/>
  <c r="S362" i="7"/>
  <c r="Z363" i="7"/>
  <c r="BE363" i="7"/>
  <c r="Z588" i="7"/>
  <c r="AV363" i="7"/>
  <c r="AK588" i="7"/>
  <c r="AC588" i="7"/>
  <c r="AQ588" i="7"/>
  <c r="AU588" i="7"/>
  <c r="S587" i="7"/>
  <c r="H589" i="7"/>
  <c r="F589" i="7"/>
  <c r="AR588" i="7"/>
  <c r="X363" i="7"/>
  <c r="AR363" i="7"/>
  <c r="AP588" i="7"/>
  <c r="AC363" i="7"/>
  <c r="AI363" i="7"/>
  <c r="AU363" i="7"/>
  <c r="AX363" i="7"/>
  <c r="AB588" i="7"/>
  <c r="AA588" i="7"/>
  <c r="AG588" i="7"/>
  <c r="AG363" i="7"/>
  <c r="AI588" i="7"/>
  <c r="AO588" i="7"/>
  <c r="AT588" i="7"/>
  <c r="D589" i="7"/>
  <c r="AD588" i="7"/>
  <c r="AC682" i="7" l="1"/>
  <c r="AD73" i="7" s="1"/>
  <c r="B591" i="7"/>
  <c r="AS21" i="7"/>
  <c r="BE22" i="7"/>
  <c r="BE631" i="7" s="1"/>
  <c r="BD670" i="7"/>
  <c r="BA36" i="7"/>
  <c r="AZ640" i="7"/>
  <c r="AC589" i="7"/>
  <c r="AA364" i="7"/>
  <c r="AO364" i="7"/>
  <c r="AB364" i="7"/>
  <c r="BB589" i="7"/>
  <c r="AA589" i="7"/>
  <c r="Z589" i="7"/>
  <c r="AY589" i="7"/>
  <c r="BD364" i="7"/>
  <c r="AJ589" i="7"/>
  <c r="AX589" i="7"/>
  <c r="AC364" i="7"/>
  <c r="AV589" i="7"/>
  <c r="AH589" i="7"/>
  <c r="X364" i="7"/>
  <c r="AJ364" i="7"/>
  <c r="H365" i="7"/>
  <c r="AS589" i="7"/>
  <c r="AH364" i="7"/>
  <c r="AQ364" i="7"/>
  <c r="Y364" i="7"/>
  <c r="X589" i="7"/>
  <c r="I365" i="7"/>
  <c r="AQ589" i="7"/>
  <c r="AD364" i="7"/>
  <c r="BA364" i="7"/>
  <c r="AZ364" i="7"/>
  <c r="AE589" i="7"/>
  <c r="AV364" i="7"/>
  <c r="AP364" i="7"/>
  <c r="AG589" i="7"/>
  <c r="AF364" i="7"/>
  <c r="AB589" i="7"/>
  <c r="AM589" i="7"/>
  <c r="F590" i="7"/>
  <c r="AL589" i="7"/>
  <c r="BE364" i="7"/>
  <c r="J590" i="7"/>
  <c r="AE364" i="7"/>
  <c r="AI589" i="7"/>
  <c r="AO589" i="7"/>
  <c r="BE589" i="7"/>
  <c r="W364" i="7"/>
  <c r="AY364" i="7"/>
  <c r="AM364" i="7"/>
  <c r="AR589" i="7"/>
  <c r="AU589" i="7"/>
  <c r="W589" i="7"/>
  <c r="Y589" i="7"/>
  <c r="AS364" i="7"/>
  <c r="AP589" i="7"/>
  <c r="S363" i="7"/>
  <c r="J365" i="7"/>
  <c r="BD589" i="7"/>
  <c r="AL364" i="7"/>
  <c r="V364" i="7"/>
  <c r="AN589" i="7"/>
  <c r="AK589" i="7"/>
  <c r="AN364" i="7"/>
  <c r="AW364" i="7"/>
  <c r="BC364" i="7"/>
  <c r="AG364" i="7"/>
  <c r="D365" i="7"/>
  <c r="D590" i="7"/>
  <c r="BB364" i="7"/>
  <c r="V589" i="7"/>
  <c r="AW589" i="7"/>
  <c r="AZ589" i="7"/>
  <c r="H590" i="7"/>
  <c r="Z364" i="7"/>
  <c r="BC589" i="7"/>
  <c r="AR364" i="7"/>
  <c r="AK364" i="7"/>
  <c r="AF589" i="7"/>
  <c r="BA589" i="7"/>
  <c r="AT364" i="7"/>
  <c r="I590" i="7"/>
  <c r="AD589" i="7"/>
  <c r="AX364" i="7"/>
  <c r="S631" i="7"/>
  <c r="AU364" i="7"/>
  <c r="S588" i="7"/>
  <c r="AI364" i="7"/>
  <c r="F365" i="7"/>
  <c r="AT589" i="7"/>
  <c r="AD682" i="7" l="1"/>
  <c r="AE73" i="7" s="1"/>
  <c r="AT17" i="7"/>
  <c r="AT626" i="7" s="1"/>
  <c r="B592" i="7"/>
  <c r="AS630" i="7"/>
  <c r="BE61" i="7"/>
  <c r="BA645" i="7"/>
  <c r="BA31" i="7"/>
  <c r="AF590" i="7"/>
  <c r="V590" i="7"/>
  <c r="BC590" i="7"/>
  <c r="H366" i="7"/>
  <c r="AO365" i="7"/>
  <c r="Z590" i="7"/>
  <c r="AQ365" i="7"/>
  <c r="AD365" i="7"/>
  <c r="AM590" i="7"/>
  <c r="AQ590" i="7"/>
  <c r="AA365" i="7"/>
  <c r="J366" i="7"/>
  <c r="AW365" i="7"/>
  <c r="D366" i="7"/>
  <c r="S589" i="7"/>
  <c r="AY590" i="7"/>
  <c r="I591" i="7"/>
  <c r="BB590" i="7"/>
  <c r="AG365" i="7"/>
  <c r="AL590" i="7"/>
  <c r="Y365" i="7"/>
  <c r="AJ365" i="7"/>
  <c r="AU590" i="7"/>
  <c r="AX365" i="7"/>
  <c r="AJ590" i="7"/>
  <c r="BE365" i="7"/>
  <c r="J591" i="7"/>
  <c r="AR365" i="7"/>
  <c r="AG590" i="7"/>
  <c r="AV365" i="7"/>
  <c r="AC590" i="7"/>
  <c r="F591" i="7"/>
  <c r="AH365" i="7"/>
  <c r="AZ590" i="7"/>
  <c r="AT365" i="7"/>
  <c r="AU365" i="7"/>
  <c r="AZ365" i="7"/>
  <c r="AO590" i="7"/>
  <c r="AN590" i="7"/>
  <c r="BA365" i="7"/>
  <c r="BA590" i="7"/>
  <c r="BD590" i="7"/>
  <c r="AN365" i="7"/>
  <c r="AH590" i="7"/>
  <c r="AP590" i="7"/>
  <c r="I366" i="7"/>
  <c r="AV590" i="7"/>
  <c r="AK590" i="7"/>
  <c r="AD590" i="7"/>
  <c r="X590" i="7"/>
  <c r="X365" i="7"/>
  <c r="AM365" i="7"/>
  <c r="AC365" i="7"/>
  <c r="Y590" i="7"/>
  <c r="W590" i="7"/>
  <c r="AY365" i="7"/>
  <c r="AP365" i="7"/>
  <c r="AF365" i="7"/>
  <c r="AT590" i="7"/>
  <c r="AE365" i="7"/>
  <c r="AX590" i="7"/>
  <c r="H591" i="7"/>
  <c r="BE590" i="7"/>
  <c r="AA590" i="7"/>
  <c r="D591" i="7"/>
  <c r="AI365" i="7"/>
  <c r="AI590" i="7"/>
  <c r="AR590" i="7"/>
  <c r="F366" i="7"/>
  <c r="AW590" i="7"/>
  <c r="S364" i="7"/>
  <c r="BC365" i="7"/>
  <c r="BB365" i="7"/>
  <c r="W365" i="7"/>
  <c r="AK365" i="7"/>
  <c r="Z365" i="7"/>
  <c r="BD365" i="7"/>
  <c r="AE590" i="7"/>
  <c r="AL365" i="7"/>
  <c r="AB590" i="7"/>
  <c r="AB365" i="7"/>
  <c r="AS365" i="7"/>
  <c r="AS590" i="7"/>
  <c r="V365" i="7"/>
  <c r="AE682" i="7" l="1"/>
  <c r="AF73" i="7" s="1"/>
  <c r="B593" i="7"/>
  <c r="AT21" i="7"/>
  <c r="BE670" i="7"/>
  <c r="BB36" i="7"/>
  <c r="BA640" i="7"/>
  <c r="AL366" i="7"/>
  <c r="AR366" i="7"/>
  <c r="AW366" i="7"/>
  <c r="X591" i="7"/>
  <c r="AR591" i="7"/>
  <c r="AK591" i="7"/>
  <c r="I592" i="7"/>
  <c r="AC591" i="7"/>
  <c r="AJ591" i="7"/>
  <c r="AY591" i="7"/>
  <c r="AW591" i="7"/>
  <c r="AV591" i="7"/>
  <c r="BC366" i="7"/>
  <c r="BE366" i="7"/>
  <c r="V591" i="7"/>
  <c r="BB591" i="7"/>
  <c r="AS591" i="7"/>
  <c r="AG366" i="7"/>
  <c r="AS366" i="7"/>
  <c r="AX591" i="7"/>
  <c r="AD366" i="7"/>
  <c r="AF591" i="7"/>
  <c r="BE591" i="7"/>
  <c r="X366" i="7"/>
  <c r="Z591" i="7"/>
  <c r="Y366" i="7"/>
  <c r="Z366" i="7"/>
  <c r="F367" i="7"/>
  <c r="AH366" i="7"/>
  <c r="AF366" i="7"/>
  <c r="AX366" i="7"/>
  <c r="AA591" i="7"/>
  <c r="BD591" i="7"/>
  <c r="D592" i="7"/>
  <c r="W591" i="7"/>
  <c r="AO366" i="7"/>
  <c r="AV366" i="7"/>
  <c r="AE591" i="7"/>
  <c r="AK366" i="7"/>
  <c r="AP591" i="7"/>
  <c r="S365" i="7"/>
  <c r="AQ591" i="7"/>
  <c r="AL591" i="7"/>
  <c r="I367" i="7"/>
  <c r="AJ366" i="7"/>
  <c r="BB366" i="7"/>
  <c r="W366" i="7"/>
  <c r="AN366" i="7"/>
  <c r="AM366" i="7"/>
  <c r="AE366" i="7"/>
  <c r="AT366" i="7"/>
  <c r="AB366" i="7"/>
  <c r="AU366" i="7"/>
  <c r="AH591" i="7"/>
  <c r="AD591" i="7"/>
  <c r="BA591" i="7"/>
  <c r="AT591" i="7"/>
  <c r="H592" i="7"/>
  <c r="AG591" i="7"/>
  <c r="BD366" i="7"/>
  <c r="F592" i="7"/>
  <c r="AB591" i="7"/>
  <c r="AN591" i="7"/>
  <c r="AP366" i="7"/>
  <c r="AZ591" i="7"/>
  <c r="S670" i="7"/>
  <c r="V366" i="7"/>
  <c r="AM591" i="7"/>
  <c r="S590" i="7"/>
  <c r="BC591" i="7"/>
  <c r="AY366" i="7"/>
  <c r="D367" i="7"/>
  <c r="BA366" i="7"/>
  <c r="H367" i="7"/>
  <c r="AI366" i="7"/>
  <c r="AU591" i="7"/>
  <c r="Y591" i="7"/>
  <c r="AO591" i="7"/>
  <c r="AQ366" i="7"/>
  <c r="AZ366" i="7"/>
  <c r="AC366" i="7"/>
  <c r="AA366" i="7"/>
  <c r="AI591" i="7"/>
  <c r="AF682" i="7" l="1"/>
  <c r="AG73" i="7" s="1"/>
  <c r="AU17" i="7"/>
  <c r="AU626" i="7" s="1"/>
  <c r="B594" i="7"/>
  <c r="AT630" i="7"/>
  <c r="BB645" i="7"/>
  <c r="BB31" i="7"/>
  <c r="S591" i="7"/>
  <c r="F593" i="7"/>
  <c r="H593" i="7"/>
  <c r="J593" i="7"/>
  <c r="J367" i="7"/>
  <c r="J592" i="7"/>
  <c r="J368" i="7"/>
  <c r="H368" i="7"/>
  <c r="D593" i="7"/>
  <c r="I593" i="7"/>
  <c r="I368" i="7"/>
  <c r="F368" i="7"/>
  <c r="D368" i="7"/>
  <c r="S366" i="7"/>
  <c r="AG682" i="7" l="1"/>
  <c r="AH73" i="7" s="1"/>
  <c r="B595" i="7"/>
  <c r="AU21" i="7"/>
  <c r="BC36" i="7"/>
  <c r="BB640" i="7"/>
  <c r="BC367" i="7"/>
  <c r="BB592" i="7"/>
  <c r="AD368" i="7"/>
  <c r="AG367" i="7"/>
  <c r="AL368" i="7"/>
  <c r="BC592" i="7"/>
  <c r="AU368" i="7"/>
  <c r="BB593" i="7"/>
  <c r="AO592" i="7"/>
  <c r="AB367" i="7"/>
  <c r="AE368" i="7"/>
  <c r="V367" i="7"/>
  <c r="F594" i="7"/>
  <c r="W592" i="7"/>
  <c r="AN593" i="7"/>
  <c r="AD592" i="7"/>
  <c r="AI368" i="7"/>
  <c r="AQ592" i="7"/>
  <c r="Z368" i="7"/>
  <c r="AT593" i="7"/>
  <c r="Y593" i="7"/>
  <c r="BE367" i="7"/>
  <c r="AF592" i="7"/>
  <c r="AO368" i="7"/>
  <c r="AF367" i="7"/>
  <c r="W368" i="7"/>
  <c r="AM367" i="7"/>
  <c r="Y368" i="7"/>
  <c r="AK593" i="7"/>
  <c r="AI367" i="7"/>
  <c r="BC368" i="7"/>
  <c r="AA593" i="7"/>
  <c r="H369" i="7"/>
  <c r="AK367" i="7"/>
  <c r="BE368" i="7"/>
  <c r="AS593" i="7"/>
  <c r="AV367" i="7"/>
  <c r="BE593" i="7"/>
  <c r="AA368" i="7"/>
  <c r="D594" i="7"/>
  <c r="AU592" i="7"/>
  <c r="BD593" i="7"/>
  <c r="J369" i="7"/>
  <c r="AC592" i="7"/>
  <c r="BD367" i="7"/>
  <c r="AF593" i="7"/>
  <c r="AV368" i="7"/>
  <c r="AY368" i="7"/>
  <c r="AZ593" i="7"/>
  <c r="AG593" i="7"/>
  <c r="BB368" i="7"/>
  <c r="W367" i="7"/>
  <c r="BA592" i="7"/>
  <c r="AT367" i="7"/>
  <c r="AX368" i="7"/>
  <c r="X593" i="7"/>
  <c r="D369" i="7"/>
  <c r="AL593" i="7"/>
  <c r="X592" i="7"/>
  <c r="AT368" i="7"/>
  <c r="AM368" i="7"/>
  <c r="BB367" i="7"/>
  <c r="AW368" i="7"/>
  <c r="AI592" i="7"/>
  <c r="AJ368" i="7"/>
  <c r="AF368" i="7"/>
  <c r="Y367" i="7"/>
  <c r="AU593" i="7"/>
  <c r="AO367" i="7"/>
  <c r="BD592" i="7"/>
  <c r="AG368" i="7"/>
  <c r="J594" i="7"/>
  <c r="AN592" i="7"/>
  <c r="AJ592" i="7"/>
  <c r="AL367" i="7"/>
  <c r="AZ368" i="7"/>
  <c r="AP593" i="7"/>
  <c r="BA367" i="7"/>
  <c r="AT592" i="7"/>
  <c r="AY592" i="7"/>
  <c r="AW593" i="7"/>
  <c r="AX367" i="7"/>
  <c r="AB593" i="7"/>
  <c r="AG592" i="7"/>
  <c r="BA593" i="7"/>
  <c r="AS368" i="7"/>
  <c r="AC367" i="7"/>
  <c r="AH368" i="7"/>
  <c r="AR367" i="7"/>
  <c r="AY593" i="7"/>
  <c r="AR368" i="7"/>
  <c r="AP368" i="7"/>
  <c r="AX593" i="7"/>
  <c r="AO593" i="7"/>
  <c r="AN367" i="7"/>
  <c r="AE592" i="7"/>
  <c r="Z592" i="7"/>
  <c r="AZ367" i="7"/>
  <c r="Z593" i="7"/>
  <c r="W593" i="7"/>
  <c r="AD593" i="7"/>
  <c r="AS592" i="7"/>
  <c r="BE592" i="7"/>
  <c r="BC593" i="7"/>
  <c r="X367" i="7"/>
  <c r="AZ592" i="7"/>
  <c r="X368" i="7"/>
  <c r="AM593" i="7"/>
  <c r="AN368" i="7"/>
  <c r="AA592" i="7"/>
  <c r="AS367" i="7"/>
  <c r="AH592" i="7"/>
  <c r="AL592" i="7"/>
  <c r="AJ367" i="7"/>
  <c r="AP592" i="7"/>
  <c r="AQ367" i="7"/>
  <c r="V593" i="7"/>
  <c r="AQ368" i="7"/>
  <c r="AD367" i="7"/>
  <c r="AC593" i="7"/>
  <c r="AE593" i="7"/>
  <c r="AC368" i="7"/>
  <c r="AI593" i="7"/>
  <c r="Z367" i="7"/>
  <c r="AB368" i="7"/>
  <c r="AE367" i="7"/>
  <c r="I369" i="7"/>
  <c r="AK368" i="7"/>
  <c r="AP367" i="7"/>
  <c r="AX592" i="7"/>
  <c r="AY367" i="7"/>
  <c r="H594" i="7"/>
  <c r="AJ593" i="7"/>
  <c r="F369" i="7"/>
  <c r="V592" i="7"/>
  <c r="AW367" i="7"/>
  <c r="AV593" i="7"/>
  <c r="AR593" i="7"/>
  <c r="AU367" i="7"/>
  <c r="V368" i="7"/>
  <c r="AQ593" i="7"/>
  <c r="AW592" i="7"/>
  <c r="AR592" i="7"/>
  <c r="AM592" i="7"/>
  <c r="AV592" i="7"/>
  <c r="BD368" i="7"/>
  <c r="Y592" i="7"/>
  <c r="I594" i="7"/>
  <c r="AH593" i="7"/>
  <c r="AB592" i="7"/>
  <c r="AK592" i="7"/>
  <c r="AA367" i="7"/>
  <c r="BA368" i="7"/>
  <c r="AH367" i="7"/>
  <c r="AH682" i="7" l="1"/>
  <c r="AI73" i="7" s="1"/>
  <c r="AV17" i="7"/>
  <c r="AV626" i="7" s="1"/>
  <c r="V675" i="7"/>
  <c r="W66" i="7" s="1"/>
  <c r="W675" i="7" s="1"/>
  <c r="X66" i="7" s="1"/>
  <c r="X675" i="7" s="1"/>
  <c r="Y66" i="7" s="1"/>
  <c r="Y675" i="7" s="1"/>
  <c r="Z66" i="7" s="1"/>
  <c r="Z675" i="7" s="1"/>
  <c r="AA66" i="7" s="1"/>
  <c r="AA675" i="7" s="1"/>
  <c r="AB66" i="7" s="1"/>
  <c r="AB675" i="7" s="1"/>
  <c r="AC66" i="7" s="1"/>
  <c r="AC675" i="7" s="1"/>
  <c r="AD66" i="7" s="1"/>
  <c r="AD675" i="7" s="1"/>
  <c r="AE66" i="7" s="1"/>
  <c r="AE675" i="7" s="1"/>
  <c r="AF66" i="7" s="1"/>
  <c r="AF675" i="7" s="1"/>
  <c r="AG66" i="7" s="1"/>
  <c r="AG675" i="7" s="1"/>
  <c r="AH66" i="7" s="1"/>
  <c r="AH675" i="7" s="1"/>
  <c r="AI66" i="7" s="1"/>
  <c r="AI675" i="7" s="1"/>
  <c r="AJ66" i="7" s="1"/>
  <c r="AJ675" i="7" s="1"/>
  <c r="AK66" i="7" s="1"/>
  <c r="AK675" i="7" s="1"/>
  <c r="AL66" i="7" s="1"/>
  <c r="AL675" i="7" s="1"/>
  <c r="AM66" i="7" s="1"/>
  <c r="AM675" i="7" s="1"/>
  <c r="AN66" i="7" s="1"/>
  <c r="AN675" i="7" s="1"/>
  <c r="AO66" i="7" s="1"/>
  <c r="AO675" i="7" s="1"/>
  <c r="AP66" i="7" s="1"/>
  <c r="AP675" i="7" s="1"/>
  <c r="AQ66" i="7" s="1"/>
  <c r="AQ675" i="7" s="1"/>
  <c r="AR66" i="7" s="1"/>
  <c r="AR675" i="7" s="1"/>
  <c r="AS66" i="7" s="1"/>
  <c r="AS675" i="7" s="1"/>
  <c r="AT66" i="7" s="1"/>
  <c r="AT675" i="7" s="1"/>
  <c r="AU66" i="7" s="1"/>
  <c r="AU675" i="7" s="1"/>
  <c r="AV66" i="7" s="1"/>
  <c r="AV675" i="7" s="1"/>
  <c r="AW66" i="7" s="1"/>
  <c r="AW675" i="7" s="1"/>
  <c r="AX66" i="7" s="1"/>
  <c r="AX675" i="7" s="1"/>
  <c r="AY66" i="7" s="1"/>
  <c r="AY675" i="7" s="1"/>
  <c r="AZ66" i="7" s="1"/>
  <c r="AZ675" i="7" s="1"/>
  <c r="BA66" i="7" s="1"/>
  <c r="BA675" i="7" s="1"/>
  <c r="BB66" i="7" s="1"/>
  <c r="BB675" i="7" s="1"/>
  <c r="BC66" i="7" s="1"/>
  <c r="BC675" i="7" s="1"/>
  <c r="BD66" i="7" s="1"/>
  <c r="BD675" i="7" s="1"/>
  <c r="BE66" i="7" s="1"/>
  <c r="BE675" i="7" s="1"/>
  <c r="B596" i="7"/>
  <c r="AU630" i="7"/>
  <c r="BC645" i="7"/>
  <c r="BC31" i="7"/>
  <c r="S367" i="7"/>
  <c r="AQ594" i="7"/>
  <c r="AB594" i="7"/>
  <c r="AW369" i="7"/>
  <c r="AU594" i="7"/>
  <c r="AX369" i="7"/>
  <c r="F370" i="7"/>
  <c r="X369" i="7"/>
  <c r="BD369" i="7"/>
  <c r="AO369" i="7"/>
  <c r="BB594" i="7"/>
  <c r="AJ594" i="7"/>
  <c r="AB369" i="7"/>
  <c r="AV594" i="7"/>
  <c r="AI369" i="7"/>
  <c r="S592" i="7"/>
  <c r="AX594" i="7"/>
  <c r="BA594" i="7"/>
  <c r="W369" i="7"/>
  <c r="J370" i="7"/>
  <c r="AP594" i="7"/>
  <c r="AG369" i="7"/>
  <c r="AW594" i="7"/>
  <c r="Z369" i="7"/>
  <c r="AK369" i="7"/>
  <c r="AM594" i="7"/>
  <c r="S368" i="7"/>
  <c r="AC369" i="7"/>
  <c r="AH594" i="7"/>
  <c r="AD594" i="7"/>
  <c r="AA369" i="7"/>
  <c r="AE594" i="7"/>
  <c r="AY369" i="7"/>
  <c r="S675" i="7"/>
  <c r="Y369" i="7"/>
  <c r="W594" i="7"/>
  <c r="AE369" i="7"/>
  <c r="AN369" i="7"/>
  <c r="AR594" i="7"/>
  <c r="AT369" i="7"/>
  <c r="J595" i="7"/>
  <c r="AC594" i="7"/>
  <c r="BC594" i="7"/>
  <c r="AO594" i="7"/>
  <c r="AU369" i="7"/>
  <c r="BE369" i="7"/>
  <c r="AJ369" i="7"/>
  <c r="AL594" i="7"/>
  <c r="BB369" i="7"/>
  <c r="I595" i="7"/>
  <c r="AY594" i="7"/>
  <c r="AQ369" i="7"/>
  <c r="AL369" i="7"/>
  <c r="H595" i="7"/>
  <c r="BC369" i="7"/>
  <c r="I370" i="7"/>
  <c r="X594" i="7"/>
  <c r="D595" i="7"/>
  <c r="AS369" i="7"/>
  <c r="AR369" i="7"/>
  <c r="F595" i="7"/>
  <c r="AP369" i="7"/>
  <c r="V594" i="7"/>
  <c r="D370" i="7"/>
  <c r="AF369" i="7"/>
  <c r="AS594" i="7"/>
  <c r="AT594" i="7"/>
  <c r="AV369" i="7"/>
  <c r="AI594" i="7"/>
  <c r="BE594" i="7"/>
  <c r="AA594" i="7"/>
  <c r="AN594" i="7"/>
  <c r="AD369" i="7"/>
  <c r="Y594" i="7"/>
  <c r="H370" i="7"/>
  <c r="AF594" i="7"/>
  <c r="V369" i="7"/>
  <c r="AH369" i="7"/>
  <c r="AG594" i="7"/>
  <c r="AM369" i="7"/>
  <c r="Z594" i="7"/>
  <c r="BA369" i="7"/>
  <c r="AZ594" i="7"/>
  <c r="AK594" i="7"/>
  <c r="BD594" i="7"/>
  <c r="AZ369" i="7"/>
  <c r="S593" i="7"/>
  <c r="AI682" i="7" l="1"/>
  <c r="AJ73" i="7" s="1"/>
  <c r="B597" i="7"/>
  <c r="AV21" i="7"/>
  <c r="BD36" i="7"/>
  <c r="BC640" i="7"/>
  <c r="AC370" i="7"/>
  <c r="BC370" i="7"/>
  <c r="AR595" i="7"/>
  <c r="AH370" i="7"/>
  <c r="BA370" i="7"/>
  <c r="F596" i="7"/>
  <c r="AK370" i="7"/>
  <c r="AQ595" i="7"/>
  <c r="AD370" i="7"/>
  <c r="Z595" i="7"/>
  <c r="AM595" i="7"/>
  <c r="AK595" i="7"/>
  <c r="W370" i="7"/>
  <c r="X370" i="7"/>
  <c r="AL370" i="7"/>
  <c r="AC595" i="7"/>
  <c r="Z370" i="7"/>
  <c r="AV370" i="7"/>
  <c r="AL595" i="7"/>
  <c r="AN595" i="7"/>
  <c r="AS595" i="7"/>
  <c r="AI595" i="7"/>
  <c r="AU595" i="7"/>
  <c r="AJ370" i="7"/>
  <c r="AR370" i="7"/>
  <c r="I596" i="7"/>
  <c r="BD370" i="7"/>
  <c r="H596" i="7"/>
  <c r="I371" i="7"/>
  <c r="AO595" i="7"/>
  <c r="AG595" i="7"/>
  <c r="AZ370" i="7"/>
  <c r="AN370" i="7"/>
  <c r="AY370" i="7"/>
  <c r="BB595" i="7"/>
  <c r="BA595" i="7"/>
  <c r="AD595" i="7"/>
  <c r="AV595" i="7"/>
  <c r="AX370" i="7"/>
  <c r="W595" i="7"/>
  <c r="AA595" i="7"/>
  <c r="S369" i="7"/>
  <c r="BE370" i="7"/>
  <c r="AE595" i="7"/>
  <c r="AI370" i="7"/>
  <c r="AB595" i="7"/>
  <c r="V370" i="7"/>
  <c r="AZ595" i="7"/>
  <c r="AX595" i="7"/>
  <c r="AQ370" i="7"/>
  <c r="AA370" i="7"/>
  <c r="F371" i="7"/>
  <c r="V595" i="7"/>
  <c r="AB370" i="7"/>
  <c r="Y595" i="7"/>
  <c r="AW370" i="7"/>
  <c r="BD595" i="7"/>
  <c r="BB370" i="7"/>
  <c r="D371" i="7"/>
  <c r="AH595" i="7"/>
  <c r="AP595" i="7"/>
  <c r="H371" i="7"/>
  <c r="J371" i="7"/>
  <c r="BE595" i="7"/>
  <c r="X595" i="7"/>
  <c r="J596" i="7"/>
  <c r="AF595" i="7"/>
  <c r="S594" i="7"/>
  <c r="AG370" i="7"/>
  <c r="AT370" i="7"/>
  <c r="AE370" i="7"/>
  <c r="AM370" i="7"/>
  <c r="AY595" i="7"/>
  <c r="AF370" i="7"/>
  <c r="D596" i="7"/>
  <c r="AP370" i="7"/>
  <c r="AO370" i="7"/>
  <c r="Y370" i="7"/>
  <c r="AJ595" i="7"/>
  <c r="AU370" i="7"/>
  <c r="AT595" i="7"/>
  <c r="AW595" i="7"/>
  <c r="AS370" i="7"/>
  <c r="BC595" i="7"/>
  <c r="AJ682" i="7" l="1"/>
  <c r="AK73" i="7" s="1"/>
  <c r="AW17" i="7"/>
  <c r="AW626" i="7" s="1"/>
  <c r="W69" i="7"/>
  <c r="W678" i="7" s="1"/>
  <c r="X69" i="7" s="1"/>
  <c r="X678" i="7" s="1"/>
  <c r="Y69" i="7" s="1"/>
  <c r="Y678" i="7" s="1"/>
  <c r="Z69" i="7" s="1"/>
  <c r="Z678" i="7" s="1"/>
  <c r="AA69" i="7" s="1"/>
  <c r="AA678" i="7" s="1"/>
  <c r="AB69" i="7" s="1"/>
  <c r="AB678" i="7" s="1"/>
  <c r="AC69" i="7" s="1"/>
  <c r="AC678" i="7" s="1"/>
  <c r="AD69" i="7" s="1"/>
  <c r="AD678" i="7" s="1"/>
  <c r="AE69" i="7" s="1"/>
  <c r="AE678" i="7" s="1"/>
  <c r="AF69" i="7" s="1"/>
  <c r="AF678" i="7" s="1"/>
  <c r="AG69" i="7" s="1"/>
  <c r="AG678" i="7" s="1"/>
  <c r="AH69" i="7" s="1"/>
  <c r="AH678" i="7" s="1"/>
  <c r="AI69" i="7" s="1"/>
  <c r="AI678" i="7" s="1"/>
  <c r="AJ69" i="7" s="1"/>
  <c r="AJ678" i="7" s="1"/>
  <c r="AK69" i="7" s="1"/>
  <c r="AK678" i="7" s="1"/>
  <c r="AL69" i="7" s="1"/>
  <c r="AL678" i="7" s="1"/>
  <c r="AM69" i="7" s="1"/>
  <c r="AM678" i="7" s="1"/>
  <c r="AN69" i="7" s="1"/>
  <c r="AN678" i="7" s="1"/>
  <c r="AO69" i="7" s="1"/>
  <c r="AO678" i="7" s="1"/>
  <c r="AP69" i="7" s="1"/>
  <c r="AP678" i="7" s="1"/>
  <c r="AQ69" i="7" s="1"/>
  <c r="AQ678" i="7" s="1"/>
  <c r="AR69" i="7" s="1"/>
  <c r="AR678" i="7" s="1"/>
  <c r="AS69" i="7" s="1"/>
  <c r="AS678" i="7" s="1"/>
  <c r="AT69" i="7" s="1"/>
  <c r="AT678" i="7" s="1"/>
  <c r="AU69" i="7" s="1"/>
  <c r="AU678" i="7" s="1"/>
  <c r="AV69" i="7" s="1"/>
  <c r="AV678" i="7" s="1"/>
  <c r="AW69" i="7" s="1"/>
  <c r="AW678" i="7" s="1"/>
  <c r="AX69" i="7" s="1"/>
  <c r="AX678" i="7" s="1"/>
  <c r="AY69" i="7" s="1"/>
  <c r="AY678" i="7" s="1"/>
  <c r="AZ69" i="7" s="1"/>
  <c r="AZ678" i="7" s="1"/>
  <c r="BA69" i="7" s="1"/>
  <c r="BA678" i="7" s="1"/>
  <c r="BB69" i="7" s="1"/>
  <c r="BB678" i="7" s="1"/>
  <c r="BC69" i="7" s="1"/>
  <c r="BC678" i="7" s="1"/>
  <c r="BD69" i="7" s="1"/>
  <c r="BD678" i="7" s="1"/>
  <c r="BE69" i="7" s="1"/>
  <c r="BE678" i="7" s="1"/>
  <c r="B598" i="7"/>
  <c r="AV630" i="7"/>
  <c r="BD645" i="7"/>
  <c r="BD31" i="7"/>
  <c r="AF596" i="7"/>
  <c r="F597" i="7"/>
  <c r="AV371" i="7"/>
  <c r="S678" i="7"/>
  <c r="AL596" i="7"/>
  <c r="S370" i="7"/>
  <c r="AM596" i="7"/>
  <c r="AP371" i="7"/>
  <c r="AX596" i="7"/>
  <c r="AN596" i="7"/>
  <c r="AQ596" i="7"/>
  <c r="AB371" i="7"/>
  <c r="H597" i="7"/>
  <c r="BB596" i="7"/>
  <c r="AU596" i="7"/>
  <c r="AM371" i="7"/>
  <c r="AT596" i="7"/>
  <c r="BC596" i="7"/>
  <c r="AT371" i="7"/>
  <c r="AB596" i="7"/>
  <c r="J597" i="7"/>
  <c r="Z596" i="7"/>
  <c r="BE371" i="7"/>
  <c r="AV596" i="7"/>
  <c r="AI371" i="7"/>
  <c r="AG371" i="7"/>
  <c r="AK371" i="7"/>
  <c r="AI596" i="7"/>
  <c r="AA371" i="7"/>
  <c r="Z371" i="7"/>
  <c r="AH596" i="7"/>
  <c r="AQ371" i="7"/>
  <c r="AY596" i="7"/>
  <c r="AJ596" i="7"/>
  <c r="W596" i="7"/>
  <c r="AC371" i="7"/>
  <c r="AU371" i="7"/>
  <c r="AX371" i="7"/>
  <c r="AZ596" i="7"/>
  <c r="BE596" i="7"/>
  <c r="D372" i="7"/>
  <c r="AR596" i="7"/>
  <c r="D597" i="7"/>
  <c r="AW371" i="7"/>
  <c r="AS371" i="7"/>
  <c r="AE371" i="7"/>
  <c r="BA596" i="7"/>
  <c r="W371" i="7"/>
  <c r="J372" i="7"/>
  <c r="AN371" i="7"/>
  <c r="BD596" i="7"/>
  <c r="AY371" i="7"/>
  <c r="AR371" i="7"/>
  <c r="BC371" i="7"/>
  <c r="AO596" i="7"/>
  <c r="BD371" i="7"/>
  <c r="X371" i="7"/>
  <c r="AZ371" i="7"/>
  <c r="S595" i="7"/>
  <c r="AF371" i="7"/>
  <c r="V371" i="7"/>
  <c r="F372" i="7"/>
  <c r="AD596" i="7"/>
  <c r="AK596" i="7"/>
  <c r="AW596" i="7"/>
  <c r="BA371" i="7"/>
  <c r="V596" i="7"/>
  <c r="I372" i="7"/>
  <c r="AD371" i="7"/>
  <c r="AG596" i="7"/>
  <c r="AC596" i="7"/>
  <c r="AH371" i="7"/>
  <c r="AL371" i="7"/>
  <c r="AJ371" i="7"/>
  <c r="AP596" i="7"/>
  <c r="AE596" i="7"/>
  <c r="I597" i="7"/>
  <c r="X596" i="7"/>
  <c r="AA596" i="7"/>
  <c r="H372" i="7"/>
  <c r="Y371" i="7"/>
  <c r="BB371" i="7"/>
  <c r="AS596" i="7"/>
  <c r="Y596" i="7"/>
  <c r="AO371" i="7"/>
  <c r="AK682" i="7" l="1"/>
  <c r="AL73" i="7" s="1"/>
  <c r="B599" i="7"/>
  <c r="AW21" i="7"/>
  <c r="BE36" i="7"/>
  <c r="BD640" i="7"/>
  <c r="H598" i="7"/>
  <c r="W372" i="7"/>
  <c r="I598" i="7"/>
  <c r="AW372" i="7"/>
  <c r="AY597" i="7"/>
  <c r="AP372" i="7"/>
  <c r="AZ372" i="7"/>
  <c r="AA597" i="7"/>
  <c r="V597" i="7"/>
  <c r="AB597" i="7"/>
  <c r="F373" i="7"/>
  <c r="BC597" i="7"/>
  <c r="AO372" i="7"/>
  <c r="AV372" i="7"/>
  <c r="BD372" i="7"/>
  <c r="AV597" i="7"/>
  <c r="AG597" i="7"/>
  <c r="AM597" i="7"/>
  <c r="S596" i="7"/>
  <c r="AY372" i="7"/>
  <c r="AQ597" i="7"/>
  <c r="AU372" i="7"/>
  <c r="Z597" i="7"/>
  <c r="AC372" i="7"/>
  <c r="AU597" i="7"/>
  <c r="AI597" i="7"/>
  <c r="AD597" i="7"/>
  <c r="D598" i="7"/>
  <c r="AJ597" i="7"/>
  <c r="BA597" i="7"/>
  <c r="AG372" i="7"/>
  <c r="Y597" i="7"/>
  <c r="BE372" i="7"/>
  <c r="X597" i="7"/>
  <c r="AL597" i="7"/>
  <c r="V372" i="7"/>
  <c r="AX597" i="7"/>
  <c r="AT372" i="7"/>
  <c r="BB372" i="7"/>
  <c r="AL372" i="7"/>
  <c r="AF372" i="7"/>
  <c r="AF597" i="7"/>
  <c r="J598" i="7"/>
  <c r="AN372" i="7"/>
  <c r="BE597" i="7"/>
  <c r="BA372" i="7"/>
  <c r="BC372" i="7"/>
  <c r="H373" i="7"/>
  <c r="AR372" i="7"/>
  <c r="AA372" i="7"/>
  <c r="X372" i="7"/>
  <c r="AE372" i="7"/>
  <c r="F598" i="7"/>
  <c r="Z372" i="7"/>
  <c r="BB597" i="7"/>
  <c r="AR597" i="7"/>
  <c r="AI372" i="7"/>
  <c r="AQ372" i="7"/>
  <c r="S371" i="7"/>
  <c r="AO597" i="7"/>
  <c r="D373" i="7"/>
  <c r="AK597" i="7"/>
  <c r="AW597" i="7"/>
  <c r="AE597" i="7"/>
  <c r="BD597" i="7"/>
  <c r="AC597" i="7"/>
  <c r="AB372" i="7"/>
  <c r="AM372" i="7"/>
  <c r="I373" i="7"/>
  <c r="J373" i="7"/>
  <c r="AH372" i="7"/>
  <c r="AT597" i="7"/>
  <c r="AN597" i="7"/>
  <c r="AK372" i="7"/>
  <c r="Y372" i="7"/>
  <c r="AZ597" i="7"/>
  <c r="AX372" i="7"/>
  <c r="W597" i="7"/>
  <c r="AH597" i="7"/>
  <c r="AD372" i="7"/>
  <c r="AJ372" i="7"/>
  <c r="AS372" i="7"/>
  <c r="AP597" i="7"/>
  <c r="AS597" i="7"/>
  <c r="AL682" i="7" l="1"/>
  <c r="AM73" i="7" s="1"/>
  <c r="AX17" i="7"/>
  <c r="AX626" i="7" s="1"/>
  <c r="B600" i="7"/>
  <c r="AW630" i="7"/>
  <c r="BE645" i="7"/>
  <c r="BE31" i="7"/>
  <c r="AQ598" i="7"/>
  <c r="AK598" i="7"/>
  <c r="AR598" i="7"/>
  <c r="X373" i="7"/>
  <c r="AV373" i="7"/>
  <c r="AH373" i="7"/>
  <c r="J374" i="7"/>
  <c r="AS373" i="7"/>
  <c r="AS598" i="7"/>
  <c r="Z373" i="7"/>
  <c r="AW373" i="7"/>
  <c r="H599" i="7"/>
  <c r="W598" i="7"/>
  <c r="V598" i="7"/>
  <c r="AU598" i="7"/>
  <c r="AE598" i="7"/>
  <c r="I374" i="7"/>
  <c r="AO598" i="7"/>
  <c r="J599" i="7"/>
  <c r="D599" i="7"/>
  <c r="BD373" i="7"/>
  <c r="AA598" i="7"/>
  <c r="AX598" i="7"/>
  <c r="AK373" i="7"/>
  <c r="D374" i="7"/>
  <c r="AO373" i="7"/>
  <c r="AT373" i="7"/>
  <c r="AM598" i="7"/>
  <c r="V373" i="7"/>
  <c r="S597" i="7"/>
  <c r="AA373" i="7"/>
  <c r="AH598" i="7"/>
  <c r="BC373" i="7"/>
  <c r="AG373" i="7"/>
  <c r="AX373" i="7"/>
  <c r="AY598" i="7"/>
  <c r="AC598" i="7"/>
  <c r="X598" i="7"/>
  <c r="AW598" i="7"/>
  <c r="F599" i="7"/>
  <c r="AU373" i="7"/>
  <c r="BE598" i="7"/>
  <c r="AQ373" i="7"/>
  <c r="Y373" i="7"/>
  <c r="AF373" i="7"/>
  <c r="BB598" i="7"/>
  <c r="AP373" i="7"/>
  <c r="AB598" i="7"/>
  <c r="AL373" i="7"/>
  <c r="AY373" i="7"/>
  <c r="BE373" i="7"/>
  <c r="AD598" i="7"/>
  <c r="H374" i="7"/>
  <c r="AI373" i="7"/>
  <c r="AD373" i="7"/>
  <c r="Z598" i="7"/>
  <c r="AN598" i="7"/>
  <c r="W373" i="7"/>
  <c r="AG598" i="7"/>
  <c r="AZ373" i="7"/>
  <c r="BA373" i="7"/>
  <c r="AN373" i="7"/>
  <c r="AI598" i="7"/>
  <c r="AP598" i="7"/>
  <c r="BC598" i="7"/>
  <c r="AC373" i="7"/>
  <c r="I599" i="7"/>
  <c r="AF598" i="7"/>
  <c r="AT598" i="7"/>
  <c r="AZ598" i="7"/>
  <c r="BD598" i="7"/>
  <c r="BB373" i="7"/>
  <c r="AB373" i="7"/>
  <c r="AJ598" i="7"/>
  <c r="Y598" i="7"/>
  <c r="AL598" i="7"/>
  <c r="AJ373" i="7"/>
  <c r="S645" i="7"/>
  <c r="AR373" i="7"/>
  <c r="AE373" i="7"/>
  <c r="AV598" i="7"/>
  <c r="AM373" i="7"/>
  <c r="BA598" i="7"/>
  <c r="S372" i="7"/>
  <c r="F374" i="7"/>
  <c r="AM682" i="7" l="1"/>
  <c r="AN73" i="7" s="1"/>
  <c r="B601" i="7"/>
  <c r="AX21" i="7"/>
  <c r="S640" i="7"/>
  <c r="BE640" i="7"/>
  <c r="AH374" i="7"/>
  <c r="AM599" i="7"/>
  <c r="AF599" i="7"/>
  <c r="AB374" i="7"/>
  <c r="AZ374" i="7"/>
  <c r="AO374" i="7"/>
  <c r="AD599" i="7"/>
  <c r="AM374" i="7"/>
  <c r="Y599" i="7"/>
  <c r="H600" i="7"/>
  <c r="F375" i="7"/>
  <c r="AT599" i="7"/>
  <c r="AC599" i="7"/>
  <c r="AL374" i="7"/>
  <c r="AN374" i="7"/>
  <c r="I600" i="7"/>
  <c r="Z599" i="7"/>
  <c r="AC374" i="7"/>
  <c r="AO599" i="7"/>
  <c r="BB374" i="7"/>
  <c r="BA374" i="7"/>
  <c r="AW374" i="7"/>
  <c r="AU374" i="7"/>
  <c r="AL599" i="7"/>
  <c r="I375" i="7"/>
  <c r="AP599" i="7"/>
  <c r="W374" i="7"/>
  <c r="J600" i="7"/>
  <c r="V374" i="7"/>
  <c r="D600" i="7"/>
  <c r="J375" i="7"/>
  <c r="AS374" i="7"/>
  <c r="AN599" i="7"/>
  <c r="AX374" i="7"/>
  <c r="AZ599" i="7"/>
  <c r="AG374" i="7"/>
  <c r="BD599" i="7"/>
  <c r="BC374" i="7"/>
  <c r="H375" i="7"/>
  <c r="AE374" i="7"/>
  <c r="AE599" i="7"/>
  <c r="AK599" i="7"/>
  <c r="AK374" i="7"/>
  <c r="AJ374" i="7"/>
  <c r="AV374" i="7"/>
  <c r="BE374" i="7"/>
  <c r="AU599" i="7"/>
  <c r="V599" i="7"/>
  <c r="X374" i="7"/>
  <c r="BA599" i="7"/>
  <c r="AJ599" i="7"/>
  <c r="AY374" i="7"/>
  <c r="AQ599" i="7"/>
  <c r="AI374" i="7"/>
  <c r="W599" i="7"/>
  <c r="Z374" i="7"/>
  <c r="AS599" i="7"/>
  <c r="F600" i="7"/>
  <c r="AP374" i="7"/>
  <c r="X599" i="7"/>
  <c r="BE599" i="7"/>
  <c r="AR599" i="7"/>
  <c r="AV599" i="7"/>
  <c r="AW599" i="7"/>
  <c r="D375" i="7"/>
  <c r="AQ374" i="7"/>
  <c r="AA374" i="7"/>
  <c r="AR374" i="7"/>
  <c r="AB599" i="7"/>
  <c r="BC599" i="7"/>
  <c r="AT374" i="7"/>
  <c r="AD374" i="7"/>
  <c r="S373" i="7"/>
  <c r="S598" i="7"/>
  <c r="AX599" i="7"/>
  <c r="BD374" i="7"/>
  <c r="BB599" i="7"/>
  <c r="AI599" i="7"/>
  <c r="AY599" i="7"/>
  <c r="AG599" i="7"/>
  <c r="Y374" i="7"/>
  <c r="AA599" i="7"/>
  <c r="AF374" i="7"/>
  <c r="AH599" i="7"/>
  <c r="AN682" i="7" l="1"/>
  <c r="AO73" i="7" s="1"/>
  <c r="AY17" i="7"/>
  <c r="AY626" i="7" s="1"/>
  <c r="B602" i="7"/>
  <c r="AX630" i="7"/>
  <c r="S374" i="7"/>
  <c r="AR375" i="7"/>
  <c r="Z600" i="7"/>
  <c r="BC600" i="7"/>
  <c r="AY375" i="7"/>
  <c r="W375" i="7"/>
  <c r="AB600" i="7"/>
  <c r="AD600" i="7"/>
  <c r="AF600" i="7"/>
  <c r="AA600" i="7"/>
  <c r="AT375" i="7"/>
  <c r="S599" i="7"/>
  <c r="BB375" i="7"/>
  <c r="BA600" i="7"/>
  <c r="AP375" i="7"/>
  <c r="W600" i="7"/>
  <c r="BE600" i="7"/>
  <c r="AX375" i="7"/>
  <c r="BD375" i="7"/>
  <c r="AE375" i="7"/>
  <c r="AG375" i="7"/>
  <c r="AO600" i="7"/>
  <c r="AM600" i="7"/>
  <c r="F601" i="7"/>
  <c r="V375" i="7"/>
  <c r="J601" i="7"/>
  <c r="AC600" i="7"/>
  <c r="Z375" i="7"/>
  <c r="AV600" i="7"/>
  <c r="AL375" i="7"/>
  <c r="AK375" i="7"/>
  <c r="AX600" i="7"/>
  <c r="AD375" i="7"/>
  <c r="X600" i="7"/>
  <c r="AM375" i="7"/>
  <c r="AF375" i="7"/>
  <c r="AS375" i="7"/>
  <c r="AH375" i="7"/>
  <c r="AG600" i="7"/>
  <c r="AU600" i="7"/>
  <c r="BB600" i="7"/>
  <c r="AA375" i="7"/>
  <c r="AS600" i="7"/>
  <c r="AB375" i="7"/>
  <c r="AY600" i="7"/>
  <c r="AQ600" i="7"/>
  <c r="AV375" i="7"/>
  <c r="AE600" i="7"/>
  <c r="AH600" i="7"/>
  <c r="D601" i="7"/>
  <c r="AK600" i="7"/>
  <c r="AW600" i="7"/>
  <c r="Y600" i="7"/>
  <c r="Y375" i="7"/>
  <c r="AN375" i="7"/>
  <c r="I601" i="7"/>
  <c r="AC375" i="7"/>
  <c r="AW375" i="7"/>
  <c r="J376" i="7"/>
  <c r="F376" i="7"/>
  <c r="AI600" i="7"/>
  <c r="AO375" i="7"/>
  <c r="X375" i="7"/>
  <c r="AZ600" i="7"/>
  <c r="AT600" i="7"/>
  <c r="D376" i="7"/>
  <c r="AU375" i="7"/>
  <c r="BA375" i="7"/>
  <c r="AP600" i="7"/>
  <c r="BE375" i="7"/>
  <c r="H601" i="7"/>
  <c r="AL600" i="7"/>
  <c r="AR600" i="7"/>
  <c r="V600" i="7"/>
  <c r="AJ375" i="7"/>
  <c r="AI375" i="7"/>
  <c r="BC375" i="7"/>
  <c r="H376" i="7"/>
  <c r="I376" i="7"/>
  <c r="AZ375" i="7"/>
  <c r="AQ375" i="7"/>
  <c r="BD600" i="7"/>
  <c r="AJ600" i="7"/>
  <c r="AN600" i="7"/>
  <c r="AO682" i="7" l="1"/>
  <c r="AP73" i="7" s="1"/>
  <c r="B604" i="7"/>
  <c r="B606" i="7" s="1"/>
  <c r="AY21" i="7"/>
  <c r="W601" i="7"/>
  <c r="V376" i="7"/>
  <c r="AA376" i="7"/>
  <c r="AO376" i="7"/>
  <c r="AX601" i="7"/>
  <c r="I377" i="7"/>
  <c r="AR601" i="7"/>
  <c r="AH601" i="7"/>
  <c r="AD376" i="7"/>
  <c r="AB376" i="7"/>
  <c r="AY376" i="7"/>
  <c r="AU376" i="7"/>
  <c r="BA601" i="7"/>
  <c r="AM376" i="7"/>
  <c r="H602" i="7"/>
  <c r="AW376" i="7"/>
  <c r="I602" i="7"/>
  <c r="AI376" i="7"/>
  <c r="Y601" i="7"/>
  <c r="AD601" i="7"/>
  <c r="H377" i="7"/>
  <c r="F377" i="7"/>
  <c r="AK601" i="7"/>
  <c r="AG376" i="7"/>
  <c r="S375" i="7"/>
  <c r="S600" i="7"/>
  <c r="BE376" i="7"/>
  <c r="BD601" i="7"/>
  <c r="AN376" i="7"/>
  <c r="AC376" i="7"/>
  <c r="AM601" i="7"/>
  <c r="Z376" i="7"/>
  <c r="AU601" i="7"/>
  <c r="AO601" i="7"/>
  <c r="D377" i="7"/>
  <c r="BB376" i="7"/>
  <c r="AJ376" i="7"/>
  <c r="BC601" i="7"/>
  <c r="AN601" i="7"/>
  <c r="W376" i="7"/>
  <c r="AR376" i="7"/>
  <c r="AP601" i="7"/>
  <c r="AX376" i="7"/>
  <c r="AQ376" i="7"/>
  <c r="AP376" i="7"/>
  <c r="AH376" i="7"/>
  <c r="X601" i="7"/>
  <c r="BA376" i="7"/>
  <c r="AY601" i="7"/>
  <c r="AB601" i="7"/>
  <c r="BB601" i="7"/>
  <c r="AV376" i="7"/>
  <c r="BE601" i="7"/>
  <c r="AI601" i="7"/>
  <c r="AQ601" i="7"/>
  <c r="AG601" i="7"/>
  <c r="F602" i="7"/>
  <c r="Z601" i="7"/>
  <c r="AT601" i="7"/>
  <c r="AE601" i="7"/>
  <c r="AV601" i="7"/>
  <c r="AT376" i="7"/>
  <c r="J602" i="7"/>
  <c r="AS376" i="7"/>
  <c r="Y376" i="7"/>
  <c r="BD376" i="7"/>
  <c r="AF376" i="7"/>
  <c r="AZ376" i="7"/>
  <c r="AC601" i="7"/>
  <c r="D602" i="7"/>
  <c r="AS601" i="7"/>
  <c r="AF601" i="7"/>
  <c r="AE376" i="7"/>
  <c r="V601" i="7"/>
  <c r="X376" i="7"/>
  <c r="AW601" i="7"/>
  <c r="AJ601" i="7"/>
  <c r="AL376" i="7"/>
  <c r="AL601" i="7"/>
  <c r="J377" i="7"/>
  <c r="AA601" i="7"/>
  <c r="BC376" i="7"/>
  <c r="AK376" i="7"/>
  <c r="AZ601" i="7"/>
  <c r="AP682" i="7" l="1"/>
  <c r="AQ73" i="7" s="1"/>
  <c r="AZ17" i="7"/>
  <c r="AZ626" i="7" s="1"/>
  <c r="B607" i="7"/>
  <c r="AY630" i="7"/>
  <c r="AU377" i="7"/>
  <c r="AK377" i="7"/>
  <c r="AV602" i="7"/>
  <c r="AB377" i="7"/>
  <c r="AC602" i="7"/>
  <c r="F604" i="7"/>
  <c r="AL602" i="7"/>
  <c r="AG602" i="7"/>
  <c r="AR602" i="7"/>
  <c r="V377" i="7"/>
  <c r="J607" i="7"/>
  <c r="AW377" i="7"/>
  <c r="BB377" i="7"/>
  <c r="BE602" i="7"/>
  <c r="AZ377" i="7"/>
  <c r="AN377" i="7"/>
  <c r="BD377" i="7"/>
  <c r="AP377" i="7"/>
  <c r="Z602" i="7"/>
  <c r="AE602" i="7"/>
  <c r="BE377" i="7"/>
  <c r="AF602" i="7"/>
  <c r="D379" i="7"/>
  <c r="BA602" i="7"/>
  <c r="AY602" i="7"/>
  <c r="BC377" i="7"/>
  <c r="BB602" i="7"/>
  <c r="AS377" i="7"/>
  <c r="AV377" i="7"/>
  <c r="AA602" i="7"/>
  <c r="Y377" i="7"/>
  <c r="AC377" i="7"/>
  <c r="AK602" i="7"/>
  <c r="V602" i="7"/>
  <c r="AJ377" i="7"/>
  <c r="AJ602" i="7"/>
  <c r="H606" i="7"/>
  <c r="W602" i="7"/>
  <c r="AL377" i="7"/>
  <c r="AO377" i="7"/>
  <c r="AD602" i="7"/>
  <c r="BC602" i="7"/>
  <c r="AX377" i="7"/>
  <c r="BA377" i="7"/>
  <c r="H604" i="7"/>
  <c r="AG377" i="7"/>
  <c r="AY377" i="7"/>
  <c r="AS602" i="7"/>
  <c r="AT602" i="7"/>
  <c r="AO602" i="7"/>
  <c r="S601" i="7"/>
  <c r="AH602" i="7"/>
  <c r="AM377" i="7"/>
  <c r="D606" i="7"/>
  <c r="AF377" i="7"/>
  <c r="AN602" i="7"/>
  <c r="F606" i="7"/>
  <c r="AU602" i="7"/>
  <c r="AX602" i="7"/>
  <c r="AW602" i="7"/>
  <c r="AR377" i="7"/>
  <c r="X377" i="7"/>
  <c r="AE377" i="7"/>
  <c r="AZ602" i="7"/>
  <c r="S376" i="7"/>
  <c r="X602" i="7"/>
  <c r="F379" i="7"/>
  <c r="AT377" i="7"/>
  <c r="W377" i="7"/>
  <c r="D604" i="7"/>
  <c r="AI602" i="7"/>
  <c r="AQ377" i="7"/>
  <c r="Z377" i="7"/>
  <c r="AP602" i="7"/>
  <c r="AA377" i="7"/>
  <c r="AI377" i="7"/>
  <c r="AM602" i="7"/>
  <c r="AH377" i="7"/>
  <c r="H379" i="7"/>
  <c r="AD377" i="7"/>
  <c r="BD602" i="7"/>
  <c r="AQ602" i="7"/>
  <c r="Y602" i="7"/>
  <c r="AB602" i="7"/>
  <c r="AQ682" i="7" l="1"/>
  <c r="AR73" i="7" s="1"/>
  <c r="B608" i="7"/>
  <c r="X604" i="7"/>
  <c r="V604" i="7"/>
  <c r="BC604" i="7"/>
  <c r="AO604" i="7"/>
  <c r="AI604" i="7"/>
  <c r="BB604" i="7"/>
  <c r="AW604" i="7"/>
  <c r="AQ604" i="7"/>
  <c r="AC604" i="7"/>
  <c r="AF604" i="7"/>
  <c r="BE604" i="7"/>
  <c r="AY604" i="7"/>
  <c r="AA604" i="7"/>
  <c r="AS604" i="7"/>
  <c r="AD604" i="7"/>
  <c r="AN604" i="7"/>
  <c r="Z604" i="7"/>
  <c r="AB604" i="7"/>
  <c r="BA604" i="7"/>
  <c r="AK604" i="7"/>
  <c r="W604" i="7"/>
  <c r="AV604" i="7"/>
  <c r="AH604" i="7"/>
  <c r="AJ604" i="7"/>
  <c r="AU604" i="7"/>
  <c r="AL604" i="7"/>
  <c r="AE604" i="7"/>
  <c r="BD604" i="7"/>
  <c r="AP604" i="7"/>
  <c r="AR604" i="7"/>
  <c r="AG604" i="7"/>
  <c r="AT604" i="7"/>
  <c r="AM604" i="7"/>
  <c r="Y604" i="7"/>
  <c r="AX604" i="7"/>
  <c r="AZ604" i="7"/>
  <c r="AZ21" i="7"/>
  <c r="I606" i="7"/>
  <c r="S377" i="7"/>
  <c r="J606" i="7"/>
  <c r="H607" i="7"/>
  <c r="I607" i="7"/>
  <c r="I379" i="7"/>
  <c r="F607" i="7"/>
  <c r="S604" i="7"/>
  <c r="D607" i="7"/>
  <c r="I604" i="7"/>
  <c r="S602" i="7"/>
  <c r="J379" i="7"/>
  <c r="AR682" i="7" l="1"/>
  <c r="AS73" i="7" s="1"/>
  <c r="BA17" i="7"/>
  <c r="BA626" i="7" s="1"/>
  <c r="B609" i="7"/>
  <c r="B611" i="7" s="1"/>
  <c r="B613" i="7" s="1"/>
  <c r="AZ630" i="7"/>
  <c r="W606" i="7"/>
  <c r="AT606" i="7"/>
  <c r="AF606" i="7"/>
  <c r="AS606" i="7"/>
  <c r="AQ606" i="7"/>
  <c r="BC606" i="7"/>
  <c r="AL606" i="7"/>
  <c r="AM606" i="7"/>
  <c r="AO606" i="7"/>
  <c r="BD606" i="7"/>
  <c r="AY606" i="7"/>
  <c r="AJ606" i="7"/>
  <c r="BA606" i="7"/>
  <c r="AG606" i="7"/>
  <c r="Z606" i="7"/>
  <c r="AA606" i="7"/>
  <c r="AU606" i="7"/>
  <c r="Y606" i="7"/>
  <c r="BE606" i="7"/>
  <c r="AN606" i="7"/>
  <c r="AD606" i="7"/>
  <c r="AR606" i="7"/>
  <c r="H608" i="7"/>
  <c r="F608" i="7"/>
  <c r="V606" i="7"/>
  <c r="AH606" i="7"/>
  <c r="AK606" i="7"/>
  <c r="AV606" i="7"/>
  <c r="AX606" i="7"/>
  <c r="X606" i="7"/>
  <c r="AP606" i="7"/>
  <c r="AI606" i="7"/>
  <c r="I608" i="7"/>
  <c r="AE606" i="7"/>
  <c r="AC606" i="7"/>
  <c r="AZ606" i="7"/>
  <c r="J604" i="7"/>
  <c r="BB606" i="7"/>
  <c r="AB606" i="7"/>
  <c r="AW606" i="7"/>
  <c r="D608" i="7"/>
  <c r="AS682" i="7" l="1"/>
  <c r="AT73" i="7" s="1"/>
  <c r="B614" i="7"/>
  <c r="X650" i="7"/>
  <c r="Y41" i="7" s="1"/>
  <c r="BA21" i="7"/>
  <c r="H613" i="7"/>
  <c r="D613" i="7"/>
  <c r="I613" i="7"/>
  <c r="J613" i="7"/>
  <c r="F613" i="7"/>
  <c r="BD607" i="7"/>
  <c r="X607" i="7"/>
  <c r="AY607" i="7"/>
  <c r="H611" i="7"/>
  <c r="AH607" i="7"/>
  <c r="AV607" i="7"/>
  <c r="AG607" i="7"/>
  <c r="AE607" i="7"/>
  <c r="AK607" i="7"/>
  <c r="Z607" i="7"/>
  <c r="BB607" i="7"/>
  <c r="AB607" i="7"/>
  <c r="AZ607" i="7"/>
  <c r="AN607" i="7"/>
  <c r="V607" i="7"/>
  <c r="AD607" i="7"/>
  <c r="AL607" i="7"/>
  <c r="AM607" i="7"/>
  <c r="AF607" i="7"/>
  <c r="I609" i="7"/>
  <c r="F611" i="7"/>
  <c r="AT607" i="7"/>
  <c r="AP607" i="7"/>
  <c r="AO607" i="7"/>
  <c r="S606" i="7"/>
  <c r="I611" i="7"/>
  <c r="F609" i="7"/>
  <c r="AS607" i="7"/>
  <c r="AU607" i="7"/>
  <c r="J608" i="7"/>
  <c r="BA607" i="7"/>
  <c r="AR607" i="7"/>
  <c r="W607" i="7"/>
  <c r="AX607" i="7"/>
  <c r="J611" i="7"/>
  <c r="H609" i="7"/>
  <c r="Y607" i="7"/>
  <c r="AA607" i="7"/>
  <c r="AI607" i="7"/>
  <c r="BE607" i="7"/>
  <c r="D611" i="7"/>
  <c r="AC607" i="7"/>
  <c r="AW607" i="7"/>
  <c r="D609" i="7"/>
  <c r="AQ607" i="7"/>
  <c r="BC607" i="7"/>
  <c r="AJ607" i="7"/>
  <c r="AT682" i="7" l="1"/>
  <c r="AU73" i="7" s="1"/>
  <c r="B615" i="7"/>
  <c r="B617" i="7" s="1"/>
  <c r="BB17" i="7"/>
  <c r="BB626" i="7" s="1"/>
  <c r="V653" i="7"/>
  <c r="W44" i="7" s="1"/>
  <c r="W653" i="7" s="1"/>
  <c r="BA630" i="7"/>
  <c r="BC613" i="7"/>
  <c r="AT613" i="7"/>
  <c r="AK613" i="7"/>
  <c r="AX613" i="7"/>
  <c r="AV613" i="7"/>
  <c r="F614" i="7"/>
  <c r="AE613" i="7"/>
  <c r="AP613" i="7"/>
  <c r="X613" i="7"/>
  <c r="AU613" i="7"/>
  <c r="AL613" i="7"/>
  <c r="AC613" i="7"/>
  <c r="Z613" i="7"/>
  <c r="AN613" i="7"/>
  <c r="AM613" i="7"/>
  <c r="AD613" i="7"/>
  <c r="AQ613" i="7"/>
  <c r="BE613" i="7"/>
  <c r="AF613" i="7"/>
  <c r="V613" i="7"/>
  <c r="AW613" i="7"/>
  <c r="W613" i="7"/>
  <c r="AY613" i="7"/>
  <c r="AZ613" i="7"/>
  <c r="AO613" i="7"/>
  <c r="BB613" i="7"/>
  <c r="AB613" i="7"/>
  <c r="H614" i="7"/>
  <c r="AA613" i="7"/>
  <c r="AI613" i="7"/>
  <c r="AR613" i="7"/>
  <c r="AG613" i="7"/>
  <c r="D614" i="7"/>
  <c r="AH613" i="7"/>
  <c r="BA613" i="7"/>
  <c r="AJ613" i="7"/>
  <c r="Y613" i="7"/>
  <c r="I614" i="7"/>
  <c r="J614" i="7" s="1"/>
  <c r="AS613" i="7"/>
  <c r="BD613" i="7"/>
  <c r="S613" i="7" s="1"/>
  <c r="AJ608" i="7"/>
  <c r="J609" i="7"/>
  <c r="AT608" i="7"/>
  <c r="V608" i="7"/>
  <c r="AK608" i="7"/>
  <c r="BC608" i="7"/>
  <c r="BE608" i="7"/>
  <c r="AF608" i="7"/>
  <c r="AL608" i="7"/>
  <c r="S607" i="7"/>
  <c r="AH608" i="7"/>
  <c r="AC608" i="7"/>
  <c r="X608" i="7"/>
  <c r="AS608" i="7"/>
  <c r="AE608" i="7"/>
  <c r="Z608" i="7"/>
  <c r="AR608" i="7"/>
  <c r="AD608" i="7"/>
  <c r="AI608" i="7"/>
  <c r="AO608" i="7"/>
  <c r="AQ608" i="7"/>
  <c r="BD608" i="7"/>
  <c r="AG608" i="7"/>
  <c r="AB608" i="7"/>
  <c r="AY608" i="7"/>
  <c r="Y608" i="7"/>
  <c r="AU608" i="7"/>
  <c r="AW608" i="7"/>
  <c r="AA608" i="7"/>
  <c r="AV608" i="7"/>
  <c r="AP608" i="7"/>
  <c r="AX608" i="7"/>
  <c r="BA608" i="7"/>
  <c r="BB608" i="7"/>
  <c r="AM608" i="7"/>
  <c r="AZ608" i="7"/>
  <c r="AN608" i="7"/>
  <c r="W608" i="7"/>
  <c r="AU682" i="7" l="1"/>
  <c r="AV73" i="7" s="1"/>
  <c r="V654" i="7"/>
  <c r="W45" i="7" s="1"/>
  <c r="W654" i="7" s="1"/>
  <c r="X45" i="7" s="1"/>
  <c r="Y650" i="7"/>
  <c r="Z41" i="7" s="1"/>
  <c r="BB21" i="7"/>
  <c r="F617" i="7"/>
  <c r="D617" i="7"/>
  <c r="H617" i="7"/>
  <c r="AZ614" i="7"/>
  <c r="AM614" i="7"/>
  <c r="AE614" i="7"/>
  <c r="AO614" i="7"/>
  <c r="BA614" i="7"/>
  <c r="H615" i="7"/>
  <c r="AV614" i="7"/>
  <c r="V614" i="7"/>
  <c r="AR614" i="7"/>
  <c r="W614" i="7"/>
  <c r="AX614" i="7"/>
  <c r="AG614" i="7"/>
  <c r="AS614" i="7"/>
  <c r="AJ614" i="7"/>
  <c r="AY614" i="7"/>
  <c r="AP614" i="7"/>
  <c r="Y614" i="7"/>
  <c r="AK614" i="7"/>
  <c r="I615" i="7"/>
  <c r="J615" i="7" s="1"/>
  <c r="AB614" i="7"/>
  <c r="AQ614" i="7"/>
  <c r="AH614" i="7"/>
  <c r="BB614" i="7"/>
  <c r="AC614" i="7"/>
  <c r="X614" i="7"/>
  <c r="AW614" i="7"/>
  <c r="BD614" i="7"/>
  <c r="AI614" i="7"/>
  <c r="Z614" i="7"/>
  <c r="AT614" i="7"/>
  <c r="F615" i="7"/>
  <c r="AD614" i="7"/>
  <c r="BC614" i="7"/>
  <c r="AN614" i="7"/>
  <c r="AA614" i="7"/>
  <c r="AF614" i="7"/>
  <c r="AL614" i="7"/>
  <c r="D615" i="7"/>
  <c r="BE614" i="7"/>
  <c r="AU614" i="7"/>
  <c r="S614" i="7" s="1"/>
  <c r="AP609" i="7"/>
  <c r="BA609" i="7"/>
  <c r="AD609" i="7"/>
  <c r="AT609" i="7"/>
  <c r="AJ609" i="7"/>
  <c r="AZ609" i="7"/>
  <c r="AR609" i="7"/>
  <c r="AC609" i="7"/>
  <c r="AB609" i="7"/>
  <c r="Z609" i="7"/>
  <c r="X609" i="7"/>
  <c r="AH609" i="7"/>
  <c r="BE609" i="7"/>
  <c r="BD609" i="7"/>
  <c r="V609" i="7"/>
  <c r="AE609" i="7"/>
  <c r="AV609" i="7"/>
  <c r="AI609" i="7"/>
  <c r="AM609" i="7"/>
  <c r="BB609" i="7"/>
  <c r="Y609" i="7"/>
  <c r="AK609" i="7"/>
  <c r="AW609" i="7"/>
  <c r="AY609" i="7"/>
  <c r="S608" i="7"/>
  <c r="AQ609" i="7"/>
  <c r="W609" i="7"/>
  <c r="AU609" i="7"/>
  <c r="AO609" i="7"/>
  <c r="AF609" i="7"/>
  <c r="AX609" i="7"/>
  <c r="AG609" i="7"/>
  <c r="AL609" i="7"/>
  <c r="BC609" i="7"/>
  <c r="AA609" i="7"/>
  <c r="AN609" i="7"/>
  <c r="AS609" i="7"/>
  <c r="I617" i="7"/>
  <c r="J617" i="7"/>
  <c r="AV682" i="7" l="1"/>
  <c r="V683" i="7"/>
  <c r="V611" i="7"/>
  <c r="BC17" i="7"/>
  <c r="BC626" i="7" s="1"/>
  <c r="AP611" i="7"/>
  <c r="W611" i="7"/>
  <c r="X611" i="7"/>
  <c r="AX611" i="7"/>
  <c r="AJ611" i="7"/>
  <c r="AR611" i="7"/>
  <c r="AK611" i="7"/>
  <c r="BE611" i="7"/>
  <c r="AU611" i="7"/>
  <c r="AD611" i="7"/>
  <c r="AZ611" i="7"/>
  <c r="AQ611" i="7"/>
  <c r="AN611" i="7"/>
  <c r="BD611" i="7"/>
  <c r="AB611" i="7"/>
  <c r="AC611" i="7"/>
  <c r="Y611" i="7"/>
  <c r="BB611" i="7"/>
  <c r="AG611" i="7"/>
  <c r="AY611" i="7"/>
  <c r="AL611" i="7"/>
  <c r="AO611" i="7"/>
  <c r="AI611" i="7"/>
  <c r="AS611" i="7"/>
  <c r="AV611" i="7"/>
  <c r="AA611" i="7"/>
  <c r="AW611" i="7"/>
  <c r="V655" i="7"/>
  <c r="W46" i="7" s="1"/>
  <c r="W43" i="7" s="1"/>
  <c r="AF611" i="7"/>
  <c r="AM611" i="7"/>
  <c r="AT611" i="7"/>
  <c r="BA611" i="7"/>
  <c r="AH611" i="7"/>
  <c r="AE611" i="7"/>
  <c r="BC611" i="7"/>
  <c r="Z611" i="7"/>
  <c r="X654" i="7"/>
  <c r="Y45" i="7" s="1"/>
  <c r="X44" i="7"/>
  <c r="X653" i="7" s="1"/>
  <c r="BB630" i="7"/>
  <c r="BE615" i="7"/>
  <c r="AV615" i="7"/>
  <c r="AE615" i="7"/>
  <c r="BA615" i="7"/>
  <c r="AX615" i="7"/>
  <c r="AW615" i="7"/>
  <c r="AN615" i="7"/>
  <c r="W615" i="7"/>
  <c r="AS615" i="7"/>
  <c r="AP615" i="7"/>
  <c r="AM615" i="7"/>
  <c r="AO615" i="7"/>
  <c r="AF615" i="7"/>
  <c r="AJ615" i="7"/>
  <c r="AK615" i="7"/>
  <c r="AH615" i="7"/>
  <c r="BD615" i="7"/>
  <c r="AG615" i="7"/>
  <c r="X615" i="7"/>
  <c r="BB615" i="7"/>
  <c r="AC615" i="7"/>
  <c r="Z615" i="7"/>
  <c r="AA615" i="7"/>
  <c r="Y615" i="7"/>
  <c r="AR615" i="7"/>
  <c r="AT615" i="7"/>
  <c r="AY615" i="7"/>
  <c r="V615" i="7"/>
  <c r="AZ615" i="7"/>
  <c r="BC615" i="7"/>
  <c r="AL615" i="7"/>
  <c r="AQ615" i="7"/>
  <c r="AB615" i="7"/>
  <c r="AU615" i="7"/>
  <c r="AD615" i="7"/>
  <c r="AI615" i="7"/>
  <c r="S609" i="7"/>
  <c r="S611" i="7"/>
  <c r="S615" i="7"/>
  <c r="AW73" i="7" l="1"/>
  <c r="W74" i="7"/>
  <c r="V681" i="7"/>
  <c r="AI617" i="7"/>
  <c r="AD617" i="7"/>
  <c r="AU617" i="7"/>
  <c r="AB617" i="7"/>
  <c r="AQ617" i="7"/>
  <c r="AL617" i="7"/>
  <c r="BC617" i="7"/>
  <c r="AZ617" i="7"/>
  <c r="V617" i="7"/>
  <c r="V663" i="7" s="1"/>
  <c r="W54" i="7" s="1"/>
  <c r="AY617" i="7"/>
  <c r="AT617" i="7"/>
  <c r="AR617" i="7"/>
  <c r="Y617" i="7"/>
  <c r="AA617" i="7"/>
  <c r="Z617" i="7"/>
  <c r="AC617" i="7"/>
  <c r="BB617" i="7"/>
  <c r="X617" i="7"/>
  <c r="AG617" i="7"/>
  <c r="BD617" i="7"/>
  <c r="AH617" i="7"/>
  <c r="AK617" i="7"/>
  <c r="AJ617" i="7"/>
  <c r="AF617" i="7"/>
  <c r="AO617" i="7"/>
  <c r="AM617" i="7"/>
  <c r="AP617" i="7"/>
  <c r="AS617" i="7"/>
  <c r="W617" i="7"/>
  <c r="AN617" i="7"/>
  <c r="AW617" i="7"/>
  <c r="AX617" i="7"/>
  <c r="BA617" i="7"/>
  <c r="AE617" i="7"/>
  <c r="AV617" i="7"/>
  <c r="BE617" i="7"/>
  <c r="V652" i="7"/>
  <c r="W655" i="7"/>
  <c r="X46" i="7" s="1"/>
  <c r="X655" i="7" s="1"/>
  <c r="Y46" i="7" s="1"/>
  <c r="Y654" i="7"/>
  <c r="Z45" i="7" s="1"/>
  <c r="Z650" i="7"/>
  <c r="AA41" i="7" s="1"/>
  <c r="BC21" i="7"/>
  <c r="S617" i="7"/>
  <c r="W72" i="7" l="1"/>
  <c r="W683" i="7"/>
  <c r="AW682" i="7"/>
  <c r="W663" i="7"/>
  <c r="BD17" i="7"/>
  <c r="BD626" i="7" s="1"/>
  <c r="X43" i="7"/>
  <c r="W652" i="7"/>
  <c r="Y655" i="7"/>
  <c r="Z46" i="7" s="1"/>
  <c r="Z654" i="7"/>
  <c r="AA45" i="7" s="1"/>
  <c r="Y44" i="7"/>
  <c r="Y653" i="7" s="1"/>
  <c r="X652" i="7"/>
  <c r="BC630" i="7"/>
  <c r="AX73" i="7" l="1"/>
  <c r="X74" i="7"/>
  <c r="W681" i="7"/>
  <c r="AA654" i="7"/>
  <c r="AB45" i="7" s="1"/>
  <c r="Z655" i="7"/>
  <c r="AA46" i="7" s="1"/>
  <c r="Y43" i="7"/>
  <c r="AA650" i="7"/>
  <c r="AB41" i="7" s="1"/>
  <c r="BD21" i="7"/>
  <c r="X683" i="7" l="1"/>
  <c r="X72" i="7"/>
  <c r="AX682" i="7"/>
  <c r="BE17" i="7"/>
  <c r="BE626" i="7" s="1"/>
  <c r="AA655" i="7"/>
  <c r="AB46" i="7" s="1"/>
  <c r="AB654" i="7"/>
  <c r="AC45" i="7" s="1"/>
  <c r="Z44" i="7"/>
  <c r="Z653" i="7" s="1"/>
  <c r="Y652" i="7"/>
  <c r="BD630" i="7"/>
  <c r="Y74" i="7" l="1"/>
  <c r="X681" i="7"/>
  <c r="AY73" i="7"/>
  <c r="AC654" i="7"/>
  <c r="AD45" i="7" s="1"/>
  <c r="AB655" i="7"/>
  <c r="AC46" i="7" s="1"/>
  <c r="Z43" i="7"/>
  <c r="AB650" i="7"/>
  <c r="AC41" i="7" s="1"/>
  <c r="BE21" i="7"/>
  <c r="S626" i="7"/>
  <c r="AY682" i="7" l="1"/>
  <c r="Y683" i="7"/>
  <c r="Y72" i="7"/>
  <c r="AC655" i="7"/>
  <c r="AD46" i="7" s="1"/>
  <c r="AD654" i="7"/>
  <c r="AE45" i="7" s="1"/>
  <c r="AA44" i="7"/>
  <c r="AA653" i="7" s="1"/>
  <c r="Z652" i="7"/>
  <c r="BE630" i="7"/>
  <c r="J634" i="7"/>
  <c r="I25" i="7"/>
  <c r="H24" i="7"/>
  <c r="H25" i="7"/>
  <c r="S630" i="7"/>
  <c r="I633" i="7"/>
  <c r="H635" i="7"/>
  <c r="H631" i="7"/>
  <c r="J25" i="7"/>
  <c r="H26" i="7"/>
  <c r="H632" i="7"/>
  <c r="I631" i="7"/>
  <c r="I22" i="7"/>
  <c r="J24" i="7"/>
  <c r="H634" i="7"/>
  <c r="I635" i="7"/>
  <c r="J633" i="7"/>
  <c r="H23" i="7"/>
  <c r="H633" i="7"/>
  <c r="I632" i="7"/>
  <c r="H22" i="7"/>
  <c r="I23" i="7"/>
  <c r="I24" i="7"/>
  <c r="I634" i="7"/>
  <c r="AZ73" i="7" l="1"/>
  <c r="Z74" i="7"/>
  <c r="Y681" i="7"/>
  <c r="AE654" i="7"/>
  <c r="AF45" i="7" s="1"/>
  <c r="AD655" i="7"/>
  <c r="AE46" i="7" s="1"/>
  <c r="AA43" i="7"/>
  <c r="AC650" i="7"/>
  <c r="AD41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22" i="7"/>
  <c r="J631" i="7"/>
  <c r="J635" i="7"/>
  <c r="J632" i="7"/>
  <c r="I26" i="7"/>
  <c r="J23" i="7"/>
  <c r="Z683" i="7" l="1"/>
  <c r="Z72" i="7"/>
  <c r="AZ682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654" i="7"/>
  <c r="AG45" i="7" s="1"/>
  <c r="AE655" i="7"/>
  <c r="AF46" i="7" s="1"/>
  <c r="AB44" i="7"/>
  <c r="AB653" i="7" s="1"/>
  <c r="AA652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26" i="7"/>
  <c r="AA74" i="7" l="1"/>
  <c r="Z681" i="7"/>
  <c r="BA73" i="7"/>
  <c r="AG654" i="7"/>
  <c r="AH45" i="7" s="1"/>
  <c r="AF655" i="7"/>
  <c r="AG46" i="7" s="1"/>
  <c r="AB43" i="7"/>
  <c r="AD650" i="7"/>
  <c r="AE41" i="7" s="1"/>
  <c r="S6" i="6"/>
  <c r="J251" i="7"/>
  <c r="J250" i="7"/>
  <c r="J254" i="7"/>
  <c r="J242" i="7"/>
  <c r="J253" i="7"/>
  <c r="J249" i="7"/>
  <c r="J252" i="7"/>
  <c r="AA683" i="7" l="1"/>
  <c r="AA72" i="7"/>
  <c r="BA682" i="7"/>
  <c r="AG655" i="7"/>
  <c r="AH46" i="7" s="1"/>
  <c r="AH654" i="7"/>
  <c r="AI45" i="7" s="1"/>
  <c r="AC44" i="7"/>
  <c r="AC653" i="7" s="1"/>
  <c r="AB652" i="7"/>
  <c r="AZ251" i="7"/>
  <c r="X251" i="7"/>
  <c r="AT242" i="7"/>
  <c r="BD254" i="7"/>
  <c r="AD242" i="7"/>
  <c r="Z242" i="7"/>
  <c r="AZ250" i="7"/>
  <c r="AX250" i="7"/>
  <c r="BD250" i="7"/>
  <c r="AO250" i="7"/>
  <c r="BD253" i="7"/>
  <c r="AN242" i="7"/>
  <c r="V251" i="7"/>
  <c r="AH249" i="7"/>
  <c r="AO251" i="7"/>
  <c r="AL242" i="7"/>
  <c r="AP251" i="7"/>
  <c r="AG249" i="7"/>
  <c r="AY254" i="7"/>
  <c r="AR254" i="7"/>
  <c r="AD251" i="7"/>
  <c r="AN254" i="7"/>
  <c r="AZ253" i="7"/>
  <c r="BA249" i="7"/>
  <c r="AE242" i="7"/>
  <c r="Z249" i="7"/>
  <c r="AT253" i="7"/>
  <c r="AU252" i="7"/>
  <c r="AG254" i="7"/>
  <c r="X242" i="7"/>
  <c r="X249" i="7"/>
  <c r="BD251" i="7"/>
  <c r="AL249" i="7"/>
  <c r="AX252" i="7"/>
  <c r="J246" i="7"/>
  <c r="AI254" i="7"/>
  <c r="AW250" i="7"/>
  <c r="AJ249" i="7"/>
  <c r="Y252" i="7"/>
  <c r="AR253" i="7"/>
  <c r="X253" i="7"/>
  <c r="AY249" i="7"/>
  <c r="AB252" i="7"/>
  <c r="BA250" i="7"/>
  <c r="BE254" i="7"/>
  <c r="AS249" i="7"/>
  <c r="AX253" i="7"/>
  <c r="AR242" i="7"/>
  <c r="AU253" i="7"/>
  <c r="AQ242" i="7"/>
  <c r="Y250" i="7"/>
  <c r="Y253" i="7"/>
  <c r="AE252" i="7"/>
  <c r="AF242" i="7"/>
  <c r="Y251" i="7"/>
  <c r="AN251" i="7"/>
  <c r="Z254" i="7"/>
  <c r="AC251" i="7"/>
  <c r="AB254" i="7"/>
  <c r="AY250" i="7"/>
  <c r="AI251" i="7"/>
  <c r="BE251" i="7"/>
  <c r="AG251" i="7"/>
  <c r="BB253" i="7"/>
  <c r="AJ253" i="7"/>
  <c r="X252" i="7"/>
  <c r="AM254" i="7"/>
  <c r="AQ254" i="7"/>
  <c r="AU249" i="7"/>
  <c r="AX249" i="7"/>
  <c r="AH251" i="7"/>
  <c r="AJ250" i="7"/>
  <c r="AC242" i="7"/>
  <c r="AL251" i="7"/>
  <c r="AA242" i="7"/>
  <c r="AV253" i="7"/>
  <c r="AI252" i="7"/>
  <c r="AG252" i="7"/>
  <c r="AJ242" i="7"/>
  <c r="AS251" i="7"/>
  <c r="AB242" i="7"/>
  <c r="AW251" i="7"/>
  <c r="AL250" i="7"/>
  <c r="AY251" i="7"/>
  <c r="AD249" i="7"/>
  <c r="BB254" i="7"/>
  <c r="AF249" i="7"/>
  <c r="AB253" i="7"/>
  <c r="BE242" i="7"/>
  <c r="AA250" i="7"/>
  <c r="AU251" i="7"/>
  <c r="BE249" i="7"/>
  <c r="AX242" i="7"/>
  <c r="AZ249" i="7"/>
  <c r="AB250" i="7"/>
  <c r="AD254" i="7"/>
  <c r="AM251" i="7"/>
  <c r="BD242" i="7"/>
  <c r="AV252" i="7"/>
  <c r="AC253" i="7"/>
  <c r="AZ242" i="7"/>
  <c r="AL253" i="7"/>
  <c r="BC251" i="7"/>
  <c r="BB249" i="7"/>
  <c r="BE252" i="7"/>
  <c r="Z252" i="7"/>
  <c r="AN250" i="7"/>
  <c r="BB251" i="7"/>
  <c r="BC250" i="7"/>
  <c r="AQ251" i="7"/>
  <c r="AE253" i="7"/>
  <c r="AW242" i="7"/>
  <c r="AK253" i="7"/>
  <c r="BE250" i="7"/>
  <c r="AA251" i="7"/>
  <c r="AU254" i="7"/>
  <c r="BB250" i="7"/>
  <c r="W253" i="7"/>
  <c r="AQ253" i="7"/>
  <c r="Y242" i="7"/>
  <c r="BC252" i="7"/>
  <c r="AV254" i="7"/>
  <c r="AS250" i="7"/>
  <c r="AV242" i="7"/>
  <c r="AM253" i="7"/>
  <c r="AO254" i="7"/>
  <c r="AN252" i="7"/>
  <c r="AP253" i="7"/>
  <c r="AU250" i="7"/>
  <c r="BD252" i="7"/>
  <c r="AH242" i="7"/>
  <c r="AN249" i="7"/>
  <c r="AM250" i="7"/>
  <c r="AW254" i="7"/>
  <c r="AR252" i="7"/>
  <c r="AE249" i="7"/>
  <c r="AE251" i="7"/>
  <c r="AO249" i="7"/>
  <c r="AB249" i="7"/>
  <c r="AR251" i="7"/>
  <c r="AK254" i="7"/>
  <c r="AV250" i="7"/>
  <c r="W249" i="7"/>
  <c r="AY252" i="7"/>
  <c r="W242" i="7"/>
  <c r="AV251" i="7"/>
  <c r="AH253" i="7"/>
  <c r="AK251" i="7"/>
  <c r="Z250" i="7"/>
  <c r="AN253" i="7"/>
  <c r="AG253" i="7"/>
  <c r="AX251" i="7"/>
  <c r="AY242" i="7"/>
  <c r="BB252" i="7"/>
  <c r="BB242" i="7"/>
  <c r="AW253" i="7"/>
  <c r="AA249" i="7"/>
  <c r="AW249" i="7"/>
  <c r="W254" i="7"/>
  <c r="BC249" i="7"/>
  <c r="W251" i="7"/>
  <c r="V254" i="7"/>
  <c r="AQ250" i="7"/>
  <c r="AS254" i="7"/>
  <c r="AX254" i="7"/>
  <c r="V249" i="7"/>
  <c r="AS252" i="7"/>
  <c r="AI249" i="7"/>
  <c r="AD252" i="7"/>
  <c r="AQ249" i="7"/>
  <c r="BA253" i="7"/>
  <c r="AM252" i="7"/>
  <c r="V252" i="7"/>
  <c r="BA242" i="7"/>
  <c r="AQ252" i="7"/>
  <c r="W252" i="7"/>
  <c r="AH250" i="7"/>
  <c r="AR250" i="7"/>
  <c r="BA251" i="7"/>
  <c r="AJ252" i="7"/>
  <c r="AS242" i="7"/>
  <c r="BA252" i="7"/>
  <c r="AT250" i="7"/>
  <c r="AP252" i="7"/>
  <c r="AV249" i="7"/>
  <c r="BE253" i="7"/>
  <c r="AO252" i="7"/>
  <c r="BC253" i="7"/>
  <c r="BA254" i="7"/>
  <c r="AC250" i="7"/>
  <c r="W250" i="7"/>
  <c r="AG250" i="7"/>
  <c r="AK250" i="7"/>
  <c r="AK249" i="7"/>
  <c r="AM249" i="7"/>
  <c r="AC254" i="7"/>
  <c r="AE250" i="7"/>
  <c r="AG242" i="7"/>
  <c r="X250" i="7"/>
  <c r="AY253" i="7"/>
  <c r="AL254" i="7"/>
  <c r="AD253" i="7"/>
  <c r="Y249" i="7"/>
  <c r="AL252" i="7"/>
  <c r="AA253" i="7"/>
  <c r="AH254" i="7"/>
  <c r="AC249" i="7"/>
  <c r="AS253" i="7"/>
  <c r="AT249" i="7"/>
  <c r="AJ251" i="7"/>
  <c r="BC242" i="7"/>
  <c r="AO242" i="7"/>
  <c r="AD250" i="7"/>
  <c r="AT252" i="7"/>
  <c r="AI250" i="7"/>
  <c r="AK242" i="7"/>
  <c r="AF253" i="7"/>
  <c r="AC252" i="7"/>
  <c r="BD249" i="7"/>
  <c r="V242" i="7"/>
  <c r="AF252" i="7"/>
  <c r="AP254" i="7"/>
  <c r="AH252" i="7"/>
  <c r="AA254" i="7"/>
  <c r="AP250" i="7"/>
  <c r="V250" i="7"/>
  <c r="AI253" i="7"/>
  <c r="V253" i="7"/>
  <c r="AR249" i="7"/>
  <c r="AB251" i="7"/>
  <c r="AF251" i="7"/>
  <c r="X254" i="7"/>
  <c r="AA252" i="7"/>
  <c r="AT254" i="7"/>
  <c r="AP242" i="7"/>
  <c r="Y254" i="7"/>
  <c r="AU242" i="7"/>
  <c r="AE254" i="7"/>
  <c r="AI242" i="7"/>
  <c r="AP249" i="7"/>
  <c r="Z251" i="7"/>
  <c r="AZ252" i="7"/>
  <c r="BC254" i="7"/>
  <c r="AT251" i="7"/>
  <c r="AF254" i="7"/>
  <c r="Z253" i="7"/>
  <c r="AW252" i="7"/>
  <c r="AO253" i="7"/>
  <c r="AZ254" i="7"/>
  <c r="AM242" i="7"/>
  <c r="AK252" i="7"/>
  <c r="AJ254" i="7"/>
  <c r="AF250" i="7"/>
  <c r="AB74" i="7" l="1"/>
  <c r="AA681" i="7"/>
  <c r="BB73" i="7"/>
  <c r="AI654" i="7"/>
  <c r="AJ45" i="7" s="1"/>
  <c r="AH655" i="7"/>
  <c r="AI46" i="7" s="1"/>
  <c r="AC43" i="7"/>
  <c r="AE650" i="7"/>
  <c r="AF41" i="7" s="1"/>
  <c r="V633" i="7"/>
  <c r="W24" i="7" s="1"/>
  <c r="W633" i="7" s="1"/>
  <c r="X24" i="7" s="1"/>
  <c r="X633" i="7" s="1"/>
  <c r="Y24" i="7" s="1"/>
  <c r="Y633" i="7" s="1"/>
  <c r="Z24" i="7" s="1"/>
  <c r="Z633" i="7" s="1"/>
  <c r="AA24" i="7" s="1"/>
  <c r="AA633" i="7" s="1"/>
  <c r="AB24" i="7" s="1"/>
  <c r="AB633" i="7" s="1"/>
  <c r="AC24" i="7" s="1"/>
  <c r="AC633" i="7" s="1"/>
  <c r="AD24" i="7" s="1"/>
  <c r="AD633" i="7" s="1"/>
  <c r="AE24" i="7" s="1"/>
  <c r="AE633" i="7" s="1"/>
  <c r="AF24" i="7" s="1"/>
  <c r="AF633" i="7" s="1"/>
  <c r="AG24" i="7" s="1"/>
  <c r="AG633" i="7" s="1"/>
  <c r="AH24" i="7" s="1"/>
  <c r="AH633" i="7" s="1"/>
  <c r="AI24" i="7" s="1"/>
  <c r="AI633" i="7" s="1"/>
  <c r="AJ24" i="7" s="1"/>
  <c r="AJ633" i="7" s="1"/>
  <c r="AK24" i="7" s="1"/>
  <c r="AK633" i="7" s="1"/>
  <c r="AL24" i="7" s="1"/>
  <c r="AL633" i="7" s="1"/>
  <c r="AM24" i="7" s="1"/>
  <c r="AM633" i="7" s="1"/>
  <c r="AN24" i="7" s="1"/>
  <c r="AN633" i="7" s="1"/>
  <c r="AO24" i="7" s="1"/>
  <c r="AO633" i="7" s="1"/>
  <c r="AP24" i="7" s="1"/>
  <c r="AP633" i="7" s="1"/>
  <c r="AQ24" i="7" s="1"/>
  <c r="AQ633" i="7" s="1"/>
  <c r="AR24" i="7" s="1"/>
  <c r="AR633" i="7" s="1"/>
  <c r="AS24" i="7" s="1"/>
  <c r="AS633" i="7" s="1"/>
  <c r="AT24" i="7" s="1"/>
  <c r="AT633" i="7" s="1"/>
  <c r="AU24" i="7" s="1"/>
  <c r="AU633" i="7" s="1"/>
  <c r="AV24" i="7" s="1"/>
  <c r="AV633" i="7" s="1"/>
  <c r="AW24" i="7" s="1"/>
  <c r="AW633" i="7" s="1"/>
  <c r="AX24" i="7" s="1"/>
  <c r="AX633" i="7" s="1"/>
  <c r="AY24" i="7" s="1"/>
  <c r="AY633" i="7" s="1"/>
  <c r="AZ24" i="7" s="1"/>
  <c r="AZ633" i="7" s="1"/>
  <c r="BA24" i="7" s="1"/>
  <c r="BA633" i="7" s="1"/>
  <c r="BB24" i="7" s="1"/>
  <c r="BB633" i="7" s="1"/>
  <c r="BC24" i="7" s="1"/>
  <c r="BC633" i="7" s="1"/>
  <c r="BD24" i="7" s="1"/>
  <c r="BD633" i="7" s="1"/>
  <c r="BE24" i="7" s="1"/>
  <c r="BE633" i="7" s="1"/>
  <c r="V665" i="7"/>
  <c r="W62" i="7"/>
  <c r="S250" i="7"/>
  <c r="AD246" i="7"/>
  <c r="AN246" i="7"/>
  <c r="AP246" i="7"/>
  <c r="AV246" i="7"/>
  <c r="X246" i="7"/>
  <c r="BE246" i="7"/>
  <c r="AE246" i="7"/>
  <c r="AH246" i="7"/>
  <c r="AK246" i="7"/>
  <c r="AW246" i="7"/>
  <c r="BB246" i="7"/>
  <c r="AQ246" i="7"/>
  <c r="W246" i="7"/>
  <c r="BD246" i="7"/>
  <c r="S251" i="7"/>
  <c r="AA246" i="7"/>
  <c r="AL246" i="7"/>
  <c r="AO246" i="7"/>
  <c r="AB246" i="7"/>
  <c r="AU246" i="7"/>
  <c r="AX246" i="7"/>
  <c r="S254" i="7"/>
  <c r="S252" i="7"/>
  <c r="BC246" i="7"/>
  <c r="AZ246" i="7"/>
  <c r="AS246" i="7"/>
  <c r="BA246" i="7"/>
  <c r="Z246" i="7"/>
  <c r="S253" i="7"/>
  <c r="S249" i="7"/>
  <c r="AR246" i="7"/>
  <c r="AI246" i="7"/>
  <c r="AY246" i="7"/>
  <c r="S242" i="7"/>
  <c r="AJ246" i="7"/>
  <c r="Y246" i="7"/>
  <c r="AM246" i="7"/>
  <c r="AT246" i="7"/>
  <c r="AC246" i="7"/>
  <c r="V246" i="7"/>
  <c r="S633" i="7"/>
  <c r="J245" i="7"/>
  <c r="AG246" i="7"/>
  <c r="AF246" i="7"/>
  <c r="AB683" i="7" l="1"/>
  <c r="AB72" i="7"/>
  <c r="BB682" i="7"/>
  <c r="AJ654" i="7"/>
  <c r="AK45" i="7" s="1"/>
  <c r="AI655" i="7"/>
  <c r="AJ46" i="7" s="1"/>
  <c r="AD44" i="7"/>
  <c r="AD653" i="7" s="1"/>
  <c r="AC652" i="7"/>
  <c r="V637" i="7"/>
  <c r="W28" i="7" s="1"/>
  <c r="W637" i="7" s="1"/>
  <c r="X28" i="7" s="1"/>
  <c r="X637" i="7" s="1"/>
  <c r="Y28" i="7" s="1"/>
  <c r="Y637" i="7" s="1"/>
  <c r="Z28" i="7" s="1"/>
  <c r="Z637" i="7" s="1"/>
  <c r="AA28" i="7" s="1"/>
  <c r="AA637" i="7" s="1"/>
  <c r="AB28" i="7" s="1"/>
  <c r="AB637" i="7" s="1"/>
  <c r="AC28" i="7" s="1"/>
  <c r="AC637" i="7" s="1"/>
  <c r="AD28" i="7" s="1"/>
  <c r="AD637" i="7" s="1"/>
  <c r="AE28" i="7" s="1"/>
  <c r="AE637" i="7" s="1"/>
  <c r="AF28" i="7" s="1"/>
  <c r="AF637" i="7" s="1"/>
  <c r="AG28" i="7" s="1"/>
  <c r="AG637" i="7" s="1"/>
  <c r="AH28" i="7" s="1"/>
  <c r="AH637" i="7" s="1"/>
  <c r="AI28" i="7" s="1"/>
  <c r="AI637" i="7" s="1"/>
  <c r="AJ28" i="7" s="1"/>
  <c r="AJ637" i="7" s="1"/>
  <c r="AK28" i="7" s="1"/>
  <c r="AK637" i="7" s="1"/>
  <c r="AL28" i="7" s="1"/>
  <c r="AL637" i="7" s="1"/>
  <c r="AM28" i="7" s="1"/>
  <c r="AM637" i="7" s="1"/>
  <c r="AN28" i="7" s="1"/>
  <c r="AN637" i="7" s="1"/>
  <c r="AO28" i="7" s="1"/>
  <c r="AO637" i="7" s="1"/>
  <c r="AP28" i="7" s="1"/>
  <c r="AP637" i="7" s="1"/>
  <c r="AQ28" i="7" s="1"/>
  <c r="AQ637" i="7" s="1"/>
  <c r="AR28" i="7" s="1"/>
  <c r="AR637" i="7" s="1"/>
  <c r="AS28" i="7" s="1"/>
  <c r="AS637" i="7" s="1"/>
  <c r="AT28" i="7" s="1"/>
  <c r="AT637" i="7" s="1"/>
  <c r="AU28" i="7" s="1"/>
  <c r="AU637" i="7" s="1"/>
  <c r="AV28" i="7" s="1"/>
  <c r="AV637" i="7" s="1"/>
  <c r="AW28" i="7" s="1"/>
  <c r="AW637" i="7" s="1"/>
  <c r="AX28" i="7" s="1"/>
  <c r="AX637" i="7" s="1"/>
  <c r="AY28" i="7" s="1"/>
  <c r="AY637" i="7" s="1"/>
  <c r="AZ28" i="7" s="1"/>
  <c r="AZ637" i="7" s="1"/>
  <c r="BA28" i="7" s="1"/>
  <c r="BA637" i="7" s="1"/>
  <c r="BB28" i="7" s="1"/>
  <c r="BB637" i="7" s="1"/>
  <c r="BC28" i="7" s="1"/>
  <c r="BC637" i="7" s="1"/>
  <c r="BD28" i="7" s="1"/>
  <c r="BD637" i="7" s="1"/>
  <c r="BE28" i="7" s="1"/>
  <c r="BE637" i="7" s="1"/>
  <c r="W56" i="7"/>
  <c r="W671" i="7"/>
  <c r="AK245" i="7"/>
  <c r="AA245" i="7"/>
  <c r="AG245" i="7"/>
  <c r="AB245" i="7"/>
  <c r="AL245" i="7"/>
  <c r="BE245" i="7"/>
  <c r="S637" i="7"/>
  <c r="J243" i="7"/>
  <c r="AC245" i="7"/>
  <c r="Y245" i="7"/>
  <c r="Z245" i="7"/>
  <c r="AX245" i="7"/>
  <c r="AY245" i="7"/>
  <c r="AP245" i="7"/>
  <c r="AZ245" i="7"/>
  <c r="BD245" i="7"/>
  <c r="AD245" i="7"/>
  <c r="AU245" i="7"/>
  <c r="AI245" i="7"/>
  <c r="V245" i="7"/>
  <c r="AN245" i="7"/>
  <c r="AS245" i="7"/>
  <c r="AH245" i="7"/>
  <c r="AQ245" i="7"/>
  <c r="BC245" i="7"/>
  <c r="W245" i="7"/>
  <c r="AV245" i="7"/>
  <c r="AM245" i="7"/>
  <c r="AF245" i="7"/>
  <c r="AE245" i="7"/>
  <c r="AR245" i="7"/>
  <c r="AO245" i="7"/>
  <c r="S246" i="7"/>
  <c r="BB245" i="7"/>
  <c r="AT245" i="7"/>
  <c r="BA245" i="7"/>
  <c r="AJ245" i="7"/>
  <c r="AW245" i="7"/>
  <c r="X245" i="7"/>
  <c r="AC74" i="7" l="1"/>
  <c r="AB681" i="7"/>
  <c r="BC73" i="7"/>
  <c r="AJ655" i="7"/>
  <c r="AK46" i="7" s="1"/>
  <c r="AK654" i="7"/>
  <c r="AL45" i="7" s="1"/>
  <c r="AD43" i="7"/>
  <c r="AF650" i="7"/>
  <c r="AG41" i="7" s="1"/>
  <c r="V636" i="7"/>
  <c r="W27" i="7" s="1"/>
  <c r="W636" i="7" s="1"/>
  <c r="X27" i="7" s="1"/>
  <c r="X636" i="7" s="1"/>
  <c r="Y27" i="7" s="1"/>
  <c r="Y636" i="7" s="1"/>
  <c r="Z27" i="7" s="1"/>
  <c r="Z636" i="7" s="1"/>
  <c r="AA27" i="7" s="1"/>
  <c r="AA636" i="7" s="1"/>
  <c r="AB27" i="7" s="1"/>
  <c r="AB636" i="7" s="1"/>
  <c r="AC27" i="7" s="1"/>
  <c r="AC636" i="7" s="1"/>
  <c r="AD27" i="7" s="1"/>
  <c r="AD636" i="7" s="1"/>
  <c r="AE27" i="7" s="1"/>
  <c r="AE636" i="7" s="1"/>
  <c r="AF27" i="7" s="1"/>
  <c r="AF636" i="7" s="1"/>
  <c r="AG27" i="7" s="1"/>
  <c r="AG636" i="7" s="1"/>
  <c r="AH27" i="7" s="1"/>
  <c r="AH636" i="7" s="1"/>
  <c r="AI27" i="7" s="1"/>
  <c r="AI636" i="7" s="1"/>
  <c r="AJ27" i="7" s="1"/>
  <c r="AJ636" i="7" s="1"/>
  <c r="AK27" i="7" s="1"/>
  <c r="AK636" i="7" s="1"/>
  <c r="AL27" i="7" s="1"/>
  <c r="AL636" i="7" s="1"/>
  <c r="AM27" i="7" s="1"/>
  <c r="AM636" i="7" s="1"/>
  <c r="AN27" i="7" s="1"/>
  <c r="AN636" i="7" s="1"/>
  <c r="AO27" i="7" s="1"/>
  <c r="AO636" i="7" s="1"/>
  <c r="AP27" i="7" s="1"/>
  <c r="AP636" i="7" s="1"/>
  <c r="AQ27" i="7" s="1"/>
  <c r="AQ636" i="7" s="1"/>
  <c r="AR27" i="7" s="1"/>
  <c r="AR636" i="7" s="1"/>
  <c r="AS27" i="7" s="1"/>
  <c r="AS636" i="7" s="1"/>
  <c r="AT27" i="7" s="1"/>
  <c r="AT636" i="7" s="1"/>
  <c r="AU27" i="7" s="1"/>
  <c r="AU636" i="7" s="1"/>
  <c r="AV27" i="7" s="1"/>
  <c r="AV636" i="7" s="1"/>
  <c r="AW27" i="7" s="1"/>
  <c r="AW636" i="7" s="1"/>
  <c r="AX27" i="7" s="1"/>
  <c r="AX636" i="7" s="1"/>
  <c r="AY27" i="7" s="1"/>
  <c r="AY636" i="7" s="1"/>
  <c r="AZ27" i="7" s="1"/>
  <c r="AZ636" i="7" s="1"/>
  <c r="BA27" i="7" s="1"/>
  <c r="BA636" i="7" s="1"/>
  <c r="BB27" i="7" s="1"/>
  <c r="BB636" i="7" s="1"/>
  <c r="BC27" i="7" s="1"/>
  <c r="BC636" i="7" s="1"/>
  <c r="BD27" i="7" s="1"/>
  <c r="BD636" i="7" s="1"/>
  <c r="BE27" i="7" s="1"/>
  <c r="BE636" i="7" s="1"/>
  <c r="W665" i="7"/>
  <c r="X62" i="7"/>
  <c r="BD243" i="7"/>
  <c r="BB243" i="7"/>
  <c r="AI243" i="7"/>
  <c r="Y243" i="7"/>
  <c r="AT243" i="7"/>
  <c r="AD243" i="7"/>
  <c r="AX243" i="7"/>
  <c r="AJ243" i="7"/>
  <c r="AH243" i="7"/>
  <c r="AU243" i="7"/>
  <c r="V243" i="7"/>
  <c r="AV243" i="7"/>
  <c r="BA243" i="7"/>
  <c r="AS243" i="7"/>
  <c r="AN243" i="7"/>
  <c r="X243" i="7"/>
  <c r="AM243" i="7"/>
  <c r="AZ243" i="7"/>
  <c r="Z243" i="7"/>
  <c r="J241" i="7"/>
  <c r="AC243" i="7"/>
  <c r="AW243" i="7"/>
  <c r="S245" i="7"/>
  <c r="AB243" i="7"/>
  <c r="AG243" i="7"/>
  <c r="AP243" i="7"/>
  <c r="AL243" i="7"/>
  <c r="AY243" i="7"/>
  <c r="S636" i="7"/>
  <c r="AA243" i="7"/>
  <c r="BC243" i="7"/>
  <c r="AE243" i="7"/>
  <c r="AR243" i="7"/>
  <c r="AF243" i="7"/>
  <c r="AO243" i="7"/>
  <c r="AK243" i="7"/>
  <c r="W243" i="7"/>
  <c r="BE243" i="7"/>
  <c r="AQ243" i="7"/>
  <c r="AC683" i="7" l="1"/>
  <c r="AC72" i="7"/>
  <c r="BC682" i="7"/>
  <c r="AL654" i="7"/>
  <c r="AM45" i="7" s="1"/>
  <c r="AK655" i="7"/>
  <c r="AL46" i="7" s="1"/>
  <c r="AE44" i="7"/>
  <c r="AE653" i="7" s="1"/>
  <c r="AD652" i="7"/>
  <c r="X648" i="7"/>
  <c r="V634" i="7"/>
  <c r="W25" i="7" s="1"/>
  <c r="W634" i="7" s="1"/>
  <c r="X25" i="7" s="1"/>
  <c r="X634" i="7" s="1"/>
  <c r="Y25" i="7" s="1"/>
  <c r="Y634" i="7" s="1"/>
  <c r="Z25" i="7" s="1"/>
  <c r="Z634" i="7" s="1"/>
  <c r="AA25" i="7" s="1"/>
  <c r="AA634" i="7" s="1"/>
  <c r="AB25" i="7" s="1"/>
  <c r="AB634" i="7" s="1"/>
  <c r="AC25" i="7" s="1"/>
  <c r="AC634" i="7" s="1"/>
  <c r="AD25" i="7" s="1"/>
  <c r="AD634" i="7" s="1"/>
  <c r="AE25" i="7" s="1"/>
  <c r="AE634" i="7" s="1"/>
  <c r="AF25" i="7" s="1"/>
  <c r="AF634" i="7" s="1"/>
  <c r="AG25" i="7" s="1"/>
  <c r="AG634" i="7" s="1"/>
  <c r="AH25" i="7" s="1"/>
  <c r="AH634" i="7" s="1"/>
  <c r="AI25" i="7" s="1"/>
  <c r="AI634" i="7" s="1"/>
  <c r="AJ25" i="7" s="1"/>
  <c r="AJ634" i="7" s="1"/>
  <c r="AK25" i="7" s="1"/>
  <c r="AK634" i="7" s="1"/>
  <c r="AL25" i="7" s="1"/>
  <c r="AL634" i="7" s="1"/>
  <c r="AM25" i="7" s="1"/>
  <c r="AM634" i="7" s="1"/>
  <c r="AN25" i="7" s="1"/>
  <c r="AN634" i="7" s="1"/>
  <c r="AO25" i="7" s="1"/>
  <c r="AO634" i="7" s="1"/>
  <c r="AP25" i="7" s="1"/>
  <c r="AP634" i="7" s="1"/>
  <c r="AQ25" i="7" s="1"/>
  <c r="AQ634" i="7" s="1"/>
  <c r="AR25" i="7" s="1"/>
  <c r="AR634" i="7" s="1"/>
  <c r="AS25" i="7" s="1"/>
  <c r="AS634" i="7" s="1"/>
  <c r="AT25" i="7" s="1"/>
  <c r="AT634" i="7" s="1"/>
  <c r="AU25" i="7" s="1"/>
  <c r="AU634" i="7" s="1"/>
  <c r="AV25" i="7" s="1"/>
  <c r="AV634" i="7" s="1"/>
  <c r="AW25" i="7" s="1"/>
  <c r="AW634" i="7" s="1"/>
  <c r="AX25" i="7" s="1"/>
  <c r="AX634" i="7" s="1"/>
  <c r="AY25" i="7" s="1"/>
  <c r="AY634" i="7" s="1"/>
  <c r="AZ25" i="7" s="1"/>
  <c r="AZ634" i="7" s="1"/>
  <c r="BA25" i="7" s="1"/>
  <c r="BA634" i="7" s="1"/>
  <c r="BB25" i="7" s="1"/>
  <c r="BB634" i="7" s="1"/>
  <c r="BC25" i="7" s="1"/>
  <c r="BC634" i="7" s="1"/>
  <c r="BD25" i="7" s="1"/>
  <c r="BD634" i="7" s="1"/>
  <c r="BE25" i="7" s="1"/>
  <c r="BE634" i="7" s="1"/>
  <c r="X56" i="7"/>
  <c r="X671" i="7"/>
  <c r="AH241" i="7"/>
  <c r="AZ241" i="7"/>
  <c r="AB241" i="7"/>
  <c r="AE241" i="7"/>
  <c r="AG241" i="7"/>
  <c r="AI241" i="7"/>
  <c r="AO241" i="7"/>
  <c r="AD241" i="7"/>
  <c r="BB241" i="7"/>
  <c r="X241" i="7"/>
  <c r="AV241" i="7"/>
  <c r="AN241" i="7"/>
  <c r="AA241" i="7"/>
  <c r="Y241" i="7"/>
  <c r="AY241" i="7"/>
  <c r="AX241" i="7"/>
  <c r="AW241" i="7"/>
  <c r="Z241" i="7"/>
  <c r="AU241" i="7"/>
  <c r="BE241" i="7"/>
  <c r="BD241" i="7"/>
  <c r="AQ241" i="7"/>
  <c r="AJ241" i="7"/>
  <c r="AC241" i="7"/>
  <c r="S243" i="7"/>
  <c r="AP241" i="7"/>
  <c r="AK241" i="7"/>
  <c r="AM241" i="7"/>
  <c r="AT241" i="7"/>
  <c r="S634" i="7"/>
  <c r="AR241" i="7"/>
  <c r="BC241" i="7"/>
  <c r="AS241" i="7"/>
  <c r="AL241" i="7"/>
  <c r="BA241" i="7"/>
  <c r="V241" i="7"/>
  <c r="AF241" i="7"/>
  <c r="W241" i="7"/>
  <c r="S241" i="7"/>
  <c r="AD74" i="7" l="1"/>
  <c r="AC681" i="7"/>
  <c r="BD73" i="7"/>
  <c r="AF455" i="7"/>
  <c r="BA455" i="7"/>
  <c r="AL455" i="7"/>
  <c r="AS455" i="7"/>
  <c r="BC455" i="7"/>
  <c r="AR455" i="7"/>
  <c r="AT455" i="7"/>
  <c r="AM455" i="7"/>
  <c r="AK455" i="7"/>
  <c r="AP455" i="7"/>
  <c r="AC455" i="7"/>
  <c r="AJ455" i="7"/>
  <c r="AQ455" i="7"/>
  <c r="BD455" i="7"/>
  <c r="BE455" i="7"/>
  <c r="AU455" i="7"/>
  <c r="Z455" i="7"/>
  <c r="AW455" i="7"/>
  <c r="AX455" i="7"/>
  <c r="AY455" i="7"/>
  <c r="Y455" i="7"/>
  <c r="AA455" i="7"/>
  <c r="AN455" i="7"/>
  <c r="AV455" i="7"/>
  <c r="BB455" i="7"/>
  <c r="AD455" i="7"/>
  <c r="AO455" i="7"/>
  <c r="AI455" i="7"/>
  <c r="AG455" i="7"/>
  <c r="AE455" i="7"/>
  <c r="AB455" i="7"/>
  <c r="AZ455" i="7"/>
  <c r="AH455" i="7"/>
  <c r="AF446" i="7"/>
  <c r="V428" i="7"/>
  <c r="BA446" i="7"/>
  <c r="AL446" i="7"/>
  <c r="AS446" i="7"/>
  <c r="BC446" i="7"/>
  <c r="AR446" i="7"/>
  <c r="AT446" i="7"/>
  <c r="AM446" i="7"/>
  <c r="AK446" i="7"/>
  <c r="AP446" i="7"/>
  <c r="AC446" i="7"/>
  <c r="AJ446" i="7"/>
  <c r="AQ446" i="7"/>
  <c r="BD446" i="7"/>
  <c r="BE446" i="7"/>
  <c r="AU446" i="7"/>
  <c r="Z446" i="7"/>
  <c r="AW446" i="7"/>
  <c r="AX446" i="7"/>
  <c r="AY446" i="7"/>
  <c r="AA446" i="7"/>
  <c r="AN446" i="7"/>
  <c r="AV446" i="7"/>
  <c r="BB446" i="7"/>
  <c r="AD446" i="7"/>
  <c r="AO446" i="7"/>
  <c r="AI446" i="7"/>
  <c r="AG446" i="7"/>
  <c r="AE446" i="7"/>
  <c r="AB446" i="7"/>
  <c r="AZ446" i="7"/>
  <c r="AH446" i="7"/>
  <c r="V312" i="7"/>
  <c r="W428" i="7"/>
  <c r="BA428" i="7"/>
  <c r="AE428" i="7"/>
  <c r="AQ428" i="7"/>
  <c r="AG428" i="7"/>
  <c r="AR428" i="7"/>
  <c r="AL428" i="7"/>
  <c r="AT428" i="7"/>
  <c r="AZ428" i="7"/>
  <c r="BB428" i="7"/>
  <c r="BC428" i="7"/>
  <c r="AH428" i="7"/>
  <c r="AP428" i="7"/>
  <c r="AA428" i="7"/>
  <c r="AJ428" i="7"/>
  <c r="AI428" i="7"/>
  <c r="AF428" i="7"/>
  <c r="AS428" i="7"/>
  <c r="AK428" i="7"/>
  <c r="X428" i="7"/>
  <c r="AU428" i="7"/>
  <c r="AB428" i="7"/>
  <c r="AY428" i="7"/>
  <c r="Z428" i="7"/>
  <c r="Y428" i="7"/>
  <c r="AM428" i="7"/>
  <c r="BE428" i="7"/>
  <c r="AX428" i="7"/>
  <c r="AV428" i="7"/>
  <c r="AW428" i="7"/>
  <c r="AD428" i="7"/>
  <c r="AC428" i="7"/>
  <c r="AO428" i="7"/>
  <c r="BD428" i="7"/>
  <c r="AN428" i="7"/>
  <c r="AL655" i="7"/>
  <c r="AM46" i="7" s="1"/>
  <c r="AM654" i="7"/>
  <c r="AN45" i="7" s="1"/>
  <c r="AE43" i="7"/>
  <c r="W424" i="7"/>
  <c r="BB424" i="7"/>
  <c r="AC424" i="7"/>
  <c r="AX424" i="7"/>
  <c r="Z424" i="7"/>
  <c r="AV424" i="7"/>
  <c r="BA424" i="7"/>
  <c r="V424" i="7"/>
  <c r="AY424" i="7"/>
  <c r="BC424" i="7"/>
  <c r="AJ424" i="7"/>
  <c r="AK424" i="7"/>
  <c r="AO424" i="7"/>
  <c r="BD424" i="7"/>
  <c r="AN424" i="7"/>
  <c r="AG424" i="7"/>
  <c r="AH424" i="7"/>
  <c r="AI424" i="7"/>
  <c r="X424" i="7"/>
  <c r="Y424" i="7"/>
  <c r="AW424" i="7"/>
  <c r="AE424" i="7"/>
  <c r="AR424" i="7"/>
  <c r="AT424" i="7"/>
  <c r="AP424" i="7"/>
  <c r="AF424" i="7"/>
  <c r="AU424" i="7"/>
  <c r="AM424" i="7"/>
  <c r="AD424" i="7"/>
  <c r="AQ424" i="7"/>
  <c r="AL424" i="7"/>
  <c r="AZ424" i="7"/>
  <c r="AA424" i="7"/>
  <c r="AS424" i="7"/>
  <c r="AB424" i="7"/>
  <c r="BE424" i="7"/>
  <c r="X647" i="7"/>
  <c r="Y39" i="7"/>
  <c r="Y38" i="7" s="1"/>
  <c r="AG650" i="7"/>
  <c r="AH41" i="7" s="1"/>
  <c r="BC379" i="7"/>
  <c r="BC312" i="7"/>
  <c r="AJ312" i="7"/>
  <c r="AJ379" i="7"/>
  <c r="AZ379" i="7"/>
  <c r="AZ312" i="7"/>
  <c r="AS312" i="7"/>
  <c r="AS379" i="7"/>
  <c r="Z379" i="7"/>
  <c r="Z312" i="7"/>
  <c r="AN312" i="7"/>
  <c r="AN379" i="7"/>
  <c r="AH312" i="7"/>
  <c r="AH379" i="7"/>
  <c r="AW312" i="7"/>
  <c r="AW379" i="7"/>
  <c r="AF312" i="7"/>
  <c r="AF379" i="7"/>
  <c r="AQ312" i="7"/>
  <c r="AQ379" i="7"/>
  <c r="W312" i="7"/>
  <c r="W379" i="7"/>
  <c r="AC379" i="7"/>
  <c r="AC312" i="7"/>
  <c r="AV312" i="7"/>
  <c r="AV379" i="7"/>
  <c r="AK379" i="7"/>
  <c r="AK312" i="7"/>
  <c r="AI312" i="7"/>
  <c r="AI379" i="7"/>
  <c r="AE379" i="7"/>
  <c r="AE312" i="7"/>
  <c r="BD379" i="7"/>
  <c r="BD312" i="7"/>
  <c r="AU379" i="7"/>
  <c r="AU312" i="7"/>
  <c r="AA312" i="7"/>
  <c r="AA379" i="7"/>
  <c r="AB312" i="7"/>
  <c r="AB379" i="7"/>
  <c r="BA379" i="7"/>
  <c r="BA312" i="7"/>
  <c r="AG312" i="7"/>
  <c r="AG379" i="7"/>
  <c r="X379" i="7"/>
  <c r="X312" i="7"/>
  <c r="AR379" i="7"/>
  <c r="AR312" i="7"/>
  <c r="AD379" i="7"/>
  <c r="AD312" i="7"/>
  <c r="AL379" i="7"/>
  <c r="AL312" i="7"/>
  <c r="AM379" i="7"/>
  <c r="AM312" i="7"/>
  <c r="AX379" i="7"/>
  <c r="AX312" i="7"/>
  <c r="V632" i="7"/>
  <c r="W23" i="7" s="1"/>
  <c r="W632" i="7" s="1"/>
  <c r="X23" i="7" s="1"/>
  <c r="X632" i="7" s="1"/>
  <c r="Y23" i="7" s="1"/>
  <c r="Y632" i="7" s="1"/>
  <c r="Z23" i="7" s="1"/>
  <c r="Z632" i="7" s="1"/>
  <c r="AA23" i="7" s="1"/>
  <c r="AA632" i="7" s="1"/>
  <c r="AB23" i="7" s="1"/>
  <c r="AB632" i="7" s="1"/>
  <c r="AC23" i="7" s="1"/>
  <c r="AC632" i="7" s="1"/>
  <c r="AD23" i="7" s="1"/>
  <c r="AD632" i="7" s="1"/>
  <c r="AE23" i="7" s="1"/>
  <c r="AE632" i="7" s="1"/>
  <c r="AF23" i="7" s="1"/>
  <c r="AF632" i="7" s="1"/>
  <c r="AG23" i="7" s="1"/>
  <c r="AG632" i="7" s="1"/>
  <c r="AH23" i="7" s="1"/>
  <c r="AH632" i="7" s="1"/>
  <c r="AI23" i="7" s="1"/>
  <c r="AI632" i="7" s="1"/>
  <c r="AJ23" i="7" s="1"/>
  <c r="AJ632" i="7" s="1"/>
  <c r="AK23" i="7" s="1"/>
  <c r="AK632" i="7" s="1"/>
  <c r="AL23" i="7" s="1"/>
  <c r="AL632" i="7" s="1"/>
  <c r="AM23" i="7" s="1"/>
  <c r="AM632" i="7" s="1"/>
  <c r="AN23" i="7" s="1"/>
  <c r="AN632" i="7" s="1"/>
  <c r="AO23" i="7" s="1"/>
  <c r="AO632" i="7" s="1"/>
  <c r="AP23" i="7" s="1"/>
  <c r="AP632" i="7" s="1"/>
  <c r="AQ23" i="7" s="1"/>
  <c r="AQ632" i="7" s="1"/>
  <c r="AR23" i="7" s="1"/>
  <c r="AR632" i="7" s="1"/>
  <c r="AS23" i="7" s="1"/>
  <c r="AS632" i="7" s="1"/>
  <c r="AT23" i="7" s="1"/>
  <c r="AT632" i="7" s="1"/>
  <c r="AU23" i="7" s="1"/>
  <c r="AU632" i="7" s="1"/>
  <c r="AV23" i="7" s="1"/>
  <c r="AV632" i="7" s="1"/>
  <c r="AW23" i="7" s="1"/>
  <c r="AW632" i="7" s="1"/>
  <c r="AX23" i="7" s="1"/>
  <c r="AX632" i="7" s="1"/>
  <c r="AY23" i="7" s="1"/>
  <c r="AY632" i="7" s="1"/>
  <c r="AZ23" i="7" s="1"/>
  <c r="AZ632" i="7" s="1"/>
  <c r="BA23" i="7" s="1"/>
  <c r="BA632" i="7" s="1"/>
  <c r="BB23" i="7" s="1"/>
  <c r="BB632" i="7" s="1"/>
  <c r="BC23" i="7" s="1"/>
  <c r="BC632" i="7" s="1"/>
  <c r="BD23" i="7" s="1"/>
  <c r="BD632" i="7" s="1"/>
  <c r="BE23" i="7" s="1"/>
  <c r="BE632" i="7" s="1"/>
  <c r="V379" i="7"/>
  <c r="AO379" i="7"/>
  <c r="AO312" i="7"/>
  <c r="Y312" i="7"/>
  <c r="Y379" i="7"/>
  <c r="AT379" i="7"/>
  <c r="AT312" i="7"/>
  <c r="AP379" i="7"/>
  <c r="AP312" i="7"/>
  <c r="BB312" i="7"/>
  <c r="BB379" i="7"/>
  <c r="BE379" i="7"/>
  <c r="BE312" i="7"/>
  <c r="AY379" i="7"/>
  <c r="AY312" i="7"/>
  <c r="X665" i="7"/>
  <c r="Y62" i="7"/>
  <c r="X433" i="7"/>
  <c r="Z433" i="7"/>
  <c r="Y433" i="7"/>
  <c r="AV433" i="7"/>
  <c r="AQ433" i="7"/>
  <c r="AH433" i="7"/>
  <c r="AS433" i="7"/>
  <c r="BC433" i="7"/>
  <c r="W433" i="7"/>
  <c r="AW433" i="7"/>
  <c r="AD433" i="7"/>
  <c r="S424" i="7"/>
  <c r="AK433" i="7"/>
  <c r="AR433" i="7"/>
  <c r="AY433" i="7"/>
  <c r="AU433" i="7"/>
  <c r="AA433" i="7"/>
  <c r="AB433" i="7"/>
  <c r="S428" i="7"/>
  <c r="S312" i="7"/>
  <c r="AM433" i="7"/>
  <c r="S632" i="7"/>
  <c r="AN433" i="7"/>
  <c r="BD433" i="7"/>
  <c r="AI433" i="7"/>
  <c r="AE433" i="7"/>
  <c r="AT433" i="7"/>
  <c r="AZ433" i="7"/>
  <c r="S379" i="7"/>
  <c r="AL433" i="7"/>
  <c r="AX433" i="7"/>
  <c r="AJ433" i="7"/>
  <c r="BA433" i="7"/>
  <c r="AF433" i="7"/>
  <c r="BB433" i="7"/>
  <c r="BE433" i="7"/>
  <c r="AP433" i="7"/>
  <c r="AO433" i="7"/>
  <c r="V433" i="7"/>
  <c r="AG433" i="7"/>
  <c r="AC433" i="7"/>
  <c r="S433" i="7" s="1"/>
  <c r="BD682" i="7" l="1"/>
  <c r="AD683" i="7"/>
  <c r="AD72" i="7"/>
  <c r="BE437" i="7"/>
  <c r="BE436" i="7" s="1"/>
  <c r="BD437" i="7" s="1"/>
  <c r="BD436" i="7" s="1"/>
  <c r="BC437" i="7" s="1"/>
  <c r="BC436" i="7" s="1"/>
  <c r="BB437" i="7" s="1"/>
  <c r="BB436" i="7" s="1"/>
  <c r="BA437" i="7" s="1"/>
  <c r="BA436" i="7" s="1"/>
  <c r="AZ437" i="7" s="1"/>
  <c r="AZ436" i="7" s="1"/>
  <c r="AY437" i="7" s="1"/>
  <c r="AY436" i="7" s="1"/>
  <c r="AX437" i="7" s="1"/>
  <c r="AX436" i="7" s="1"/>
  <c r="AW437" i="7" s="1"/>
  <c r="AW436" i="7" s="1"/>
  <c r="AV437" i="7" s="1"/>
  <c r="AV436" i="7" s="1"/>
  <c r="AU437" i="7" s="1"/>
  <c r="AU436" i="7" s="1"/>
  <c r="AT437" i="7" s="1"/>
  <c r="AT436" i="7" s="1"/>
  <c r="AS437" i="7" s="1"/>
  <c r="AS436" i="7" s="1"/>
  <c r="AR437" i="7" s="1"/>
  <c r="AR436" i="7" s="1"/>
  <c r="AQ437" i="7" s="1"/>
  <c r="AQ436" i="7" s="1"/>
  <c r="AP437" i="7" s="1"/>
  <c r="AP436" i="7" s="1"/>
  <c r="AO437" i="7" s="1"/>
  <c r="AO436" i="7" s="1"/>
  <c r="AN437" i="7" s="1"/>
  <c r="AN436" i="7" s="1"/>
  <c r="AM437" i="7" s="1"/>
  <c r="AM436" i="7" s="1"/>
  <c r="AL437" i="7" s="1"/>
  <c r="AL436" i="7" s="1"/>
  <c r="AK437" i="7" s="1"/>
  <c r="AK436" i="7" s="1"/>
  <c r="AJ437" i="7" s="1"/>
  <c r="AJ436" i="7" s="1"/>
  <c r="AI437" i="7" s="1"/>
  <c r="AI436" i="7" s="1"/>
  <c r="AH437" i="7" s="1"/>
  <c r="AH436" i="7" s="1"/>
  <c r="AG437" i="7" s="1"/>
  <c r="AG436" i="7" s="1"/>
  <c r="AF437" i="7" s="1"/>
  <c r="AF436" i="7" s="1"/>
  <c r="AE437" i="7" s="1"/>
  <c r="AE436" i="7" s="1"/>
  <c r="AD437" i="7" s="1"/>
  <c r="AD436" i="7" s="1"/>
  <c r="AC437" i="7"/>
  <c r="AC436" i="7" s="1"/>
  <c r="AB437" i="7" s="1"/>
  <c r="AB436" i="7" s="1"/>
  <c r="V430" i="7"/>
  <c r="BD430" i="7"/>
  <c r="AV430" i="7"/>
  <c r="AN430" i="7"/>
  <c r="AF430" i="7"/>
  <c r="X430" i="7"/>
  <c r="AT430" i="7"/>
  <c r="AD430" i="7"/>
  <c r="AK430" i="7"/>
  <c r="AZ430" i="7"/>
  <c r="AB430" i="7"/>
  <c r="BC430" i="7"/>
  <c r="AU430" i="7"/>
  <c r="AM430" i="7"/>
  <c r="AE430" i="7"/>
  <c r="W430" i="7"/>
  <c r="BB430" i="7"/>
  <c r="AL430" i="7"/>
  <c r="AS430" i="7"/>
  <c r="AC430" i="7"/>
  <c r="AR430" i="7"/>
  <c r="AJ430" i="7"/>
  <c r="BA430" i="7"/>
  <c r="AY430" i="7"/>
  <c r="AQ430" i="7"/>
  <c r="AI430" i="7"/>
  <c r="AA430" i="7"/>
  <c r="AP430" i="7"/>
  <c r="AH430" i="7"/>
  <c r="BE430" i="7"/>
  <c r="AO430" i="7"/>
  <c r="Y430" i="7"/>
  <c r="AX430" i="7"/>
  <c r="Z430" i="7"/>
  <c r="AW430" i="7"/>
  <c r="AG430" i="7"/>
  <c r="AN654" i="7"/>
  <c r="AO45" i="7" s="1"/>
  <c r="AM655" i="7"/>
  <c r="AN46" i="7" s="1"/>
  <c r="AF44" i="7"/>
  <c r="AF653" i="7" s="1"/>
  <c r="AE652" i="7"/>
  <c r="Y648" i="7"/>
  <c r="Y647" i="7" s="1"/>
  <c r="Y56" i="7"/>
  <c r="Y671" i="7"/>
  <c r="S430" i="7"/>
  <c r="S431" i="7"/>
  <c r="AE74" i="7" l="1"/>
  <c r="AD681" i="7"/>
  <c r="BE73" i="7"/>
  <c r="AA437" i="7"/>
  <c r="AA436" i="7" s="1"/>
  <c r="Z437" i="7" s="1"/>
  <c r="Z436" i="7" s="1"/>
  <c r="Y437" i="7" s="1"/>
  <c r="Y436" i="7" s="1"/>
  <c r="X437" i="7" s="1"/>
  <c r="X436" i="7" s="1"/>
  <c r="W437" i="7" s="1"/>
  <c r="W436" i="7" s="1"/>
  <c r="V437" i="7" s="1"/>
  <c r="AB439" i="7"/>
  <c r="Z439" i="7"/>
  <c r="AO654" i="7"/>
  <c r="AP45" i="7" s="1"/>
  <c r="AN655" i="7"/>
  <c r="AO46" i="7" s="1"/>
  <c r="AF43" i="7"/>
  <c r="Z39" i="7"/>
  <c r="Z38" i="7" s="1"/>
  <c r="AH650" i="7"/>
  <c r="AI41" i="7" s="1"/>
  <c r="Y665" i="7"/>
  <c r="Z62" i="7"/>
  <c r="AE683" i="7" l="1"/>
  <c r="AE72" i="7"/>
  <c r="BE682" i="7"/>
  <c r="V436" i="7"/>
  <c r="AO655" i="7"/>
  <c r="AP46" i="7" s="1"/>
  <c r="AP654" i="7"/>
  <c r="AQ45" i="7" s="1"/>
  <c r="AG44" i="7"/>
  <c r="AG653" i="7" s="1"/>
  <c r="AF652" i="7"/>
  <c r="Z648" i="7"/>
  <c r="Z56" i="7"/>
  <c r="Z671" i="7"/>
  <c r="S682" i="7"/>
  <c r="AF74" i="7" l="1"/>
  <c r="AE681" i="7"/>
  <c r="S436" i="7"/>
  <c r="V439" i="7"/>
  <c r="AP655" i="7"/>
  <c r="AQ46" i="7" s="1"/>
  <c r="AQ654" i="7"/>
  <c r="AR45" i="7" s="1"/>
  <c r="AG43" i="7"/>
  <c r="Z647" i="7"/>
  <c r="AA39" i="7"/>
  <c r="AA38" i="7" s="1"/>
  <c r="AI650" i="7"/>
  <c r="AJ41" i="7" s="1"/>
  <c r="Z665" i="7"/>
  <c r="AA62" i="7"/>
  <c r="S439" i="7"/>
  <c r="AF683" i="7" l="1"/>
  <c r="AF72" i="7"/>
  <c r="V662" i="7"/>
  <c r="V660" i="7" s="1"/>
  <c r="V658" i="7" s="1"/>
  <c r="X443" i="7"/>
  <c r="X455" i="7" s="1"/>
  <c r="W443" i="7"/>
  <c r="W455" i="7" s="1"/>
  <c r="V443" i="7"/>
  <c r="Y446" i="7"/>
  <c r="X446" i="7"/>
  <c r="W446" i="7"/>
  <c r="V446" i="7"/>
  <c r="AQ655" i="7"/>
  <c r="AR46" i="7" s="1"/>
  <c r="AR654" i="7"/>
  <c r="AS45" i="7" s="1"/>
  <c r="AH44" i="7"/>
  <c r="AH653" i="7" s="1"/>
  <c r="AG652" i="7"/>
  <c r="AA648" i="7"/>
  <c r="AA647" i="7" s="1"/>
  <c r="AA56" i="7"/>
  <c r="AA671" i="7"/>
  <c r="S446" i="7"/>
  <c r="S443" i="7"/>
  <c r="AG74" i="7" l="1"/>
  <c r="AF681" i="7"/>
  <c r="V628" i="7"/>
  <c r="W19" i="7" s="1"/>
  <c r="W628" i="7" s="1"/>
  <c r="X19" i="7" s="1"/>
  <c r="X628" i="7" s="1"/>
  <c r="Y19" i="7" s="1"/>
  <c r="Y628" i="7" s="1"/>
  <c r="Z19" i="7" s="1"/>
  <c r="Z628" i="7" s="1"/>
  <c r="AA19" i="7" s="1"/>
  <c r="AA628" i="7" s="1"/>
  <c r="AB19" i="7" s="1"/>
  <c r="AB628" i="7" s="1"/>
  <c r="AC19" i="7" s="1"/>
  <c r="AC628" i="7" s="1"/>
  <c r="AD19" i="7" s="1"/>
  <c r="AD628" i="7" s="1"/>
  <c r="AE19" i="7" s="1"/>
  <c r="AE628" i="7" s="1"/>
  <c r="AF19" i="7" s="1"/>
  <c r="AF628" i="7" s="1"/>
  <c r="AG19" i="7" s="1"/>
  <c r="AG628" i="7" s="1"/>
  <c r="AH19" i="7" s="1"/>
  <c r="AH628" i="7" s="1"/>
  <c r="AI19" i="7" s="1"/>
  <c r="AI628" i="7" s="1"/>
  <c r="AJ19" i="7" s="1"/>
  <c r="AJ628" i="7" s="1"/>
  <c r="AK19" i="7" s="1"/>
  <c r="AK628" i="7" s="1"/>
  <c r="AL19" i="7" s="1"/>
  <c r="AL628" i="7" s="1"/>
  <c r="AM19" i="7" s="1"/>
  <c r="AM628" i="7" s="1"/>
  <c r="AN19" i="7" s="1"/>
  <c r="AN628" i="7" s="1"/>
  <c r="AO19" i="7" s="1"/>
  <c r="AO628" i="7" s="1"/>
  <c r="AP19" i="7" s="1"/>
  <c r="AP628" i="7" s="1"/>
  <c r="AQ19" i="7" s="1"/>
  <c r="AQ628" i="7" s="1"/>
  <c r="AR19" i="7" s="1"/>
  <c r="AR628" i="7" s="1"/>
  <c r="AS19" i="7" s="1"/>
  <c r="AS628" i="7" s="1"/>
  <c r="AT19" i="7" s="1"/>
  <c r="AT628" i="7" s="1"/>
  <c r="AU19" i="7" s="1"/>
  <c r="AU628" i="7" s="1"/>
  <c r="AV19" i="7" s="1"/>
  <c r="AV628" i="7" s="1"/>
  <c r="AW19" i="7" s="1"/>
  <c r="AW628" i="7" s="1"/>
  <c r="AX19" i="7" s="1"/>
  <c r="AX628" i="7" s="1"/>
  <c r="AY19" i="7" s="1"/>
  <c r="AY628" i="7" s="1"/>
  <c r="AZ19" i="7" s="1"/>
  <c r="AZ628" i="7" s="1"/>
  <c r="BA19" i="7" s="1"/>
  <c r="BA628" i="7" s="1"/>
  <c r="BB19" i="7" s="1"/>
  <c r="BB628" i="7" s="1"/>
  <c r="BC19" i="7" s="1"/>
  <c r="BC628" i="7" s="1"/>
  <c r="BD19" i="7" s="1"/>
  <c r="BD628" i="7" s="1"/>
  <c r="BE19" i="7" s="1"/>
  <c r="BE628" i="7" s="1"/>
  <c r="V455" i="7"/>
  <c r="V624" i="7" s="1"/>
  <c r="W15" i="7" s="1"/>
  <c r="W624" i="7" s="1"/>
  <c r="W53" i="7"/>
  <c r="W662" i="7" s="1"/>
  <c r="X54" i="7"/>
  <c r="X663" i="7" s="1"/>
  <c r="W51" i="7"/>
  <c r="W49" i="7" s="1"/>
  <c r="BD448" i="7"/>
  <c r="AV448" i="7"/>
  <c r="AN448" i="7"/>
  <c r="AF448" i="7"/>
  <c r="X448" i="7"/>
  <c r="AX448" i="7"/>
  <c r="AH448" i="7"/>
  <c r="AW448" i="7"/>
  <c r="BC448" i="7"/>
  <c r="AU448" i="7"/>
  <c r="AM448" i="7"/>
  <c r="AE448" i="7"/>
  <c r="W448" i="7"/>
  <c r="AP448" i="7"/>
  <c r="BB448" i="7"/>
  <c r="AT448" i="7"/>
  <c r="AL448" i="7"/>
  <c r="AD448" i="7"/>
  <c r="V448" i="7"/>
  <c r="Z448" i="7"/>
  <c r="BE448" i="7"/>
  <c r="AG448" i="7"/>
  <c r="Y448" i="7"/>
  <c r="BA448" i="7"/>
  <c r="AS448" i="7"/>
  <c r="AK448" i="7"/>
  <c r="AC448" i="7"/>
  <c r="AZ448" i="7"/>
  <c r="AR448" i="7"/>
  <c r="AJ448" i="7"/>
  <c r="AB448" i="7"/>
  <c r="AY448" i="7"/>
  <c r="AQ448" i="7"/>
  <c r="AI448" i="7"/>
  <c r="AA448" i="7"/>
  <c r="AO448" i="7"/>
  <c r="Q443" i="7"/>
  <c r="AS654" i="7"/>
  <c r="AT45" i="7" s="1"/>
  <c r="AR655" i="7"/>
  <c r="AS46" i="7" s="1"/>
  <c r="AH43" i="7"/>
  <c r="AB39" i="7"/>
  <c r="AB38" i="7" s="1"/>
  <c r="AJ650" i="7"/>
  <c r="AK41" i="7" s="1"/>
  <c r="AB62" i="7"/>
  <c r="AA665" i="7"/>
  <c r="S455" i="7"/>
  <c r="S628" i="7"/>
  <c r="S448" i="7"/>
  <c r="S449" i="7"/>
  <c r="AG683" i="7" l="1"/>
  <c r="AG72" i="7"/>
  <c r="BD457" i="7"/>
  <c r="AV457" i="7"/>
  <c r="AN457" i="7"/>
  <c r="AF457" i="7"/>
  <c r="X457" i="7"/>
  <c r="BC457" i="7"/>
  <c r="AU457" i="7"/>
  <c r="AM457" i="7"/>
  <c r="AE457" i="7"/>
  <c r="W457" i="7"/>
  <c r="AS457" i="7"/>
  <c r="AK457" i="7"/>
  <c r="AC457" i="7"/>
  <c r="BB457" i="7"/>
  <c r="AT457" i="7"/>
  <c r="AL457" i="7"/>
  <c r="AD457" i="7"/>
  <c r="V457" i="7"/>
  <c r="BA457" i="7"/>
  <c r="AZ457" i="7"/>
  <c r="AR457" i="7"/>
  <c r="AJ457" i="7"/>
  <c r="AB457" i="7"/>
  <c r="AX457" i="7"/>
  <c r="AP457" i="7"/>
  <c r="Z457" i="7"/>
  <c r="AY457" i="7"/>
  <c r="AQ457" i="7"/>
  <c r="AI457" i="7"/>
  <c r="AA457" i="7"/>
  <c r="AH457" i="7"/>
  <c r="BE457" i="7"/>
  <c r="AW457" i="7"/>
  <c r="AO457" i="7"/>
  <c r="AG457" i="7"/>
  <c r="Y457" i="7"/>
  <c r="V622" i="7"/>
  <c r="V620" i="7" s="1"/>
  <c r="W622" i="7"/>
  <c r="W13" i="7"/>
  <c r="W11" i="7" s="1"/>
  <c r="X53" i="7"/>
  <c r="W660" i="7"/>
  <c r="W658" i="7" s="1"/>
  <c r="AS655" i="7"/>
  <c r="AT46" i="7" s="1"/>
  <c r="AT654" i="7"/>
  <c r="AU45" i="7" s="1"/>
  <c r="AI44" i="7"/>
  <c r="AI653" i="7" s="1"/>
  <c r="AH652" i="7"/>
  <c r="AB648" i="7"/>
  <c r="AB56" i="7"/>
  <c r="AB671" i="7"/>
  <c r="S458" i="7"/>
  <c r="S457" i="7"/>
  <c r="AH74" i="7" l="1"/>
  <c r="AG681" i="7"/>
  <c r="X662" i="7"/>
  <c r="Y54" i="7"/>
  <c r="Y663" i="7" s="1"/>
  <c r="X51" i="7"/>
  <c r="X49" i="7" s="1"/>
  <c r="X15" i="7"/>
  <c r="X624" i="7" s="1"/>
  <c r="AT655" i="7"/>
  <c r="AU46" i="7" s="1"/>
  <c r="AU654" i="7"/>
  <c r="AV45" i="7" s="1"/>
  <c r="AI43" i="7"/>
  <c r="AB647" i="7"/>
  <c r="AC39" i="7"/>
  <c r="AC38" i="7" s="1"/>
  <c r="AK650" i="7"/>
  <c r="AL41" i="7" s="1"/>
  <c r="AB665" i="7"/>
  <c r="AC62" i="7"/>
  <c r="AH683" i="7" l="1"/>
  <c r="AH72" i="7"/>
  <c r="X622" i="7"/>
  <c r="X13" i="7"/>
  <c r="X11" i="7" s="1"/>
  <c r="W620" i="7"/>
  <c r="Y53" i="7"/>
  <c r="X660" i="7"/>
  <c r="X658" i="7" s="1"/>
  <c r="AV654" i="7"/>
  <c r="AW45" i="7" s="1"/>
  <c r="AU655" i="7"/>
  <c r="AV46" i="7" s="1"/>
  <c r="AJ44" i="7"/>
  <c r="AJ653" i="7" s="1"/>
  <c r="AI652" i="7"/>
  <c r="AC648" i="7"/>
  <c r="AC647" i="7" s="1"/>
  <c r="AC56" i="7"/>
  <c r="AC671" i="7"/>
  <c r="AI74" i="7" l="1"/>
  <c r="AH681" i="7"/>
  <c r="Y662" i="7"/>
  <c r="Z54" i="7"/>
  <c r="Z663" i="7" s="1"/>
  <c r="Y51" i="7"/>
  <c r="Y49" i="7" s="1"/>
  <c r="X620" i="7"/>
  <c r="Y15" i="7"/>
  <c r="Y624" i="7" s="1"/>
  <c r="AV655" i="7"/>
  <c r="AW46" i="7" s="1"/>
  <c r="AW654" i="7"/>
  <c r="AX45" i="7" s="1"/>
  <c r="AJ43" i="7"/>
  <c r="AD39" i="7"/>
  <c r="AD38" i="7" s="1"/>
  <c r="AL650" i="7"/>
  <c r="AM41" i="7" s="1"/>
  <c r="AC665" i="7"/>
  <c r="AD62" i="7"/>
  <c r="AI683" i="7" l="1"/>
  <c r="AI72" i="7"/>
  <c r="Y622" i="7"/>
  <c r="Y13" i="7"/>
  <c r="Y11" i="7" s="1"/>
  <c r="Z53" i="7"/>
  <c r="Y660" i="7"/>
  <c r="Y658" i="7" s="1"/>
  <c r="AX654" i="7"/>
  <c r="AY45" i="7" s="1"/>
  <c r="AW655" i="7"/>
  <c r="AX46" i="7" s="1"/>
  <c r="AK44" i="7"/>
  <c r="AK653" i="7" s="1"/>
  <c r="AJ652" i="7"/>
  <c r="AD648" i="7"/>
  <c r="AD56" i="7"/>
  <c r="AD671" i="7"/>
  <c r="AJ74" i="7" l="1"/>
  <c r="AI681" i="7"/>
  <c r="Z662" i="7"/>
  <c r="Z51" i="7"/>
  <c r="Z49" i="7" s="1"/>
  <c r="AA54" i="7"/>
  <c r="AA663" i="7" s="1"/>
  <c r="Z15" i="7"/>
  <c r="Z624" i="7" s="1"/>
  <c r="AX655" i="7"/>
  <c r="AY46" i="7" s="1"/>
  <c r="AY654" i="7"/>
  <c r="AZ45" i="7" s="1"/>
  <c r="AK43" i="7"/>
  <c r="AD647" i="7"/>
  <c r="AE39" i="7"/>
  <c r="AE38" i="7" s="1"/>
  <c r="AM650" i="7"/>
  <c r="AN41" i="7" s="1"/>
  <c r="AE62" i="7"/>
  <c r="AD665" i="7"/>
  <c r="AJ683" i="7" l="1"/>
  <c r="AJ72" i="7"/>
  <c r="Z622" i="7"/>
  <c r="Z13" i="7"/>
  <c r="Z11" i="7" s="1"/>
  <c r="Y620" i="7"/>
  <c r="Z660" i="7"/>
  <c r="Z658" i="7" s="1"/>
  <c r="AA53" i="7"/>
  <c r="AZ654" i="7"/>
  <c r="BA45" i="7" s="1"/>
  <c r="AY655" i="7"/>
  <c r="AZ46" i="7" s="1"/>
  <c r="AL44" i="7"/>
  <c r="AL653" i="7" s="1"/>
  <c r="AK652" i="7"/>
  <c r="AE648" i="7"/>
  <c r="AE56" i="7"/>
  <c r="AE671" i="7"/>
  <c r="AK74" i="7" l="1"/>
  <c r="AJ681" i="7"/>
  <c r="AA662" i="7"/>
  <c r="AB54" i="7"/>
  <c r="AB663" i="7" s="1"/>
  <c r="AA51" i="7"/>
  <c r="AA49" i="7" s="1"/>
  <c r="Z620" i="7"/>
  <c r="AA15" i="7"/>
  <c r="AA624" i="7" s="1"/>
  <c r="AZ655" i="7"/>
  <c r="BA46" i="7" s="1"/>
  <c r="BA654" i="7"/>
  <c r="BB45" i="7" s="1"/>
  <c r="AL43" i="7"/>
  <c r="AE647" i="7"/>
  <c r="AF39" i="7"/>
  <c r="AF38" i="7" s="1"/>
  <c r="AN650" i="7"/>
  <c r="AO41" i="7" s="1"/>
  <c r="AE665" i="7"/>
  <c r="AF62" i="7"/>
  <c r="AK683" i="7" l="1"/>
  <c r="AK72" i="7"/>
  <c r="AA622" i="7"/>
  <c r="AA13" i="7"/>
  <c r="AA11" i="7" s="1"/>
  <c r="AA660" i="7"/>
  <c r="AA658" i="7" s="1"/>
  <c r="AB53" i="7"/>
  <c r="BB654" i="7"/>
  <c r="BC45" i="7" s="1"/>
  <c r="BA655" i="7"/>
  <c r="BB46" i="7" s="1"/>
  <c r="AM44" i="7"/>
  <c r="AM653" i="7" s="1"/>
  <c r="AL652" i="7"/>
  <c r="AF648" i="7"/>
  <c r="AF56" i="7"/>
  <c r="AF671" i="7"/>
  <c r="AL74" i="7" l="1"/>
  <c r="AK681" i="7"/>
  <c r="AB662" i="7"/>
  <c r="AC54" i="7"/>
  <c r="AC663" i="7" s="1"/>
  <c r="AB51" i="7"/>
  <c r="AB49" i="7" s="1"/>
  <c r="AB15" i="7"/>
  <c r="AB624" i="7" s="1"/>
  <c r="BB655" i="7"/>
  <c r="BC46" i="7" s="1"/>
  <c r="BC654" i="7"/>
  <c r="BD45" i="7" s="1"/>
  <c r="AM43" i="7"/>
  <c r="AF647" i="7"/>
  <c r="AG39" i="7"/>
  <c r="AG38" i="7" s="1"/>
  <c r="AO650" i="7"/>
  <c r="AP41" i="7" s="1"/>
  <c r="AF665" i="7"/>
  <c r="AG62" i="7"/>
  <c r="AL683" i="7" l="1"/>
  <c r="AL72" i="7"/>
  <c r="AB622" i="7"/>
  <c r="AB13" i="7"/>
  <c r="AB11" i="7" s="1"/>
  <c r="AA620" i="7"/>
  <c r="AB660" i="7"/>
  <c r="AB658" i="7" s="1"/>
  <c r="AC53" i="7"/>
  <c r="BC655" i="7"/>
  <c r="BD46" i="7" s="1"/>
  <c r="BD654" i="7"/>
  <c r="BE45" i="7" s="1"/>
  <c r="BE654" i="7" s="1"/>
  <c r="AN44" i="7"/>
  <c r="AN653" i="7" s="1"/>
  <c r="AM652" i="7"/>
  <c r="AG648" i="7"/>
  <c r="AH39" i="7" s="1"/>
  <c r="AH38" i="7" s="1"/>
  <c r="AG56" i="7"/>
  <c r="AG671" i="7"/>
  <c r="S654" i="7"/>
  <c r="AM74" i="7" l="1"/>
  <c r="AL681" i="7"/>
  <c r="AC662" i="7"/>
  <c r="AD54" i="7"/>
  <c r="AD663" i="7" s="1"/>
  <c r="AC51" i="7"/>
  <c r="AC49" i="7" s="1"/>
  <c r="AC15" i="7"/>
  <c r="AC624" i="7" s="1"/>
  <c r="BD655" i="7"/>
  <c r="BE46" i="7" s="1"/>
  <c r="BE655" i="7" s="1"/>
  <c r="AN43" i="7"/>
  <c r="AG647" i="7"/>
  <c r="AP650" i="7"/>
  <c r="AQ41" i="7" s="1"/>
  <c r="AG665" i="7"/>
  <c r="AH62" i="7"/>
  <c r="S655" i="7"/>
  <c r="AM683" i="7" l="1"/>
  <c r="AM72" i="7"/>
  <c r="AC622" i="7"/>
  <c r="AC13" i="7"/>
  <c r="AC11" i="7" s="1"/>
  <c r="AB620" i="7"/>
  <c r="AD53" i="7"/>
  <c r="AC660" i="7"/>
  <c r="AC658" i="7" s="1"/>
  <c r="AO44" i="7"/>
  <c r="AO653" i="7" s="1"/>
  <c r="AN652" i="7"/>
  <c r="AH648" i="7"/>
  <c r="AH56" i="7"/>
  <c r="AH671" i="7"/>
  <c r="AN74" i="7" l="1"/>
  <c r="AM681" i="7"/>
  <c r="AD662" i="7"/>
  <c r="AD51" i="7"/>
  <c r="AD49" i="7" s="1"/>
  <c r="AE54" i="7"/>
  <c r="AE663" i="7" s="1"/>
  <c r="AD15" i="7"/>
  <c r="AD624" i="7" s="1"/>
  <c r="AO43" i="7"/>
  <c r="AH647" i="7"/>
  <c r="AI39" i="7"/>
  <c r="AI38" i="7" s="1"/>
  <c r="AQ650" i="7"/>
  <c r="AR41" i="7" s="1"/>
  <c r="AH665" i="7"/>
  <c r="AI62" i="7"/>
  <c r="AN683" i="7" l="1"/>
  <c r="AN72" i="7"/>
  <c r="AD622" i="7"/>
  <c r="AD13" i="7"/>
  <c r="AD11" i="7" s="1"/>
  <c r="AC620" i="7"/>
  <c r="AD660" i="7"/>
  <c r="AD658" i="7" s="1"/>
  <c r="AE53" i="7"/>
  <c r="AP44" i="7"/>
  <c r="AP653" i="7" s="1"/>
  <c r="AO652" i="7"/>
  <c r="AI648" i="7"/>
  <c r="AI647" i="7" s="1"/>
  <c r="AI56" i="7"/>
  <c r="AI671" i="7"/>
  <c r="AO74" i="7" l="1"/>
  <c r="AN681" i="7"/>
  <c r="AE662" i="7"/>
  <c r="AF54" i="7"/>
  <c r="AF663" i="7" s="1"/>
  <c r="AE51" i="7"/>
  <c r="AE49" i="7" s="1"/>
  <c r="AE15" i="7"/>
  <c r="AE624" i="7" s="1"/>
  <c r="AP43" i="7"/>
  <c r="AJ39" i="7"/>
  <c r="AJ38" i="7" s="1"/>
  <c r="AR650" i="7"/>
  <c r="AS41" i="7" s="1"/>
  <c r="AJ62" i="7"/>
  <c r="AI665" i="7"/>
  <c r="AO683" i="7" l="1"/>
  <c r="AO72" i="7"/>
  <c r="AE622" i="7"/>
  <c r="AE13" i="7"/>
  <c r="AE11" i="7" s="1"/>
  <c r="AD620" i="7"/>
  <c r="AF53" i="7"/>
  <c r="AE660" i="7"/>
  <c r="AE658" i="7" s="1"/>
  <c r="AQ44" i="7"/>
  <c r="AQ653" i="7" s="1"/>
  <c r="AP652" i="7"/>
  <c r="AJ648" i="7"/>
  <c r="AJ56" i="7"/>
  <c r="AJ671" i="7"/>
  <c r="AP74" i="7" l="1"/>
  <c r="AO681" i="7"/>
  <c r="AF662" i="7"/>
  <c r="AF51" i="7"/>
  <c r="AF49" i="7" s="1"/>
  <c r="AG54" i="7"/>
  <c r="AG663" i="7" s="1"/>
  <c r="AF15" i="7"/>
  <c r="AF624" i="7" s="1"/>
  <c r="AQ43" i="7"/>
  <c r="AJ647" i="7"/>
  <c r="AK39" i="7"/>
  <c r="AK38" i="7" s="1"/>
  <c r="AS650" i="7"/>
  <c r="AT41" i="7" s="1"/>
  <c r="AJ665" i="7"/>
  <c r="AK62" i="7"/>
  <c r="AP683" i="7" l="1"/>
  <c r="AP72" i="7"/>
  <c r="AF622" i="7"/>
  <c r="AF13" i="7"/>
  <c r="AF11" i="7" s="1"/>
  <c r="AE620" i="7"/>
  <c r="AG53" i="7"/>
  <c r="AF660" i="7"/>
  <c r="AF658" i="7" s="1"/>
  <c r="AR44" i="7"/>
  <c r="AR653" i="7" s="1"/>
  <c r="AQ652" i="7"/>
  <c r="AK648" i="7"/>
  <c r="AK647" i="7" s="1"/>
  <c r="AK56" i="7"/>
  <c r="AK671" i="7"/>
  <c r="AQ74" i="7" l="1"/>
  <c r="AP681" i="7"/>
  <c r="AG662" i="7"/>
  <c r="AG51" i="7"/>
  <c r="AG49" i="7" s="1"/>
  <c r="AF620" i="7"/>
  <c r="AH54" i="7"/>
  <c r="AH663" i="7" s="1"/>
  <c r="AG15" i="7"/>
  <c r="AG624" i="7" s="1"/>
  <c r="AR43" i="7"/>
  <c r="AL39" i="7"/>
  <c r="AL38" i="7" s="1"/>
  <c r="AT650" i="7"/>
  <c r="AU41" i="7" s="1"/>
  <c r="AL62" i="7"/>
  <c r="AK665" i="7"/>
  <c r="AQ683" i="7" l="1"/>
  <c r="AQ72" i="7"/>
  <c r="AG622" i="7"/>
  <c r="AG13" i="7"/>
  <c r="AG11" i="7" s="1"/>
  <c r="AH53" i="7"/>
  <c r="AG660" i="7"/>
  <c r="AG658" i="7" s="1"/>
  <c r="AS44" i="7"/>
  <c r="AS653" i="7" s="1"/>
  <c r="AR652" i="7"/>
  <c r="AL648" i="7"/>
  <c r="AL56" i="7"/>
  <c r="AL671" i="7"/>
  <c r="AR74" i="7" l="1"/>
  <c r="AQ681" i="7"/>
  <c r="AH662" i="7"/>
  <c r="AI54" i="7"/>
  <c r="AI663" i="7" s="1"/>
  <c r="AH51" i="7"/>
  <c r="AH49" i="7" s="1"/>
  <c r="AG620" i="7"/>
  <c r="AH15" i="7"/>
  <c r="AH624" i="7" s="1"/>
  <c r="AS43" i="7"/>
  <c r="AL647" i="7"/>
  <c r="AM39" i="7"/>
  <c r="AM38" i="7" s="1"/>
  <c r="AU650" i="7"/>
  <c r="AV41" i="7" s="1"/>
  <c r="AL665" i="7"/>
  <c r="AM62" i="7"/>
  <c r="AR683" i="7" l="1"/>
  <c r="AR72" i="7"/>
  <c r="AH622" i="7"/>
  <c r="AH13" i="7"/>
  <c r="AH11" i="7" s="1"/>
  <c r="AH660" i="7"/>
  <c r="AH658" i="7" s="1"/>
  <c r="AI53" i="7"/>
  <c r="AT44" i="7"/>
  <c r="AT653" i="7" s="1"/>
  <c r="AS652" i="7"/>
  <c r="AM648" i="7"/>
  <c r="AM56" i="7"/>
  <c r="AM671" i="7"/>
  <c r="AS74" i="7" l="1"/>
  <c r="AR681" i="7"/>
  <c r="AI662" i="7"/>
  <c r="AJ54" i="7"/>
  <c r="AJ663" i="7" s="1"/>
  <c r="AI51" i="7"/>
  <c r="AI49" i="7" s="1"/>
  <c r="AI15" i="7"/>
  <c r="AI624" i="7" s="1"/>
  <c r="AT43" i="7"/>
  <c r="AM647" i="7"/>
  <c r="AN39" i="7"/>
  <c r="AN38" i="7" s="1"/>
  <c r="AV650" i="7"/>
  <c r="AW41" i="7" s="1"/>
  <c r="AM665" i="7"/>
  <c r="AN62" i="7"/>
  <c r="AS683" i="7" l="1"/>
  <c r="AS72" i="7"/>
  <c r="AI622" i="7"/>
  <c r="AI13" i="7"/>
  <c r="AI11" i="7" s="1"/>
  <c r="AH620" i="7"/>
  <c r="AJ53" i="7"/>
  <c r="AI660" i="7"/>
  <c r="AI658" i="7" s="1"/>
  <c r="AU44" i="7"/>
  <c r="AU653" i="7" s="1"/>
  <c r="AT652" i="7"/>
  <c r="AN648" i="7"/>
  <c r="AN647" i="7" s="1"/>
  <c r="AN56" i="7"/>
  <c r="AN671" i="7"/>
  <c r="AT74" i="7" l="1"/>
  <c r="AS681" i="7"/>
  <c r="AJ662" i="7"/>
  <c r="AJ51" i="7"/>
  <c r="AJ49" i="7" s="1"/>
  <c r="AK54" i="7"/>
  <c r="AK663" i="7" s="1"/>
  <c r="AJ15" i="7"/>
  <c r="AJ624" i="7" s="1"/>
  <c r="AU43" i="7"/>
  <c r="AO39" i="7"/>
  <c r="AO38" i="7" s="1"/>
  <c r="AW650" i="7"/>
  <c r="AX41" i="7" s="1"/>
  <c r="AN665" i="7"/>
  <c r="AO62" i="7"/>
  <c r="AT683" i="7" l="1"/>
  <c r="AT72" i="7"/>
  <c r="AJ622" i="7"/>
  <c r="AJ13" i="7"/>
  <c r="AJ11" i="7" s="1"/>
  <c r="AI620" i="7"/>
  <c r="AJ660" i="7"/>
  <c r="AJ658" i="7" s="1"/>
  <c r="AK53" i="7"/>
  <c r="AV44" i="7"/>
  <c r="AV653" i="7" s="1"/>
  <c r="AU652" i="7"/>
  <c r="AO648" i="7"/>
  <c r="AO647" i="7" s="1"/>
  <c r="AO56" i="7"/>
  <c r="AO671" i="7"/>
  <c r="AU74" i="7" l="1"/>
  <c r="AT681" i="7"/>
  <c r="AK662" i="7"/>
  <c r="AK51" i="7"/>
  <c r="AK49" i="7" s="1"/>
  <c r="AJ620" i="7"/>
  <c r="AL54" i="7"/>
  <c r="AL663" i="7" s="1"/>
  <c r="AK15" i="7"/>
  <c r="AK624" i="7" s="1"/>
  <c r="AV43" i="7"/>
  <c r="AP39" i="7"/>
  <c r="AP38" i="7" s="1"/>
  <c r="AX650" i="7"/>
  <c r="AY41" i="7" s="1"/>
  <c r="AP62" i="7"/>
  <c r="AO665" i="7"/>
  <c r="AU683" i="7" l="1"/>
  <c r="AU72" i="7"/>
  <c r="AK622" i="7"/>
  <c r="AK13" i="7"/>
  <c r="AK11" i="7" s="1"/>
  <c r="AL53" i="7"/>
  <c r="AK660" i="7"/>
  <c r="AK658" i="7" s="1"/>
  <c r="AW44" i="7"/>
  <c r="AW653" i="7" s="1"/>
  <c r="AV652" i="7"/>
  <c r="AP648" i="7"/>
  <c r="AP647" i="7" s="1"/>
  <c r="AP56" i="7"/>
  <c r="AP671" i="7"/>
  <c r="AV74" i="7" l="1"/>
  <c r="AU681" i="7"/>
  <c r="AL662" i="7"/>
  <c r="AL51" i="7"/>
  <c r="AL49" i="7" s="1"/>
  <c r="AM54" i="7"/>
  <c r="AM663" i="7" s="1"/>
  <c r="AL15" i="7"/>
  <c r="AL624" i="7" s="1"/>
  <c r="AW43" i="7"/>
  <c r="AQ39" i="7"/>
  <c r="AQ38" i="7" s="1"/>
  <c r="AY650" i="7"/>
  <c r="AZ41" i="7" s="1"/>
  <c r="AP665" i="7"/>
  <c r="AQ62" i="7"/>
  <c r="AV683" i="7" l="1"/>
  <c r="AV72" i="7"/>
  <c r="AL622" i="7"/>
  <c r="AL13" i="7"/>
  <c r="AK620" i="7"/>
  <c r="AL660" i="7"/>
  <c r="AL658" i="7" s="1"/>
  <c r="AM53" i="7"/>
  <c r="AL11" i="7"/>
  <c r="AX44" i="7"/>
  <c r="AX653" i="7" s="1"/>
  <c r="AW652" i="7"/>
  <c r="AQ648" i="7"/>
  <c r="AQ647" i="7" s="1"/>
  <c r="AQ56" i="7"/>
  <c r="AQ671" i="7"/>
  <c r="AW74" i="7" l="1"/>
  <c r="AV681" i="7"/>
  <c r="AM662" i="7"/>
  <c r="AM51" i="7"/>
  <c r="AM49" i="7" s="1"/>
  <c r="AL620" i="7"/>
  <c r="AN54" i="7"/>
  <c r="AN663" i="7" s="1"/>
  <c r="AM15" i="7"/>
  <c r="AM624" i="7" s="1"/>
  <c r="AX43" i="7"/>
  <c r="AR39" i="7"/>
  <c r="AR38" i="7" s="1"/>
  <c r="AZ650" i="7"/>
  <c r="BA41" i="7" s="1"/>
  <c r="AQ665" i="7"/>
  <c r="AR62" i="7"/>
  <c r="AW683" i="7" l="1"/>
  <c r="AW72" i="7"/>
  <c r="AM622" i="7"/>
  <c r="AM13" i="7"/>
  <c r="AM11" i="7" s="1"/>
  <c r="AM660" i="7"/>
  <c r="AM658" i="7" s="1"/>
  <c r="AN53" i="7"/>
  <c r="AY44" i="7"/>
  <c r="AY653" i="7" s="1"/>
  <c r="AX652" i="7"/>
  <c r="AR648" i="7"/>
  <c r="AR647" i="7" s="1"/>
  <c r="AR56" i="7"/>
  <c r="AR671" i="7"/>
  <c r="AX74" i="7" l="1"/>
  <c r="AW681" i="7"/>
  <c r="AN662" i="7"/>
  <c r="AN51" i="7"/>
  <c r="AN49" i="7" s="1"/>
  <c r="AO54" i="7"/>
  <c r="AO663" i="7" s="1"/>
  <c r="AN15" i="7"/>
  <c r="AN624" i="7" s="1"/>
  <c r="AY43" i="7"/>
  <c r="AS39" i="7"/>
  <c r="AS38" i="7" s="1"/>
  <c r="BA650" i="7"/>
  <c r="BB41" i="7" s="1"/>
  <c r="AS62" i="7"/>
  <c r="AR665" i="7"/>
  <c r="AX683" i="7" l="1"/>
  <c r="AX72" i="7"/>
  <c r="AN622" i="7"/>
  <c r="AN13" i="7"/>
  <c r="AN11" i="7" s="1"/>
  <c r="AM620" i="7"/>
  <c r="AN660" i="7"/>
  <c r="AN658" i="7" s="1"/>
  <c r="AO53" i="7"/>
  <c r="AZ44" i="7"/>
  <c r="AZ653" i="7" s="1"/>
  <c r="AY652" i="7"/>
  <c r="AS648" i="7"/>
  <c r="AS647" i="7" s="1"/>
  <c r="AS56" i="7"/>
  <c r="AS671" i="7"/>
  <c r="AY74" i="7" l="1"/>
  <c r="AX681" i="7"/>
  <c r="AO662" i="7"/>
  <c r="AP54" i="7"/>
  <c r="AP663" i="7" s="1"/>
  <c r="AO51" i="7"/>
  <c r="AO49" i="7" s="1"/>
  <c r="AO15" i="7"/>
  <c r="AO624" i="7" s="1"/>
  <c r="AZ43" i="7"/>
  <c r="AT39" i="7"/>
  <c r="AT38" i="7" s="1"/>
  <c r="BB650" i="7"/>
  <c r="BC41" i="7" s="1"/>
  <c r="AS665" i="7"/>
  <c r="AT62" i="7"/>
  <c r="AY683" i="7" l="1"/>
  <c r="AY72" i="7"/>
  <c r="AO622" i="7"/>
  <c r="AO13" i="7"/>
  <c r="AN620" i="7"/>
  <c r="AO660" i="7"/>
  <c r="AO658" i="7" s="1"/>
  <c r="AP53" i="7"/>
  <c r="AO11" i="7"/>
  <c r="BA44" i="7"/>
  <c r="BA653" i="7" s="1"/>
  <c r="AZ652" i="7"/>
  <c r="AT648" i="7"/>
  <c r="AT647" i="7" s="1"/>
  <c r="AT56" i="7"/>
  <c r="AT671" i="7"/>
  <c r="AZ74" i="7" l="1"/>
  <c r="AY681" i="7"/>
  <c r="AP662" i="7"/>
  <c r="AQ54" i="7"/>
  <c r="AQ663" i="7" s="1"/>
  <c r="AP51" i="7"/>
  <c r="AP49" i="7" s="1"/>
  <c r="AP15" i="7"/>
  <c r="AP624" i="7" s="1"/>
  <c r="BA43" i="7"/>
  <c r="AU39" i="7"/>
  <c r="AU38" i="7" s="1"/>
  <c r="BC650" i="7"/>
  <c r="BD41" i="7" s="1"/>
  <c r="AT665" i="7"/>
  <c r="AU62" i="7"/>
  <c r="AZ683" i="7" l="1"/>
  <c r="AZ72" i="7"/>
  <c r="AP622" i="7"/>
  <c r="AP13" i="7"/>
  <c r="AO620" i="7"/>
  <c r="AP660" i="7"/>
  <c r="AP658" i="7" s="1"/>
  <c r="AQ53" i="7"/>
  <c r="AP11" i="7"/>
  <c r="BB44" i="7"/>
  <c r="BB653" i="7" s="1"/>
  <c r="BA652" i="7"/>
  <c r="AU648" i="7"/>
  <c r="AU647" i="7" s="1"/>
  <c r="AU56" i="7"/>
  <c r="AU671" i="7"/>
  <c r="BA74" i="7" l="1"/>
  <c r="AZ681" i="7"/>
  <c r="AQ662" i="7"/>
  <c r="AQ51" i="7"/>
  <c r="AQ49" i="7" s="1"/>
  <c r="AP620" i="7"/>
  <c r="AR54" i="7"/>
  <c r="AR663" i="7" s="1"/>
  <c r="AQ15" i="7"/>
  <c r="AQ624" i="7" s="1"/>
  <c r="BB43" i="7"/>
  <c r="AV39" i="7"/>
  <c r="AV38" i="7" s="1"/>
  <c r="BD650" i="7"/>
  <c r="BE41" i="7" s="1"/>
  <c r="AU665" i="7"/>
  <c r="AV62" i="7"/>
  <c r="BA683" i="7" l="1"/>
  <c r="BA72" i="7"/>
  <c r="AQ622" i="7"/>
  <c r="AQ13" i="7"/>
  <c r="AQ11" i="7" s="1"/>
  <c r="AQ660" i="7"/>
  <c r="AQ658" i="7" s="1"/>
  <c r="AR53" i="7"/>
  <c r="BC44" i="7"/>
  <c r="BC653" i="7" s="1"/>
  <c r="BB652" i="7"/>
  <c r="AV648" i="7"/>
  <c r="AV647" i="7" s="1"/>
  <c r="AV56" i="7"/>
  <c r="AV671" i="7"/>
  <c r="BB74" i="7" l="1"/>
  <c r="BA681" i="7"/>
  <c r="AR662" i="7"/>
  <c r="AS54" i="7"/>
  <c r="AS663" i="7" s="1"/>
  <c r="AR51" i="7"/>
  <c r="AR49" i="7" s="1"/>
  <c r="AQ620" i="7"/>
  <c r="AR15" i="7"/>
  <c r="AR624" i="7" s="1"/>
  <c r="AW39" i="7"/>
  <c r="AW38" i="7" s="1"/>
  <c r="BC43" i="7"/>
  <c r="BE650" i="7"/>
  <c r="AV665" i="7"/>
  <c r="AW62" i="7"/>
  <c r="BB683" i="7" l="1"/>
  <c r="BB72" i="7"/>
  <c r="AR622" i="7"/>
  <c r="AR13" i="7"/>
  <c r="AR11" i="7" s="1"/>
  <c r="AS53" i="7"/>
  <c r="AR660" i="7"/>
  <c r="AR658" i="7" s="1"/>
  <c r="AW648" i="7"/>
  <c r="AW647" i="7" s="1"/>
  <c r="BD44" i="7"/>
  <c r="BD653" i="7" s="1"/>
  <c r="BC652" i="7"/>
  <c r="AW56" i="7"/>
  <c r="AW671" i="7"/>
  <c r="BC74" i="7" l="1"/>
  <c r="BB681" i="7"/>
  <c r="AS662" i="7"/>
  <c r="AS51" i="7"/>
  <c r="AS49" i="7" s="1"/>
  <c r="AT54" i="7"/>
  <c r="AT663" i="7" s="1"/>
  <c r="AS15" i="7"/>
  <c r="AS624" i="7" s="1"/>
  <c r="AX39" i="7"/>
  <c r="AX38" i="7" s="1"/>
  <c r="BD43" i="7"/>
  <c r="AW665" i="7"/>
  <c r="AX62" i="7"/>
  <c r="S650" i="7"/>
  <c r="BC683" i="7" l="1"/>
  <c r="BC72" i="7"/>
  <c r="AS622" i="7"/>
  <c r="AS13" i="7"/>
  <c r="AR620" i="7"/>
  <c r="AS660" i="7"/>
  <c r="AS658" i="7" s="1"/>
  <c r="AT53" i="7"/>
  <c r="AS11" i="7"/>
  <c r="AX648" i="7"/>
  <c r="AX647" i="7" s="1"/>
  <c r="BE44" i="7"/>
  <c r="BE653" i="7" s="1"/>
  <c r="BD652" i="7"/>
  <c r="AX56" i="7"/>
  <c r="AX671" i="7"/>
  <c r="BD74" i="7" l="1"/>
  <c r="BC681" i="7"/>
  <c r="AT662" i="7"/>
  <c r="AU54" i="7"/>
  <c r="AU663" i="7" s="1"/>
  <c r="AT51" i="7"/>
  <c r="AT49" i="7" s="1"/>
  <c r="AS620" i="7"/>
  <c r="AT15" i="7"/>
  <c r="AT624" i="7" s="1"/>
  <c r="AY39" i="7"/>
  <c r="AY38" i="7" s="1"/>
  <c r="BE43" i="7"/>
  <c r="AX665" i="7"/>
  <c r="AY62" i="7"/>
  <c r="S653" i="7"/>
  <c r="BD683" i="7" l="1"/>
  <c r="BD72" i="7"/>
  <c r="AT622" i="7"/>
  <c r="AT13" i="7"/>
  <c r="AT11" i="7" s="1"/>
  <c r="AT660" i="7"/>
  <c r="AT658" i="7" s="1"/>
  <c r="AU53" i="7"/>
  <c r="AY648" i="7"/>
  <c r="AZ39" i="7" s="1"/>
  <c r="AZ38" i="7" s="1"/>
  <c r="S652" i="7"/>
  <c r="BE652" i="7"/>
  <c r="AY56" i="7"/>
  <c r="AY671" i="7"/>
  <c r="BE74" i="7" l="1"/>
  <c r="BD681" i="7"/>
  <c r="AU662" i="7"/>
  <c r="AU51" i="7"/>
  <c r="AU49" i="7" s="1"/>
  <c r="AV54" i="7"/>
  <c r="AV663" i="7" s="1"/>
  <c r="AU15" i="7"/>
  <c r="AU624" i="7" s="1"/>
  <c r="AY647" i="7"/>
  <c r="AZ648" i="7"/>
  <c r="AY665" i="7"/>
  <c r="AZ62" i="7"/>
  <c r="BE683" i="7" l="1"/>
  <c r="BE72" i="7"/>
  <c r="AU622" i="7"/>
  <c r="AU13" i="7"/>
  <c r="AU11" i="7" s="1"/>
  <c r="AT620" i="7"/>
  <c r="AV53" i="7"/>
  <c r="AU660" i="7"/>
  <c r="AU658" i="7" s="1"/>
  <c r="AZ647" i="7"/>
  <c r="BA39" i="7"/>
  <c r="BA38" i="7" s="1"/>
  <c r="AZ56" i="7"/>
  <c r="AZ671" i="7"/>
  <c r="S683" i="7"/>
  <c r="S681" i="7" l="1"/>
  <c r="BE681" i="7"/>
  <c r="AV662" i="7"/>
  <c r="AW54" i="7"/>
  <c r="AW663" i="7" s="1"/>
  <c r="AV51" i="7"/>
  <c r="AV49" i="7" s="1"/>
  <c r="AU620" i="7"/>
  <c r="AV15" i="7"/>
  <c r="AV624" i="7" s="1"/>
  <c r="BA648" i="7"/>
  <c r="AZ665" i="7"/>
  <c r="BA62" i="7"/>
  <c r="AV622" i="7" l="1"/>
  <c r="AV13" i="7"/>
  <c r="AV11" i="7" s="1"/>
  <c r="AV660" i="7"/>
  <c r="AV658" i="7" s="1"/>
  <c r="AW53" i="7"/>
  <c r="BA647" i="7"/>
  <c r="BB39" i="7"/>
  <c r="BB38" i="7" s="1"/>
  <c r="BA56" i="7"/>
  <c r="BA671" i="7"/>
  <c r="AW662" i="7" l="1"/>
  <c r="AX54" i="7"/>
  <c r="AX663" i="7" s="1"/>
  <c r="AW51" i="7"/>
  <c r="AW49" i="7" s="1"/>
  <c r="AV620" i="7"/>
  <c r="AW15" i="7"/>
  <c r="AW624" i="7" s="1"/>
  <c r="BB648" i="7"/>
  <c r="BA665" i="7"/>
  <c r="BB62" i="7"/>
  <c r="AW622" i="7" l="1"/>
  <c r="AW13" i="7"/>
  <c r="AW11" i="7" s="1"/>
  <c r="AW660" i="7"/>
  <c r="AW658" i="7" s="1"/>
  <c r="AX53" i="7"/>
  <c r="BB647" i="7"/>
  <c r="BC39" i="7"/>
  <c r="BC38" i="7" s="1"/>
  <c r="BB56" i="7"/>
  <c r="BB671" i="7"/>
  <c r="AX662" i="7" l="1"/>
  <c r="AX51" i="7"/>
  <c r="AX49" i="7" s="1"/>
  <c r="AW620" i="7"/>
  <c r="AY54" i="7"/>
  <c r="AY663" i="7" s="1"/>
  <c r="AX15" i="7"/>
  <c r="AX624" i="7" s="1"/>
  <c r="BC648" i="7"/>
  <c r="BB665" i="7"/>
  <c r="BC62" i="7"/>
  <c r="AX622" i="7" l="1"/>
  <c r="AX13" i="7"/>
  <c r="AX11" i="7" s="1"/>
  <c r="AY53" i="7"/>
  <c r="AX660" i="7"/>
  <c r="AX658" i="7" s="1"/>
  <c r="BC647" i="7"/>
  <c r="BD39" i="7"/>
  <c r="BD38" i="7" s="1"/>
  <c r="BC56" i="7"/>
  <c r="BC671" i="7"/>
  <c r="AY662" i="7" l="1"/>
  <c r="AY51" i="7"/>
  <c r="AY49" i="7" s="1"/>
  <c r="AZ54" i="7"/>
  <c r="AZ663" i="7" s="1"/>
  <c r="AX620" i="7"/>
  <c r="AY15" i="7"/>
  <c r="AY624" i="7" s="1"/>
  <c r="BD648" i="7"/>
  <c r="BD62" i="7"/>
  <c r="BC665" i="7"/>
  <c r="AY622" i="7" l="1"/>
  <c r="AY13" i="7"/>
  <c r="AY11" i="7" s="1"/>
  <c r="AY660" i="7"/>
  <c r="AY658" i="7" s="1"/>
  <c r="AZ53" i="7"/>
  <c r="BD647" i="7"/>
  <c r="BE39" i="7"/>
  <c r="BE38" i="7" s="1"/>
  <c r="BD56" i="7"/>
  <c r="BD671" i="7"/>
  <c r="AZ662" i="7" l="1"/>
  <c r="AZ51" i="7"/>
  <c r="AZ49" i="7" s="1"/>
  <c r="BA54" i="7"/>
  <c r="BA663" i="7" s="1"/>
  <c r="AZ15" i="7"/>
  <c r="AZ624" i="7" s="1"/>
  <c r="BE648" i="7"/>
  <c r="BE647" i="7" s="1"/>
  <c r="BD665" i="7"/>
  <c r="BE62" i="7"/>
  <c r="AZ622" i="7" l="1"/>
  <c r="AZ13" i="7"/>
  <c r="AY620" i="7"/>
  <c r="BA53" i="7"/>
  <c r="AZ660" i="7"/>
  <c r="AZ658" i="7" s="1"/>
  <c r="AZ11" i="7"/>
  <c r="BE56" i="7"/>
  <c r="BE671" i="7"/>
  <c r="S671" i="7"/>
  <c r="BA662" i="7" l="1"/>
  <c r="BA51" i="7"/>
  <c r="BA49" i="7" s="1"/>
  <c r="AZ620" i="7"/>
  <c r="BB54" i="7"/>
  <c r="BB663" i="7" s="1"/>
  <c r="BA15" i="7"/>
  <c r="BA624" i="7" s="1"/>
  <c r="S665" i="7"/>
  <c r="BE665" i="7"/>
  <c r="S648" i="7"/>
  <c r="BA622" i="7" l="1"/>
  <c r="BA13" i="7"/>
  <c r="BA11" i="7" s="1"/>
  <c r="BA660" i="7"/>
  <c r="BA658" i="7" s="1"/>
  <c r="BB53" i="7"/>
  <c r="S647" i="7"/>
  <c r="BB662" i="7" l="1"/>
  <c r="BC54" i="7"/>
  <c r="BC663" i="7" s="1"/>
  <c r="BB51" i="7"/>
  <c r="BB49" i="7" s="1"/>
  <c r="BB15" i="7"/>
  <c r="BB624" i="7" s="1"/>
  <c r="BB622" i="7" l="1"/>
  <c r="BB13" i="7"/>
  <c r="BB11" i="7" s="1"/>
  <c r="BA620" i="7"/>
  <c r="BB660" i="7"/>
  <c r="BB658" i="7" s="1"/>
  <c r="BC53" i="7"/>
  <c r="BC662" i="7" l="1"/>
  <c r="BD54" i="7"/>
  <c r="BD663" i="7" s="1"/>
  <c r="BC51" i="7"/>
  <c r="BC49" i="7" s="1"/>
  <c r="BC15" i="7"/>
  <c r="BC624" i="7" s="1"/>
  <c r="BC622" i="7" l="1"/>
  <c r="BC13" i="7"/>
  <c r="BB620" i="7"/>
  <c r="BD53" i="7"/>
  <c r="BC660" i="7"/>
  <c r="BC658" i="7" s="1"/>
  <c r="BC11" i="7"/>
  <c r="BD662" i="7" l="1"/>
  <c r="BD51" i="7"/>
  <c r="BD49" i="7" s="1"/>
  <c r="BC620" i="7"/>
  <c r="BE54" i="7"/>
  <c r="BE663" i="7" s="1"/>
  <c r="BD15" i="7"/>
  <c r="BD624" i="7" s="1"/>
  <c r="BD622" i="7" l="1"/>
  <c r="BD13" i="7"/>
  <c r="BD11" i="7" s="1"/>
  <c r="BE53" i="7"/>
  <c r="BD660" i="7"/>
  <c r="BD658" i="7" s="1"/>
  <c r="I661" i="7"/>
  <c r="I52" i="7"/>
  <c r="H661" i="7"/>
  <c r="J661" i="7" s="1"/>
  <c r="H52" i="7"/>
  <c r="J52" i="7" s="1"/>
  <c r="BE662" i="7" l="1"/>
  <c r="BE51" i="7"/>
  <c r="BE49" i="7" s="1"/>
  <c r="BE15" i="7"/>
  <c r="BE624" i="7" s="1"/>
  <c r="S662" i="7"/>
  <c r="S663" i="7"/>
  <c r="BE622" i="7" l="1"/>
  <c r="BE13" i="7"/>
  <c r="BD620" i="7"/>
  <c r="S660" i="7"/>
  <c r="S658" i="7" s="1"/>
  <c r="BE660" i="7"/>
  <c r="BE658" i="7" s="1"/>
  <c r="BE11" i="7"/>
  <c r="S624" i="7"/>
  <c r="Q11" i="7"/>
  <c r="S622" i="7" l="1"/>
  <c r="S620" i="7" s="1"/>
  <c r="BE620" i="7"/>
  <c r="Q620" i="7"/>
  <c r="Q4" i="7" l="1"/>
</calcChain>
</file>

<file path=xl/sharedStrings.xml><?xml version="1.0" encoding="utf-8"?>
<sst xmlns="http://schemas.openxmlformats.org/spreadsheetml/2006/main" count="3220" uniqueCount="364">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</sst>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</cellXfs>
  <cellStyles count="1">
    <cellStyle name="Обычный" xfId="0" builtinId="0"/>
  </cellStyles>
  <dxfs count="666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34</v>
      </c>
    </row>
    <row r="26" spans="3:5" x14ac:dyDescent="0.3">
      <c r="E26" s="1" t="s">
        <v>35</v>
      </c>
    </row>
    <row r="27" spans="3:5" x14ac:dyDescent="0.3">
      <c r="E27" s="1" t="s">
        <v>154</v>
      </c>
    </row>
    <row r="28" spans="3:5" x14ac:dyDescent="0.3">
      <c r="E28" s="1" t="s">
        <v>158</v>
      </c>
    </row>
    <row r="29" spans="3:5" x14ac:dyDescent="0.3">
      <c r="E29" s="1" t="s">
        <v>183</v>
      </c>
    </row>
    <row r="30" spans="3:5" x14ac:dyDescent="0.3">
      <c r="E30" s="1" t="s">
        <v>185</v>
      </c>
    </row>
    <row r="32" spans="3:5" x14ac:dyDescent="0.3">
      <c r="C32" s="1" t="s">
        <v>57</v>
      </c>
    </row>
    <row r="33" spans="3:6" x14ac:dyDescent="0.3">
      <c r="D33" s="2" t="s">
        <v>58</v>
      </c>
    </row>
    <row r="34" spans="3:6" x14ac:dyDescent="0.3">
      <c r="C34" s="1" t="s">
        <v>93</v>
      </c>
    </row>
    <row r="36" spans="3:6" x14ac:dyDescent="0.3">
      <c r="D36" s="1" t="s">
        <v>159</v>
      </c>
    </row>
    <row r="37" spans="3:6" x14ac:dyDescent="0.3">
      <c r="E37" s="1" t="s">
        <v>160</v>
      </c>
    </row>
    <row r="38" spans="3:6" x14ac:dyDescent="0.3">
      <c r="F38" s="2" t="s">
        <v>161</v>
      </c>
    </row>
    <row r="40" spans="3:6" x14ac:dyDescent="0.3">
      <c r="C40" s="1" t="s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D9" sqref="D9:D13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проект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205</v>
      </c>
      <c r="H9" s="3" t="s">
        <v>36</v>
      </c>
      <c r="L9" s="3" t="s">
        <v>46</v>
      </c>
    </row>
    <row r="10" spans="4:12" x14ac:dyDescent="0.3">
      <c r="D10" s="3" t="s">
        <v>200</v>
      </c>
      <c r="H10" s="3" t="s">
        <v>37</v>
      </c>
      <c r="L10" s="3" t="s">
        <v>47</v>
      </c>
    </row>
    <row r="11" spans="4:12" x14ac:dyDescent="0.3">
      <c r="D11" s="3" t="s">
        <v>201</v>
      </c>
      <c r="H11" s="3" t="s">
        <v>38</v>
      </c>
      <c r="L11" s="3" t="s">
        <v>48</v>
      </c>
    </row>
    <row r="12" spans="4:12" x14ac:dyDescent="0.3">
      <c r="D12" s="3" t="s">
        <v>202</v>
      </c>
      <c r="H12" s="3" t="s">
        <v>39</v>
      </c>
      <c r="L12" s="3" t="s">
        <v>49</v>
      </c>
    </row>
    <row r="13" spans="4:12" x14ac:dyDescent="0.3">
      <c r="D13" s="3" t="s">
        <v>203</v>
      </c>
      <c r="H13" s="3" t="s">
        <v>40</v>
      </c>
      <c r="L13" s="3" t="s">
        <v>50</v>
      </c>
    </row>
    <row r="14" spans="4:12" x14ac:dyDescent="0.3">
      <c r="H14" s="3" t="s">
        <v>41</v>
      </c>
      <c r="L14" s="3" t="s">
        <v>51</v>
      </c>
    </row>
    <row r="15" spans="4:12" x14ac:dyDescent="0.3">
      <c r="H15" s="3" t="s">
        <v>42</v>
      </c>
      <c r="L15" s="3" t="s">
        <v>52</v>
      </c>
    </row>
    <row r="16" spans="4:12" x14ac:dyDescent="0.3">
      <c r="H16" s="3" t="s">
        <v>43</v>
      </c>
    </row>
    <row r="17" spans="8:8" x14ac:dyDescent="0.3">
      <c r="H17" s="3" t="s">
        <v>44</v>
      </c>
    </row>
    <row r="18" spans="8:8" x14ac:dyDescent="0.3">
      <c r="H18" s="3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53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E233" activePane="bottomRight" state="frozen"/>
      <selection pane="topRight" activeCell="E1" sqref="E1"/>
      <selection pane="bottomLeft" activeCell="A8" sqref="A8"/>
      <selection pane="bottomRight" activeCell="A248" sqref="A248:XFD248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163</v>
      </c>
    </row>
    <row r="2" spans="2:37" x14ac:dyDescent="0.3"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54</v>
      </c>
      <c r="K6" s="1">
        <f>SUM(K8:K100000)</f>
        <v>0</v>
      </c>
      <c r="M6" s="3" t="s">
        <v>55</v>
      </c>
      <c r="S6" s="1">
        <f>SUM(S8:S100000)</f>
        <v>0</v>
      </c>
      <c r="U6" s="3" t="s">
        <v>56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162</v>
      </c>
      <c r="K7" s="4" t="s">
        <v>163</v>
      </c>
      <c r="L7" s="4" t="s">
        <v>327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164</v>
      </c>
      <c r="S7" s="4" t="s">
        <v>163</v>
      </c>
      <c r="T7" s="4" t="s">
        <v>186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198</v>
      </c>
      <c r="AA7" s="4" t="s">
        <v>163</v>
      </c>
      <c r="AB7" s="4" t="s">
        <v>189</v>
      </c>
    </row>
    <row r="8" spans="2:37" ht="4.95" customHeight="1" x14ac:dyDescent="0.3"/>
    <row r="9" spans="2:37" x14ac:dyDescent="0.3">
      <c r="B9" s="26">
        <f t="shared" ref="B9:B72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195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84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59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106</v>
      </c>
      <c r="AH9" s="7" t="s">
        <v>102</v>
      </c>
      <c r="AI9" s="7" t="s">
        <v>103</v>
      </c>
      <c r="AJ9" s="7" t="s">
        <v>104</v>
      </c>
      <c r="AK9" s="7" t="s">
        <v>105</v>
      </c>
    </row>
    <row r="10" spans="2:37" x14ac:dyDescent="0.3">
      <c r="B10" s="26">
        <f t="shared" si="5"/>
        <v>0</v>
      </c>
      <c r="E10" s="1" t="str">
        <f>Items!$E$9</f>
        <v>Дебиторская задолженность</v>
      </c>
      <c r="F10" s="3" t="s">
        <v>196</v>
      </c>
      <c r="J10" s="1" t="str">
        <f t="shared" si="6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86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60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E10" s="1" t="s">
        <v>59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54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187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61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190</v>
      </c>
      <c r="AE11" s="4" t="s">
        <v>95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62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F12" s="1" t="s">
        <v>96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63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F13" s="1" t="s">
        <v>97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197</v>
      </c>
      <c r="G14" s="6"/>
      <c r="J14" s="1" t="str">
        <f t="shared" si="6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87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64</v>
      </c>
      <c r="X14" s="1" t="str">
        <f>dbP!$AA$2</f>
        <v>AA</v>
      </c>
      <c r="AA14" s="1">
        <f t="shared" si="9"/>
        <v>0</v>
      </c>
      <c r="AF14" s="1" t="s">
        <v>98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152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F15" s="1" t="s">
        <v>99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153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F16" s="1" t="s">
        <v>100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89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85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94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F17" s="1" t="s">
        <v>101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90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88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65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321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188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66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191</v>
      </c>
      <c r="AE19" s="1" t="s">
        <v>107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67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68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77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E22" s="1" t="s">
        <v>108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78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79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80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165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166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167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168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91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92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69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70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71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72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73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74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75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76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81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82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83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145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142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109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110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111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112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113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114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115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116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117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118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119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121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122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123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124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125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126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127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146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143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120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128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129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130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169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170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171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172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173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174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175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147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144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131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132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133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</row>
    <row r="73" spans="2:28" x14ac:dyDescent="0.3">
      <c r="B73" s="26">
        <f t="shared" ref="B73:B118" si="14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134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</row>
    <row r="74" spans="2:28" x14ac:dyDescent="0.3">
      <c r="B74" s="26">
        <f t="shared" si="14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135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136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</row>
    <row r="76" spans="2:28" x14ac:dyDescent="0.3"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137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</row>
    <row r="77" spans="2:28" x14ac:dyDescent="0.3"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138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</row>
    <row r="78" spans="2:28" x14ac:dyDescent="0.3"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139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</row>
    <row r="79" spans="2:28" x14ac:dyDescent="0.3"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140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</row>
    <row r="80" spans="2:28" x14ac:dyDescent="0.3"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141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</row>
    <row r="81" spans="2:28" x14ac:dyDescent="0.3">
      <c r="B81" s="26">
        <f t="shared" si="14"/>
        <v>0</v>
      </c>
      <c r="J81" s="1">
        <f t="shared" ref="J81:J97" si="18">IF(G81&lt;&gt;"",G81,IF(F81&lt;&gt;"",F81,E81))</f>
        <v>0</v>
      </c>
      <c r="K81" s="1">
        <f t="shared" si="15"/>
        <v>0</v>
      </c>
      <c r="M81" s="3" t="s">
        <v>184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55</v>
      </c>
      <c r="U81" s="3" t="s">
        <v>192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56</v>
      </c>
    </row>
    <row r="82" spans="2:28" x14ac:dyDescent="0.3"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272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207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</row>
    <row r="83" spans="2:28" x14ac:dyDescent="0.3">
      <c r="B83" s="26">
        <f t="shared" si="14"/>
        <v>0</v>
      </c>
      <c r="E83" s="3" t="s">
        <v>178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273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208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</row>
    <row r="84" spans="2:28" x14ac:dyDescent="0.3"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209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</row>
    <row r="85" spans="2:28" x14ac:dyDescent="0.3"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210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</row>
    <row r="86" spans="2:28" x14ac:dyDescent="0.3"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211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</row>
    <row r="87" spans="2:28" x14ac:dyDescent="0.3"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212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</row>
    <row r="88" spans="2:28" x14ac:dyDescent="0.3"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213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</row>
    <row r="89" spans="2:28" x14ac:dyDescent="0.3"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214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</row>
    <row r="90" spans="2:28" x14ac:dyDescent="0.3"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215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</row>
    <row r="91" spans="2:28" x14ac:dyDescent="0.3">
      <c r="B91" s="26">
        <f t="shared" si="14"/>
        <v>0</v>
      </c>
      <c r="E91" s="3" t="s">
        <v>180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216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</row>
    <row r="92" spans="2:28" x14ac:dyDescent="0.3"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217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</row>
    <row r="93" spans="2:28" x14ac:dyDescent="0.3"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218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</row>
    <row r="94" spans="2:28" x14ac:dyDescent="0.3"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219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</row>
    <row r="95" spans="2:28" x14ac:dyDescent="0.3"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274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220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</row>
    <row r="96" spans="2:28" x14ac:dyDescent="0.3"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221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</row>
    <row r="97" spans="2:28" x14ac:dyDescent="0.3"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222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</row>
    <row r="98" spans="2:28" x14ac:dyDescent="0.3"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4">IF(G98&lt;&gt;"",G98,IF(F98&lt;&gt;"",F98,E98))</f>
        <v>Операционные расходы - блок-2</v>
      </c>
      <c r="K98" s="1">
        <f t="shared" ref="K98:K99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223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</row>
    <row r="99" spans="2:28" x14ac:dyDescent="0.3">
      <c r="B99" s="26">
        <f t="shared" si="14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224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</row>
    <row r="100" spans="2:28" x14ac:dyDescent="0.3"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6">IF(G100&lt;&gt;"",G100,IF(F100&lt;&gt;"",F100,E100))</f>
        <v>Операционные расходы - блок-4</v>
      </c>
      <c r="K100" s="1">
        <f t="shared" ref="K100" si="27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225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</row>
    <row r="101" spans="2:28" x14ac:dyDescent="0.3"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8">IF(G101&lt;&gt;"",G101,IF(F101&lt;&gt;"",F101,E101))</f>
        <v>Операционные расходы - блок-5</v>
      </c>
      <c r="K101" s="1">
        <f t="shared" ref="K101:K116" si="29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226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</row>
    <row r="102" spans="2:28" x14ac:dyDescent="0.3">
      <c r="B102" s="26">
        <f t="shared" si="14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8"/>
        <v>Основные средства - тип - 1</v>
      </c>
      <c r="K102" s="1">
        <f t="shared" si="29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227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</row>
    <row r="103" spans="2:28" x14ac:dyDescent="0.3">
      <c r="B103" s="26">
        <f t="shared" si="14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8"/>
        <v>Основные средства - тип - 2</v>
      </c>
      <c r="K103" s="1">
        <f t="shared" si="29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228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</row>
    <row r="104" spans="2:28" x14ac:dyDescent="0.3">
      <c r="B104" s="26">
        <f t="shared" si="14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8"/>
        <v>Основные средства - тип - 3</v>
      </c>
      <c r="K104" s="1">
        <f t="shared" si="29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229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</row>
    <row r="105" spans="2:28" x14ac:dyDescent="0.3">
      <c r="B105" s="26">
        <f t="shared" si="14"/>
        <v>0</v>
      </c>
      <c r="J105" s="1">
        <f t="shared" si="28"/>
        <v>0</v>
      </c>
      <c r="K105" s="1">
        <f t="shared" si="29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230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</row>
    <row r="106" spans="2:28" x14ac:dyDescent="0.3">
      <c r="B106" s="26">
        <f t="shared" si="14"/>
        <v>0</v>
      </c>
      <c r="E106" s="3" t="s">
        <v>193</v>
      </c>
      <c r="J106" s="1" t="str">
        <f t="shared" si="28"/>
        <v>Денежные средства</v>
      </c>
      <c r="K106" s="1">
        <f t="shared" si="29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275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231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</row>
    <row r="107" spans="2:28" x14ac:dyDescent="0.3">
      <c r="B107" s="26">
        <f t="shared" ref="B107" si="30"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335</v>
      </c>
      <c r="J107" s="1" t="str">
        <f t="shared" ref="J107" si="31">IF(G107&lt;&gt;"",G107,IF(F107&lt;&gt;"",F107,E107))</f>
        <v>ДЗ Учредителей по оплате УК</v>
      </c>
      <c r="K107" s="1">
        <f t="shared" ref="K107" si="32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232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</row>
    <row r="108" spans="2:28" x14ac:dyDescent="0.3">
      <c r="B108" s="26">
        <f t="shared" si="14"/>
        <v>0</v>
      </c>
      <c r="E108" s="3" t="s">
        <v>350</v>
      </c>
      <c r="J108" s="1" t="str">
        <f t="shared" ref="J108" si="33">IF(G108&lt;&gt;"",G108,IF(F108&lt;&gt;"",F108,E108))</f>
        <v>ДЗ Инвестора по оплате доли УК</v>
      </c>
      <c r="K108" s="1">
        <f t="shared" ref="K108" si="34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233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</row>
    <row r="109" spans="2:28" x14ac:dyDescent="0.3">
      <c r="B109" s="26">
        <f t="shared" si="14"/>
        <v>0</v>
      </c>
      <c r="E109" s="3" t="s">
        <v>331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8"/>
        <v>Объявление УК</v>
      </c>
      <c r="K109" s="1">
        <f t="shared" si="29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234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</row>
    <row r="110" spans="2:28" x14ac:dyDescent="0.3">
      <c r="B110" s="26">
        <f t="shared" si="14"/>
        <v>0</v>
      </c>
      <c r="J110" s="1">
        <f t="shared" si="28"/>
        <v>0</v>
      </c>
      <c r="K110" s="1">
        <f t="shared" si="29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235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</row>
    <row r="111" spans="2:28" x14ac:dyDescent="0.3">
      <c r="B111" s="26">
        <f t="shared" si="14"/>
        <v>0</v>
      </c>
      <c r="E111" s="3" t="s">
        <v>194</v>
      </c>
      <c r="J111" s="1" t="str">
        <f t="shared" si="28"/>
        <v>Собственный капитал</v>
      </c>
      <c r="K111" s="1">
        <f t="shared" si="29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236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</row>
    <row r="112" spans="2:28" x14ac:dyDescent="0.3">
      <c r="B112" s="26">
        <f t="shared" si="14"/>
        <v>0</v>
      </c>
      <c r="E112" s="1" t="str">
        <f>Items!$E$111</f>
        <v>Собственный капитал</v>
      </c>
      <c r="F112" s="3" t="s">
        <v>332</v>
      </c>
      <c r="J112" s="1" t="str">
        <f t="shared" si="28"/>
        <v>УК</v>
      </c>
      <c r="K112" s="1">
        <f t="shared" si="29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237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</row>
    <row r="113" spans="2:28" x14ac:dyDescent="0.3">
      <c r="B113" s="26">
        <f t="shared" si="14"/>
        <v>0</v>
      </c>
      <c r="E113" s="1" t="str">
        <f>Items!$E$111</f>
        <v>Собственный капитал</v>
      </c>
      <c r="F113" s="3" t="s">
        <v>349</v>
      </c>
      <c r="J113" s="1" t="str">
        <f t="shared" si="28"/>
        <v>Доля Инвестора</v>
      </c>
      <c r="K113" s="1">
        <f t="shared" si="29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238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</row>
    <row r="114" spans="2:28" x14ac:dyDescent="0.3">
      <c r="B114" s="26">
        <f t="shared" si="14"/>
        <v>0</v>
      </c>
      <c r="E114" s="1" t="str">
        <f>Items!$E$111</f>
        <v>Собственный капитал</v>
      </c>
      <c r="F114" s="3" t="s">
        <v>333</v>
      </c>
      <c r="J114" s="1" t="str">
        <f t="shared" si="28"/>
        <v>Нераспределенная прибыль</v>
      </c>
      <c r="K114" s="1">
        <f t="shared" si="29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239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</row>
    <row r="115" spans="2:28" x14ac:dyDescent="0.3">
      <c r="B115" s="26">
        <f t="shared" si="14"/>
        <v>0</v>
      </c>
      <c r="J115" s="1">
        <f t="shared" si="28"/>
        <v>0</v>
      </c>
      <c r="K115" s="1">
        <f t="shared" si="29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240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</row>
    <row r="116" spans="2:28" x14ac:dyDescent="0.3">
      <c r="B116" s="26">
        <f t="shared" si="14"/>
        <v>0</v>
      </c>
      <c r="J116" s="1">
        <f t="shared" si="28"/>
        <v>0</v>
      </c>
      <c r="K116" s="1">
        <f t="shared" si="29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241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</row>
    <row r="117" spans="2:28" x14ac:dyDescent="0.3">
      <c r="B117" s="26">
        <f t="shared" si="14"/>
        <v>0</v>
      </c>
      <c r="J117" s="1">
        <f t="shared" ref="J117:J164" si="35">IF(G117&lt;&gt;"",G117,IF(F117&lt;&gt;"",F117,E117))</f>
        <v>0</v>
      </c>
      <c r="K117" s="1">
        <f t="shared" ref="K117:K164" si="36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242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</row>
    <row r="118" spans="2:28" x14ac:dyDescent="0.3">
      <c r="B118" s="26">
        <f t="shared" si="14"/>
        <v>0</v>
      </c>
      <c r="J118" s="1">
        <f t="shared" si="35"/>
        <v>0</v>
      </c>
      <c r="K118" s="1">
        <f t="shared" si="36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243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</row>
    <row r="119" spans="2:28" x14ac:dyDescent="0.3">
      <c r="B119" s="26">
        <f t="shared" ref="B119:B169" si="37"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35"/>
        <v>0</v>
      </c>
      <c r="K119" s="1">
        <f t="shared" si="36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244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</row>
    <row r="120" spans="2:28" x14ac:dyDescent="0.3">
      <c r="B120" s="26">
        <f t="shared" si="37"/>
        <v>0</v>
      </c>
      <c r="J120" s="1">
        <f t="shared" si="35"/>
        <v>0</v>
      </c>
      <c r="K120" s="1">
        <f t="shared" si="36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245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</row>
    <row r="121" spans="2:28" x14ac:dyDescent="0.3">
      <c r="B121" s="26">
        <f t="shared" si="37"/>
        <v>0</v>
      </c>
      <c r="J121" s="1">
        <f t="shared" si="35"/>
        <v>0</v>
      </c>
      <c r="K121" s="1">
        <f t="shared" si="36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246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</row>
    <row r="122" spans="2:28" x14ac:dyDescent="0.3">
      <c r="B122" s="26">
        <f t="shared" si="37"/>
        <v>0</v>
      </c>
      <c r="J122" s="1">
        <f t="shared" si="35"/>
        <v>0</v>
      </c>
      <c r="K122" s="1">
        <f t="shared" si="36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247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</row>
    <row r="123" spans="2:28" x14ac:dyDescent="0.3">
      <c r="B123" s="26">
        <f t="shared" si="37"/>
        <v>0</v>
      </c>
      <c r="J123" s="1">
        <f t="shared" si="35"/>
        <v>0</v>
      </c>
      <c r="K123" s="1">
        <f t="shared" si="36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248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</row>
    <row r="124" spans="2:28" x14ac:dyDescent="0.3">
      <c r="B124" s="26">
        <f t="shared" si="37"/>
        <v>0</v>
      </c>
      <c r="J124" s="1">
        <f t="shared" si="35"/>
        <v>0</v>
      </c>
      <c r="K124" s="1">
        <f t="shared" si="36"/>
        <v>0</v>
      </c>
      <c r="L124" s="6"/>
      <c r="M124" s="1" t="str">
        <f>Items!$M$82</f>
        <v>Оплата операционных расходов</v>
      </c>
      <c r="N124" s="3" t="s">
        <v>276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249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</row>
    <row r="125" spans="2:28" x14ac:dyDescent="0.3">
      <c r="B125" s="26">
        <f t="shared" si="37"/>
        <v>0</v>
      </c>
      <c r="J125" s="1">
        <f t="shared" si="35"/>
        <v>0</v>
      </c>
      <c r="K125" s="1">
        <f t="shared" si="36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250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</row>
    <row r="126" spans="2:28" x14ac:dyDescent="0.3">
      <c r="B126" s="26">
        <f t="shared" si="37"/>
        <v>0</v>
      </c>
      <c r="J126" s="1">
        <f t="shared" si="35"/>
        <v>0</v>
      </c>
      <c r="K126" s="1">
        <f t="shared" si="36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251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</row>
    <row r="127" spans="2:28" x14ac:dyDescent="0.3">
      <c r="B127" s="26">
        <f t="shared" si="37"/>
        <v>0</v>
      </c>
      <c r="J127" s="1">
        <f t="shared" si="35"/>
        <v>0</v>
      </c>
      <c r="K127" s="1">
        <f t="shared" si="36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252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</row>
    <row r="128" spans="2:28" x14ac:dyDescent="0.3">
      <c r="B128" s="26">
        <f t="shared" si="37"/>
        <v>0</v>
      </c>
      <c r="J128" s="1">
        <f t="shared" si="35"/>
        <v>0</v>
      </c>
      <c r="K128" s="1">
        <f t="shared" si="36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253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</row>
    <row r="129" spans="2:28" x14ac:dyDescent="0.3">
      <c r="B129" s="26">
        <f t="shared" si="37"/>
        <v>0</v>
      </c>
      <c r="J129" s="1">
        <f t="shared" si="35"/>
        <v>0</v>
      </c>
      <c r="K129" s="1">
        <f t="shared" si="36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254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</row>
    <row r="130" spans="2:28" x14ac:dyDescent="0.3">
      <c r="B130" s="26">
        <f t="shared" si="37"/>
        <v>0</v>
      </c>
      <c r="J130" s="1">
        <f t="shared" si="35"/>
        <v>0</v>
      </c>
      <c r="K130" s="1">
        <f t="shared" si="36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255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</row>
    <row r="131" spans="2:28" x14ac:dyDescent="0.3">
      <c r="B131" s="26">
        <f t="shared" si="37"/>
        <v>0</v>
      </c>
      <c r="J131" s="1">
        <f t="shared" si="35"/>
        <v>0</v>
      </c>
      <c r="K131" s="1">
        <f t="shared" si="36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256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</row>
    <row r="132" spans="2:28" x14ac:dyDescent="0.3">
      <c r="B132" s="26">
        <f t="shared" si="37"/>
        <v>0</v>
      </c>
      <c r="J132" s="1">
        <f t="shared" si="35"/>
        <v>0</v>
      </c>
      <c r="K132" s="1">
        <f t="shared" si="36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257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</row>
    <row r="133" spans="2:28" x14ac:dyDescent="0.3">
      <c r="B133" s="26">
        <f t="shared" si="37"/>
        <v>0</v>
      </c>
      <c r="J133" s="1">
        <f t="shared" si="35"/>
        <v>0</v>
      </c>
      <c r="K133" s="1">
        <f t="shared" si="36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258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</row>
    <row r="134" spans="2:28" x14ac:dyDescent="0.3">
      <c r="B134" s="26">
        <f t="shared" si="37"/>
        <v>0</v>
      </c>
      <c r="J134" s="1">
        <f t="shared" si="35"/>
        <v>0</v>
      </c>
      <c r="K134" s="1">
        <f t="shared" si="36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259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</row>
    <row r="135" spans="2:28" x14ac:dyDescent="0.3">
      <c r="B135" s="26">
        <f t="shared" si="37"/>
        <v>0</v>
      </c>
      <c r="J135" s="1">
        <f t="shared" si="35"/>
        <v>0</v>
      </c>
      <c r="K135" s="1">
        <f t="shared" si="36"/>
        <v>0</v>
      </c>
      <c r="L135" s="6"/>
      <c r="M135" s="1" t="str">
        <f>Items!$M$82</f>
        <v>Оплата операционных расходов</v>
      </c>
      <c r="N135" s="3" t="s">
        <v>277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260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</row>
    <row r="136" spans="2:28" x14ac:dyDescent="0.3">
      <c r="B136" s="26">
        <f t="shared" si="37"/>
        <v>0</v>
      </c>
      <c r="J136" s="1">
        <f t="shared" si="35"/>
        <v>0</v>
      </c>
      <c r="K136" s="1">
        <f t="shared" si="36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261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</row>
    <row r="137" spans="2:28" x14ac:dyDescent="0.3">
      <c r="B137" s="26">
        <f t="shared" si="37"/>
        <v>0</v>
      </c>
      <c r="J137" s="1">
        <f t="shared" si="35"/>
        <v>0</v>
      </c>
      <c r="K137" s="1">
        <f t="shared" si="36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262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</row>
    <row r="138" spans="2:28" x14ac:dyDescent="0.3">
      <c r="B138" s="26">
        <f t="shared" si="37"/>
        <v>0</v>
      </c>
      <c r="J138" s="1">
        <f t="shared" si="35"/>
        <v>0</v>
      </c>
      <c r="K138" s="1">
        <f t="shared" si="36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263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</row>
    <row r="139" spans="2:28" x14ac:dyDescent="0.3">
      <c r="B139" s="26">
        <f t="shared" si="37"/>
        <v>0</v>
      </c>
      <c r="J139" s="1">
        <f t="shared" si="35"/>
        <v>0</v>
      </c>
      <c r="K139" s="1">
        <f t="shared" si="36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264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</row>
    <row r="140" spans="2:28" x14ac:dyDescent="0.3">
      <c r="B140" s="26">
        <f t="shared" si="37"/>
        <v>0</v>
      </c>
      <c r="J140" s="1">
        <f t="shared" si="35"/>
        <v>0</v>
      </c>
      <c r="K140" s="1">
        <f t="shared" si="36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265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</row>
    <row r="141" spans="2:28" x14ac:dyDescent="0.3">
      <c r="B141" s="26">
        <f t="shared" si="37"/>
        <v>0</v>
      </c>
      <c r="J141" s="1">
        <f t="shared" si="35"/>
        <v>0</v>
      </c>
      <c r="K141" s="1">
        <f t="shared" si="36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266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</row>
    <row r="142" spans="2:28" x14ac:dyDescent="0.3">
      <c r="B142" s="26">
        <f t="shared" si="37"/>
        <v>0</v>
      </c>
      <c r="J142" s="1">
        <f t="shared" si="35"/>
        <v>0</v>
      </c>
      <c r="K142" s="1">
        <f t="shared" si="36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267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</row>
    <row r="143" spans="2:28" x14ac:dyDescent="0.3">
      <c r="B143" s="26">
        <f t="shared" si="37"/>
        <v>0</v>
      </c>
      <c r="J143" s="1">
        <f t="shared" si="35"/>
        <v>0</v>
      </c>
      <c r="K143" s="1">
        <f t="shared" si="36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268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</row>
    <row r="144" spans="2:28" x14ac:dyDescent="0.3">
      <c r="B144" s="26">
        <f t="shared" si="37"/>
        <v>0</v>
      </c>
      <c r="J144" s="1">
        <f t="shared" si="35"/>
        <v>0</v>
      </c>
      <c r="K144" s="1">
        <f t="shared" si="36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269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</row>
    <row r="145" spans="2:28" x14ac:dyDescent="0.3">
      <c r="B145" s="26">
        <f t="shared" si="37"/>
        <v>0</v>
      </c>
      <c r="J145" s="1">
        <f t="shared" si="35"/>
        <v>0</v>
      </c>
      <c r="K145" s="1">
        <f t="shared" si="36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270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</row>
    <row r="146" spans="2:28" x14ac:dyDescent="0.3">
      <c r="B146" s="26">
        <f t="shared" si="37"/>
        <v>0</v>
      </c>
      <c r="J146" s="1">
        <f t="shared" si="35"/>
        <v>0</v>
      </c>
      <c r="K146" s="1">
        <f t="shared" si="36"/>
        <v>0</v>
      </c>
      <c r="L146" s="6"/>
      <c r="M146" s="3" t="s">
        <v>278</v>
      </c>
      <c r="R146" s="1" t="str">
        <f t="shared" ref="R146" si="38">IF(O146&lt;&gt;"",O146,IF(N146&lt;&gt;"",N146,M146))</f>
        <v>Операционный денежный поток</v>
      </c>
      <c r="S146" s="1">
        <f t="shared" ref="S146" si="39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271</v>
      </c>
      <c r="Z146" s="1" t="str">
        <f t="shared" ref="Z146:Z147" si="40">IF(W146&lt;&gt;"",W146,IF(V146&lt;&gt;"",V146,U146))</f>
        <v>Операционная прибыль (EBITDA)</v>
      </c>
      <c r="AA146" s="1">
        <f t="shared" ref="AA146" si="41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 t="shared" si="37"/>
        <v>0</v>
      </c>
      <c r="E147" s="3" t="s">
        <v>279</v>
      </c>
      <c r="G147" s="6"/>
      <c r="H147" s="1" t="str">
        <f>dbP!$Y$2</f>
        <v>Y</v>
      </c>
      <c r="J147" s="1" t="str">
        <f t="shared" si="35"/>
        <v>Капитальные затраты</v>
      </c>
      <c r="K147" s="1">
        <f t="shared" si="36"/>
        <v>0</v>
      </c>
      <c r="M147" s="3" t="s">
        <v>325</v>
      </c>
      <c r="O147" s="6"/>
      <c r="P147" s="1" t="str">
        <f>dbP!$AA$2</f>
        <v>AA</v>
      </c>
      <c r="R147" s="1" t="str">
        <f t="shared" ref="R147:R155" si="42">IF(O147&lt;&gt;"",O147,IF(N147&lt;&gt;"",N147,M147))</f>
        <v>Оплата капзатрат</v>
      </c>
      <c r="S147" s="1">
        <f t="shared" ref="S147:S155" si="43">IF(OR(R147=0,R147=""),0,IF(AND(N147&lt;&gt;"",O147=""),IF(COUNTIFS(M:M,M147,N:N,N147,O:O,"")=1,0,1),IF(COUNTIF(R:R,R147)=1,0,1)))</f>
        <v>0</v>
      </c>
      <c r="U147" s="3" t="s">
        <v>329</v>
      </c>
      <c r="X147" s="1" t="str">
        <f>dbP!$AA$2</f>
        <v>AA</v>
      </c>
      <c r="Z147" s="1" t="str">
        <f t="shared" si="40"/>
        <v>Амортизация</v>
      </c>
    </row>
    <row r="148" spans="2:28" x14ac:dyDescent="0.3">
      <c r="B148" s="26">
        <f t="shared" si="37"/>
        <v>0</v>
      </c>
      <c r="E148" s="1" t="str">
        <f>Items!$E$147</f>
        <v>Капитальные затраты</v>
      </c>
      <c r="F148" s="3" t="s">
        <v>280</v>
      </c>
      <c r="G148" s="6"/>
      <c r="H148" s="1" t="str">
        <f>dbP!$Y$2</f>
        <v>Y</v>
      </c>
      <c r="J148" s="1" t="str">
        <f t="shared" si="35"/>
        <v>Основные средства - тип - 1</v>
      </c>
      <c r="K148" s="1">
        <f t="shared" si="36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2"/>
        <v>Основные средства - тип - 1</v>
      </c>
      <c r="S148" s="1">
        <f t="shared" si="43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4">IF(W148&lt;&gt;"",W148,IF(V148&lt;&gt;"",V148,U148))</f>
        <v>Основные средства - тип - 1</v>
      </c>
      <c r="AA148" s="1">
        <f t="shared" ref="AA148:AA151" si="45">IF(OR(Z148=0,Z148=""),0,IF(AND(V148&lt;&gt;"",W148=""),IF(COUNTIFS(U:U,U148,V:V,V148,W:W,"")=1,0,1),IF(COUNTIF(Z:Z,Z148)=1,0,1)))</f>
        <v>0</v>
      </c>
      <c r="AB148" s="1" t="str">
        <f>Items!$AB$19</f>
        <v>PL(-)</v>
      </c>
    </row>
    <row r="149" spans="2:28" x14ac:dyDescent="0.3">
      <c r="B149" s="26">
        <f t="shared" si="37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283</v>
      </c>
      <c r="H149" s="1" t="str">
        <f>dbP!$Y$2</f>
        <v>Y</v>
      </c>
      <c r="J149" s="1" t="str">
        <f t="shared" si="35"/>
        <v>Капзатраты - тип - 1 - 1</v>
      </c>
      <c r="K149" s="1">
        <f t="shared" si="36"/>
        <v>0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2"/>
        <v>Капзатраты - тип - 1 - 1</v>
      </c>
      <c r="S149" s="1">
        <f t="shared" si="43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4"/>
        <v>Основные средства - тип - 2</v>
      </c>
      <c r="AA149" s="1">
        <f t="shared" si="45"/>
        <v>0</v>
      </c>
      <c r="AB149" s="1" t="str">
        <f>Items!$AB$19</f>
        <v>PL(-)</v>
      </c>
    </row>
    <row r="150" spans="2:28" x14ac:dyDescent="0.3">
      <c r="B150" s="26">
        <f t="shared" si="37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285</v>
      </c>
      <c r="H150" s="1" t="str">
        <f>dbP!$Y$2</f>
        <v>Y</v>
      </c>
      <c r="J150" s="1" t="str">
        <f t="shared" si="35"/>
        <v>Капзатраты - тип - 1 - 2</v>
      </c>
      <c r="K150" s="1">
        <f t="shared" si="36"/>
        <v>0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2"/>
        <v>Капзатраты - тип - 1 - 2</v>
      </c>
      <c r="S150" s="1">
        <f t="shared" si="43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4"/>
        <v>Основные средства - тип - 3</v>
      </c>
      <c r="AA150" s="1">
        <f t="shared" si="45"/>
        <v>0</v>
      </c>
      <c r="AB150" s="1" t="str">
        <f>Items!$AB$19</f>
        <v>PL(-)</v>
      </c>
    </row>
    <row r="151" spans="2:28" x14ac:dyDescent="0.3">
      <c r="B151" s="26">
        <f t="shared" si="37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286</v>
      </c>
      <c r="H151" s="1" t="str">
        <f>dbP!$Y$2</f>
        <v>Y</v>
      </c>
      <c r="J151" s="1" t="str">
        <f t="shared" si="35"/>
        <v>Капзатраты - тип - 1 - 3</v>
      </c>
      <c r="K151" s="1">
        <f t="shared" si="36"/>
        <v>0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2"/>
        <v>Капзатраты - тип - 1 - 3</v>
      </c>
      <c r="S151" s="1">
        <f t="shared" si="43"/>
        <v>0</v>
      </c>
      <c r="T151" s="6" t="str">
        <f>Items!$T$19</f>
        <v>CF(-)</v>
      </c>
      <c r="U151" s="3" t="s">
        <v>330</v>
      </c>
      <c r="Z151" s="1" t="str">
        <f t="shared" si="44"/>
        <v>Прибыль по основной деятельности (EBIT)</v>
      </c>
      <c r="AA151" s="1">
        <f t="shared" si="45"/>
        <v>0</v>
      </c>
      <c r="AB151" s="1" t="str">
        <f>Items!$AB$81</f>
        <v>PL</v>
      </c>
    </row>
    <row r="152" spans="2:28" x14ac:dyDescent="0.3">
      <c r="B152" s="26">
        <f t="shared" si="37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287</v>
      </c>
      <c r="H152" s="1" t="str">
        <f>dbP!$Y$2</f>
        <v>Y</v>
      </c>
      <c r="J152" s="1" t="str">
        <f t="shared" si="35"/>
        <v>Капзатраты - тип - 1 - 4</v>
      </c>
      <c r="K152" s="1">
        <f t="shared" si="36"/>
        <v>0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2"/>
        <v>Капзатраты - тип - 1 - 4</v>
      </c>
      <c r="S152" s="1">
        <f t="shared" si="43"/>
        <v>0</v>
      </c>
      <c r="T152" s="6" t="str">
        <f>Items!$T$19</f>
        <v>CF(-)</v>
      </c>
      <c r="U152" s="3" t="s">
        <v>357</v>
      </c>
      <c r="X152" s="1" t="str">
        <f>dbP!$AA$2</f>
        <v>AA</v>
      </c>
      <c r="Z152" s="1" t="str">
        <f t="shared" ref="Z152" si="46">IF(W152&lt;&gt;"",W152,IF(V152&lt;&gt;"",V152,U152))</f>
        <v>Начисление %%</v>
      </c>
      <c r="AA152" s="1">
        <f t="shared" ref="AA152" si="47">IF(OR(Z152=0,Z152=""),0,IF(AND(V152&lt;&gt;"",W152=""),IF(COUNTIFS(U:U,U152,V:V,V152,W:W,"")=1,0,1),IF(COUNTIF(Z:Z,Z152)=1,0,1)))</f>
        <v>0</v>
      </c>
    </row>
    <row r="153" spans="2:28" x14ac:dyDescent="0.3">
      <c r="B153" s="26">
        <f t="shared" si="37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288</v>
      </c>
      <c r="H153" s="1" t="str">
        <f>dbP!$Y$2</f>
        <v>Y</v>
      </c>
      <c r="J153" s="1" t="str">
        <f t="shared" si="35"/>
        <v>Капзатраты - тип - 1 - 5</v>
      </c>
      <c r="K153" s="1">
        <f t="shared" si="36"/>
        <v>0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2"/>
        <v>Капзатраты - тип - 1 - 5</v>
      </c>
      <c r="S153" s="1">
        <f t="shared" si="43"/>
        <v>0</v>
      </c>
      <c r="T153" s="6" t="str">
        <f>Items!$T$19</f>
        <v>CF(-)</v>
      </c>
      <c r="U153" s="1" t="str">
        <f>Items!$U$152</f>
        <v>Начисление %%</v>
      </c>
      <c r="V153" s="3" t="s">
        <v>358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5" si="48">IF(W153&lt;&gt;"",W153,IF(V153&lt;&gt;"",V153,U153))</f>
        <v>%% по кредитам</v>
      </c>
      <c r="AA153" s="1">
        <f t="shared" ref="AA153:AA155" si="49">IF(OR(Z153=0,Z153=""),0,IF(AND(V153&lt;&gt;"",W153=""),IF(COUNTIFS(U:U,U153,V:V,V153,W:W,"")=1,0,1),IF(COUNTIF(Z:Z,Z153)=1,0,1)))</f>
        <v>0</v>
      </c>
      <c r="AB153" s="1" t="str">
        <f>Items!$AB$19</f>
        <v>PL(-)</v>
      </c>
    </row>
    <row r="154" spans="2:28" x14ac:dyDescent="0.3">
      <c r="B154" s="26">
        <f t="shared" si="37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289</v>
      </c>
      <c r="H154" s="1" t="str">
        <f>dbP!$Y$2</f>
        <v>Y</v>
      </c>
      <c r="J154" s="1" t="str">
        <f t="shared" si="35"/>
        <v>Капзатраты - тип - 1 - 6</v>
      </c>
      <c r="K154" s="1">
        <f t="shared" si="36"/>
        <v>0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2"/>
        <v>Капзатраты - тип - 1 - 6</v>
      </c>
      <c r="S154" s="1">
        <f t="shared" si="43"/>
        <v>0</v>
      </c>
      <c r="T154" s="6" t="str">
        <f>Items!$T$19</f>
        <v>CF(-)</v>
      </c>
      <c r="U154" s="1" t="str">
        <f>Items!$U$152</f>
        <v>Начисление %%</v>
      </c>
      <c r="V154" s="3" t="s">
        <v>359</v>
      </c>
      <c r="W154" s="1" t="str">
        <f>Items!$V$154</f>
        <v>%% по займам</v>
      </c>
      <c r="X154" s="1" t="str">
        <f>dbP!$AA$2</f>
        <v>AA</v>
      </c>
      <c r="Z154" s="1" t="str">
        <f t="shared" si="48"/>
        <v>%% по займам</v>
      </c>
      <c r="AA154" s="1">
        <f t="shared" si="49"/>
        <v>0</v>
      </c>
      <c r="AB154" s="1" t="str">
        <f>Items!$AB$19</f>
        <v>PL(-)</v>
      </c>
    </row>
    <row r="155" spans="2:28" x14ac:dyDescent="0.3">
      <c r="B155" s="26">
        <f t="shared" si="37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290</v>
      </c>
      <c r="H155" s="1" t="str">
        <f>dbP!$Y$2</f>
        <v>Y</v>
      </c>
      <c r="J155" s="1" t="str">
        <f t="shared" si="35"/>
        <v>Капзатраты - тип - 1 - 7</v>
      </c>
      <c r="K155" s="1">
        <f t="shared" si="36"/>
        <v>0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2"/>
        <v>Капзатраты - тип - 1 - 7</v>
      </c>
      <c r="S155" s="1">
        <f t="shared" si="43"/>
        <v>0</v>
      </c>
      <c r="T155" s="6" t="str">
        <f>Items!$T$19</f>
        <v>CF(-)</v>
      </c>
      <c r="U155" s="3" t="s">
        <v>360</v>
      </c>
      <c r="Z155" s="1" t="str">
        <f t="shared" si="48"/>
        <v>Прибыль до начисления налога на прибыль (EBT)</v>
      </c>
      <c r="AA155" s="1">
        <f t="shared" si="49"/>
        <v>0</v>
      </c>
      <c r="AB155" s="1" t="str">
        <f>Items!$AB$81</f>
        <v>PL</v>
      </c>
    </row>
    <row r="156" spans="2:28" x14ac:dyDescent="0.3">
      <c r="B156" s="26">
        <f t="shared" si="37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291</v>
      </c>
      <c r="H156" s="1" t="str">
        <f>dbP!$Y$2</f>
        <v>Y</v>
      </c>
      <c r="J156" s="1" t="str">
        <f t="shared" si="35"/>
        <v>Капзатраты - тип - 1 - 8</v>
      </c>
      <c r="K156" s="1">
        <f t="shared" si="36"/>
        <v>0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</row>
    <row r="157" spans="2:28" x14ac:dyDescent="0.3">
      <c r="B157" s="26">
        <f t="shared" si="37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292</v>
      </c>
      <c r="H157" s="1" t="str">
        <f>dbP!$Y$2</f>
        <v>Y</v>
      </c>
      <c r="J157" s="1" t="str">
        <f t="shared" si="35"/>
        <v>Капзатраты - тип - 1 - 9</v>
      </c>
      <c r="K157" s="1">
        <f t="shared" si="36"/>
        <v>0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</row>
    <row r="158" spans="2:28" x14ac:dyDescent="0.3">
      <c r="B158" s="26">
        <f t="shared" si="37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293</v>
      </c>
      <c r="H158" s="1" t="str">
        <f>dbP!$Y$2</f>
        <v>Y</v>
      </c>
      <c r="J158" s="1" t="str">
        <f t="shared" si="35"/>
        <v>Капзатраты - тип - 1 - 10</v>
      </c>
      <c r="K158" s="1">
        <f t="shared" si="36"/>
        <v>0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</row>
    <row r="159" spans="2:28" x14ac:dyDescent="0.3">
      <c r="B159" s="26">
        <f t="shared" si="37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294</v>
      </c>
      <c r="H159" s="1" t="str">
        <f>dbP!$Y$2</f>
        <v>Y</v>
      </c>
      <c r="J159" s="1" t="str">
        <f t="shared" si="35"/>
        <v>Капзатраты - тип - 1 - 11</v>
      </c>
      <c r="K159" s="1">
        <f t="shared" si="36"/>
        <v>0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</row>
    <row r="160" spans="2:28" x14ac:dyDescent="0.3">
      <c r="B160" s="26">
        <f t="shared" si="37"/>
        <v>0</v>
      </c>
      <c r="E160" s="1" t="str">
        <f>Items!$E$147</f>
        <v>Капитальные затраты</v>
      </c>
      <c r="F160" s="3" t="s">
        <v>281</v>
      </c>
      <c r="G160" s="6"/>
      <c r="H160" s="1" t="str">
        <f>dbP!$Y$2</f>
        <v>Y</v>
      </c>
      <c r="J160" s="1" t="str">
        <f t="shared" si="35"/>
        <v>Основные средства - тип - 2</v>
      </c>
      <c r="K160" s="1">
        <f t="shared" si="36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</row>
    <row r="161" spans="2:20" x14ac:dyDescent="0.3">
      <c r="B161" s="26">
        <f t="shared" si="37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295</v>
      </c>
      <c r="H161" s="1" t="str">
        <f>dbP!$Y$2</f>
        <v>Y</v>
      </c>
      <c r="J161" s="1" t="str">
        <f t="shared" si="35"/>
        <v>Капзатраты - тип - 2 - 1</v>
      </c>
      <c r="K161" s="1">
        <f t="shared" si="36"/>
        <v>0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</row>
    <row r="162" spans="2:20" x14ac:dyDescent="0.3">
      <c r="B162" s="26">
        <f t="shared" si="37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284</v>
      </c>
      <c r="H162" s="1" t="str">
        <f>dbP!$Y$2</f>
        <v>Y</v>
      </c>
      <c r="J162" s="1" t="str">
        <f t="shared" si="35"/>
        <v>Капзатраты - тип - 2 - 2</v>
      </c>
      <c r="K162" s="1">
        <f t="shared" si="36"/>
        <v>0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</row>
    <row r="163" spans="2:20" x14ac:dyDescent="0.3">
      <c r="B163" s="26">
        <f t="shared" si="37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297</v>
      </c>
      <c r="H163" s="1" t="str">
        <f>dbP!$Y$2</f>
        <v>Y</v>
      </c>
      <c r="J163" s="1" t="str">
        <f t="shared" si="35"/>
        <v>Капзатраты - тип - 2 - 3</v>
      </c>
      <c r="K163" s="1">
        <f t="shared" si="36"/>
        <v>0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</row>
    <row r="164" spans="2:20" x14ac:dyDescent="0.3">
      <c r="B164" s="26">
        <f t="shared" si="37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298</v>
      </c>
      <c r="H164" s="1" t="str">
        <f>dbP!$Y$2</f>
        <v>Y</v>
      </c>
      <c r="J164" s="1" t="str">
        <f t="shared" si="35"/>
        <v>Капзатраты - тип - 2 - 4</v>
      </c>
      <c r="K164" s="1">
        <f t="shared" si="36"/>
        <v>0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</row>
    <row r="165" spans="2:20" x14ac:dyDescent="0.3">
      <c r="B165" s="26">
        <f t="shared" si="37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299</v>
      </c>
      <c r="H165" s="1" t="str">
        <f>dbP!$Y$2</f>
        <v>Y</v>
      </c>
      <c r="J165" s="1" t="str">
        <f t="shared" ref="J165:J189" si="52">IF(G165&lt;&gt;"",G165,IF(F165&lt;&gt;"",F165,E165))</f>
        <v>Капзатраты - тип - 2 - 5</v>
      </c>
      <c r="K165" s="1">
        <f t="shared" ref="K165:K189" si="53">IF(OR(J165=0,J165=""),0,IF(AND(F165&lt;&gt;"",G165=""),IF(COUNTIFS(E:E,E165,F:F,F165,G:G,"")=1,0,1),IF(COUNTIF(J:J,J165)=1,0,1)))</f>
        <v>0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</row>
    <row r="166" spans="2:20" x14ac:dyDescent="0.3">
      <c r="B166" s="26">
        <f t="shared" si="37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300</v>
      </c>
      <c r="H166" s="1" t="str">
        <f>dbP!$Y$2</f>
        <v>Y</v>
      </c>
      <c r="J166" s="1" t="str">
        <f t="shared" si="52"/>
        <v>Капзатраты - тип - 2 - 6</v>
      </c>
      <c r="K166" s="1">
        <f t="shared" si="53"/>
        <v>0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</row>
    <row r="167" spans="2:20" x14ac:dyDescent="0.3">
      <c r="B167" s="26">
        <f t="shared" si="37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301</v>
      </c>
      <c r="H167" s="1" t="str">
        <f>dbP!$Y$2</f>
        <v>Y</v>
      </c>
      <c r="J167" s="1" t="str">
        <f t="shared" si="52"/>
        <v>Капзатраты - тип - 2 - 7</v>
      </c>
      <c r="K167" s="1">
        <f t="shared" si="53"/>
        <v>0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</row>
    <row r="168" spans="2:20" x14ac:dyDescent="0.3">
      <c r="B168" s="26">
        <f t="shared" si="37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302</v>
      </c>
      <c r="H168" s="1" t="str">
        <f>dbP!$Y$2</f>
        <v>Y</v>
      </c>
      <c r="J168" s="1" t="str">
        <f t="shared" si="52"/>
        <v>Капзатраты - тип - 2 - 8</v>
      </c>
      <c r="K168" s="1">
        <f t="shared" si="53"/>
        <v>0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</row>
    <row r="169" spans="2:20" x14ac:dyDescent="0.3">
      <c r="B169" s="26">
        <f t="shared" si="37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303</v>
      </c>
      <c r="H169" s="1" t="str">
        <f>dbP!$Y$2</f>
        <v>Y</v>
      </c>
      <c r="J169" s="1" t="str">
        <f t="shared" si="52"/>
        <v>Капзатраты - тип - 2 - 9</v>
      </c>
      <c r="K169" s="1">
        <f t="shared" si="53"/>
        <v>0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</row>
    <row r="170" spans="2:20" x14ac:dyDescent="0.3">
      <c r="B170" s="26">
        <f t="shared" ref="B170:B233" si="54">IFERROR(IF(AND(J170=0,R170=0,Z170=0),0,IF(OR(COUNTIF(M:M,E170)&lt;&gt;0,COUNTIF(U:U,E170)&lt;&gt;0),1,IF(OR(COUNTIF(E:E,M170)&lt;&gt;0,COUNTIF(U:U,M170)&lt;&gt;0),2,IF(OR(COUNTIF(E:E,U170)&lt;&gt;0,COUNTIF(M:M,U170)&lt;&gt;0),3,0)))),1)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304</v>
      </c>
      <c r="H170" s="1" t="str">
        <f>dbP!$Y$2</f>
        <v>Y</v>
      </c>
      <c r="J170" s="1" t="str">
        <f t="shared" si="52"/>
        <v>Капзатраты - тип - 2 - 10</v>
      </c>
      <c r="K170" s="1">
        <f t="shared" si="53"/>
        <v>0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</row>
    <row r="171" spans="2:20" x14ac:dyDescent="0.3">
      <c r="B171" s="26">
        <f t="shared" si="54"/>
        <v>0</v>
      </c>
      <c r="E171" s="1" t="str">
        <f>Items!$E$147</f>
        <v>Капитальные затраты</v>
      </c>
      <c r="F171" s="3" t="s">
        <v>282</v>
      </c>
      <c r="G171" s="6"/>
      <c r="H171" s="1" t="str">
        <f>dbP!$Y$2</f>
        <v>Y</v>
      </c>
      <c r="J171" s="1" t="str">
        <f t="shared" si="52"/>
        <v>Основные средства - тип - 3</v>
      </c>
      <c r="K171" s="1">
        <f t="shared" si="53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</row>
    <row r="172" spans="2:20" x14ac:dyDescent="0.3">
      <c r="B172" s="26">
        <f t="shared" si="54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296</v>
      </c>
      <c r="H172" s="1" t="str">
        <f>dbP!$Y$2</f>
        <v>Y</v>
      </c>
      <c r="J172" s="1" t="str">
        <f t="shared" si="52"/>
        <v>Капзатраты - тип - 3 - 1</v>
      </c>
      <c r="K172" s="1">
        <f t="shared" si="53"/>
        <v>0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</row>
    <row r="173" spans="2:20" x14ac:dyDescent="0.3">
      <c r="B173" s="26">
        <f t="shared" si="54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305</v>
      </c>
      <c r="H173" s="1" t="str">
        <f>dbP!$Y$2</f>
        <v>Y</v>
      </c>
      <c r="J173" s="1" t="str">
        <f t="shared" si="52"/>
        <v>Капзатраты - тип - 3 - 2</v>
      </c>
      <c r="K173" s="1">
        <f t="shared" si="53"/>
        <v>0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</row>
    <row r="174" spans="2:20" x14ac:dyDescent="0.3">
      <c r="B174" s="26">
        <f t="shared" si="54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306</v>
      </c>
      <c r="H174" s="1" t="str">
        <f>dbP!$Y$2</f>
        <v>Y</v>
      </c>
      <c r="J174" s="1" t="str">
        <f t="shared" si="52"/>
        <v>Капзатраты - тип - 3 - 3</v>
      </c>
      <c r="K174" s="1">
        <f t="shared" si="53"/>
        <v>0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</row>
    <row r="175" spans="2:20" x14ac:dyDescent="0.3">
      <c r="B175" s="26">
        <f t="shared" si="54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307</v>
      </c>
      <c r="H175" s="1" t="str">
        <f>dbP!$Y$2</f>
        <v>Y</v>
      </c>
      <c r="J175" s="1" t="str">
        <f t="shared" si="52"/>
        <v>Капзатраты - тип - 3 - 4</v>
      </c>
      <c r="K175" s="1">
        <f t="shared" si="53"/>
        <v>0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</row>
    <row r="176" spans="2:20" x14ac:dyDescent="0.3">
      <c r="B176" s="26">
        <f t="shared" si="54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308</v>
      </c>
      <c r="H176" s="1" t="str">
        <f>dbP!$Y$2</f>
        <v>Y</v>
      </c>
      <c r="J176" s="1" t="str">
        <f t="shared" si="52"/>
        <v>Капзатраты - тип - 3 - 5</v>
      </c>
      <c r="K176" s="1">
        <f t="shared" si="53"/>
        <v>0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</row>
    <row r="177" spans="2:20" x14ac:dyDescent="0.3">
      <c r="B177" s="26">
        <f t="shared" si="54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309</v>
      </c>
      <c r="H177" s="1" t="str">
        <f>dbP!$Y$2</f>
        <v>Y</v>
      </c>
      <c r="J177" s="1" t="str">
        <f t="shared" si="52"/>
        <v>Капзатраты - тип - 3 - 6</v>
      </c>
      <c r="K177" s="1">
        <f t="shared" si="53"/>
        <v>0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</row>
    <row r="178" spans="2:20" x14ac:dyDescent="0.3">
      <c r="B178" s="26">
        <f t="shared" si="54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310</v>
      </c>
      <c r="H178" s="1" t="str">
        <f>dbP!$Y$2</f>
        <v>Y</v>
      </c>
      <c r="J178" s="1" t="str">
        <f t="shared" si="52"/>
        <v>Капзатраты - тип - 3 - 7</v>
      </c>
      <c r="K178" s="1">
        <f t="shared" si="53"/>
        <v>0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</row>
    <row r="179" spans="2:20" x14ac:dyDescent="0.3">
      <c r="B179" s="26">
        <f t="shared" si="54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311</v>
      </c>
      <c r="H179" s="1" t="str">
        <f>dbP!$Y$2</f>
        <v>Y</v>
      </c>
      <c r="J179" s="1" t="str">
        <f t="shared" si="52"/>
        <v>Капзатраты - тип - 3 - 8</v>
      </c>
      <c r="K179" s="1">
        <f t="shared" si="53"/>
        <v>0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</row>
    <row r="180" spans="2:20" x14ac:dyDescent="0.3">
      <c r="B180" s="26">
        <f t="shared" si="54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312</v>
      </c>
      <c r="H180" s="1" t="str">
        <f>dbP!$Y$2</f>
        <v>Y</v>
      </c>
      <c r="J180" s="1" t="str">
        <f t="shared" si="52"/>
        <v>Капзатраты - тип - 3 - 9</v>
      </c>
      <c r="K180" s="1">
        <f t="shared" si="53"/>
        <v>0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</row>
    <row r="181" spans="2:20" x14ac:dyDescent="0.3">
      <c r="B181" s="26">
        <f t="shared" si="54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313</v>
      </c>
      <c r="H181" s="1" t="str">
        <f>dbP!$Y$2</f>
        <v>Y</v>
      </c>
      <c r="J181" s="1" t="str">
        <f t="shared" si="52"/>
        <v>Капзатраты - тип - 3 - 10</v>
      </c>
      <c r="K181" s="1">
        <f t="shared" si="53"/>
        <v>0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</row>
    <row r="182" spans="2:20" x14ac:dyDescent="0.3">
      <c r="B182" s="26">
        <f t="shared" si="54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314</v>
      </c>
      <c r="H182" s="1" t="str">
        <f>dbP!$Y$2</f>
        <v>Y</v>
      </c>
      <c r="J182" s="1" t="str">
        <f t="shared" si="52"/>
        <v>Капзатраты - тип - 3 - 11</v>
      </c>
      <c r="K182" s="1">
        <f t="shared" si="53"/>
        <v>0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</row>
    <row r="183" spans="2:20" x14ac:dyDescent="0.3">
      <c r="B183" s="26">
        <f t="shared" si="54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315</v>
      </c>
      <c r="H183" s="1" t="str">
        <f>dbP!$Y$2</f>
        <v>Y</v>
      </c>
      <c r="J183" s="1" t="str">
        <f t="shared" si="52"/>
        <v>Капзатраты - тип - 3 - 12</v>
      </c>
      <c r="K183" s="1">
        <f t="shared" si="53"/>
        <v>0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</row>
    <row r="184" spans="2:20" x14ac:dyDescent="0.3">
      <c r="B184" s="26">
        <f t="shared" si="54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316</v>
      </c>
      <c r="H184" s="1" t="str">
        <f>dbP!$Y$2</f>
        <v>Y</v>
      </c>
      <c r="J184" s="1" t="str">
        <f t="shared" si="52"/>
        <v>Капзатраты - тип - 3 - 13</v>
      </c>
      <c r="K184" s="1">
        <f t="shared" si="53"/>
        <v>0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</row>
    <row r="185" spans="2:20" x14ac:dyDescent="0.3">
      <c r="B185" s="26">
        <f t="shared" si="54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317</v>
      </c>
      <c r="H185" s="1" t="str">
        <f>dbP!$Y$2</f>
        <v>Y</v>
      </c>
      <c r="J185" s="1" t="str">
        <f t="shared" si="52"/>
        <v>Капзатраты - тип - 3 - 14</v>
      </c>
      <c r="K185" s="1">
        <f t="shared" si="53"/>
        <v>0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</row>
    <row r="186" spans="2:20" x14ac:dyDescent="0.3">
      <c r="B186" s="26">
        <f t="shared" si="54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318</v>
      </c>
      <c r="H186" s="1" t="str">
        <f>dbP!$Y$2</f>
        <v>Y</v>
      </c>
      <c r="J186" s="1" t="str">
        <f t="shared" si="52"/>
        <v>Капзатраты - тип - 3 - 15</v>
      </c>
      <c r="K186" s="1">
        <f t="shared" si="53"/>
        <v>0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</row>
    <row r="187" spans="2:20" x14ac:dyDescent="0.3">
      <c r="B187" s="26">
        <f t="shared" si="54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319</v>
      </c>
      <c r="H187" s="1" t="str">
        <f>dbP!$Y$2</f>
        <v>Y</v>
      </c>
      <c r="J187" s="1" t="str">
        <f t="shared" si="52"/>
        <v>Капзатраты - тип - 3 - 16</v>
      </c>
      <c r="K187" s="1">
        <f t="shared" si="53"/>
        <v>0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</row>
    <row r="188" spans="2:20" x14ac:dyDescent="0.3">
      <c r="B188" s="26">
        <f t="shared" si="54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320</v>
      </c>
      <c r="H188" s="1" t="str">
        <f>dbP!$Y$2</f>
        <v>Y</v>
      </c>
      <c r="J188" s="1" t="str">
        <f t="shared" si="52"/>
        <v>Капзатраты - тип - 3 - 17</v>
      </c>
      <c r="K188" s="1">
        <f t="shared" si="53"/>
        <v>0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</row>
    <row r="189" spans="2:20" x14ac:dyDescent="0.3">
      <c r="B189" s="26">
        <f t="shared" si="54"/>
        <v>0</v>
      </c>
      <c r="E189" s="3" t="s">
        <v>322</v>
      </c>
      <c r="G189" s="6"/>
      <c r="H189" s="1" t="str">
        <f>dbP!$Y$2</f>
        <v>Y</v>
      </c>
      <c r="J189" s="1" t="str">
        <f t="shared" si="52"/>
        <v>Ввод в эксплуатацию</v>
      </c>
      <c r="K189" s="1">
        <f t="shared" si="53"/>
        <v>0</v>
      </c>
      <c r="M189" s="3" t="s">
        <v>328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</row>
    <row r="190" spans="2:20" x14ac:dyDescent="0.3">
      <c r="B190" s="26">
        <f t="shared" si="54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M190" s="3" t="s">
        <v>334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55">IF(O190&lt;&gt;"",O190,IF(N190&lt;&gt;"",N190,M190))</f>
        <v>Оплата УК</v>
      </c>
      <c r="S190" s="1">
        <f t="shared" ref="S190:S191" si="56">IF(OR(R190=0,R190=""),0,IF(AND(N190&lt;&gt;"",O190=""),IF(COUNTIFS(M:M,M190,N:N,N190,O:O,"")=1,0,1),IF(COUNTIF(R:R,R190)=1,0,1)))</f>
        <v>0</v>
      </c>
      <c r="T190" s="1" t="str">
        <f>Items!$T$11</f>
        <v>CF(+)</v>
      </c>
    </row>
    <row r="191" spans="2:20" x14ac:dyDescent="0.3">
      <c r="B191" s="26">
        <f t="shared" si="54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L191" s="6" t="str">
        <f>Items!$L$19</f>
        <v>BS(+)</v>
      </c>
      <c r="M191" s="3" t="s">
        <v>356</v>
      </c>
      <c r="R191" s="1" t="str">
        <f t="shared" si="55"/>
        <v>Ден. поток с уч. очередного источника финансир-я</v>
      </c>
      <c r="S191" s="1">
        <f t="shared" si="56"/>
        <v>0</v>
      </c>
      <c r="T191" s="1" t="str">
        <f>Items!$T$81</f>
        <v>CF</v>
      </c>
    </row>
    <row r="192" spans="2:20" x14ac:dyDescent="0.3">
      <c r="B192" s="26">
        <f t="shared" si="54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L192" s="6" t="str">
        <f>Items!$L$19</f>
        <v>BS(+)</v>
      </c>
      <c r="M192" s="3" t="s">
        <v>336</v>
      </c>
      <c r="R192" s="1" t="str">
        <f t="shared" ref="R192" si="57">IF(O192&lt;&gt;"",O192,IF(N192&lt;&gt;"",N192,M192))</f>
        <v>Денежный поток накопительно</v>
      </c>
      <c r="S192" s="1">
        <f t="shared" ref="S192" si="58">IF(OR(R192=0,R192=""),0,IF(AND(N192&lt;&gt;"",O192=""),IF(COUNTIFS(M:M,M192,N:N,N192,O:O,"")=1,0,1),IF(COUNTIF(R:R,R192)=1,0,1)))</f>
        <v>0</v>
      </c>
      <c r="T192" s="1" t="str">
        <f>Items!$T$81</f>
        <v>CF</v>
      </c>
    </row>
    <row r="193" spans="2:20" x14ac:dyDescent="0.3">
      <c r="B193" s="26">
        <f t="shared" si="54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337</v>
      </c>
      <c r="R193" s="1" t="str">
        <f t="shared" ref="R193" si="59">IF(O193&lt;&gt;"",O193,IF(N193&lt;&gt;"",N193,M193))</f>
        <v>Кассовый разрыв</v>
      </c>
      <c r="S193" s="1">
        <f t="shared" ref="S193" si="60">IF(OR(R193=0,R193=""),0,IF(AND(N193&lt;&gt;"",O193=""),IF(COUNTIFS(M:M,M193,N:N,N193,O:O,"")=1,0,1),IF(COUNTIF(R:R,R193)=1,0,1)))</f>
        <v>0</v>
      </c>
      <c r="T193" s="1" t="str">
        <f>Items!$T$81</f>
        <v>CF</v>
      </c>
    </row>
    <row r="194" spans="2:20" x14ac:dyDescent="0.3">
      <c r="B194" s="26">
        <f t="shared" si="54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L194" s="6" t="str">
        <f>Items!$L$19</f>
        <v>BS(+)</v>
      </c>
      <c r="M194" s="3" t="s">
        <v>341</v>
      </c>
      <c r="R194" s="1" t="str">
        <f t="shared" ref="R194" si="61">IF(O194&lt;&gt;"",O194,IF(N194&lt;&gt;"",N194,M194))</f>
        <v>Терминальная стоимость бизнеса</v>
      </c>
      <c r="S194" s="1">
        <f t="shared" ref="S194" si="62">IF(OR(R194=0,R194=""),0,IF(AND(N194&lt;&gt;"",O194=""),IF(COUNTIFS(M:M,M194,N:N,N194,O:O,"")=1,0,1),IF(COUNTIF(R:R,R194)=1,0,1)))</f>
        <v>0</v>
      </c>
      <c r="T194" s="1" t="str">
        <f>Items!$T$81</f>
        <v>CF</v>
      </c>
    </row>
    <row r="195" spans="2:20" x14ac:dyDescent="0.3">
      <c r="B195" s="26">
        <f t="shared" si="54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339</v>
      </c>
      <c r="R195" s="1" t="str">
        <f t="shared" ref="R195:R196" si="63">IF(O195&lt;&gt;"",O195,IF(N195&lt;&gt;"",N195,M195))</f>
        <v>Постпрогнозный прирост финпотока</v>
      </c>
      <c r="S195" s="1">
        <f t="shared" ref="S195:S196" si="64">IF(OR(R195=0,R195=""),0,IF(AND(N195&lt;&gt;"",O195=""),IF(COUNTIFS(M:M,M195,N:N,N195,O:O,"")=1,0,1),IF(COUNTIF(R:R,R195)=1,0,1)))</f>
        <v>0</v>
      </c>
      <c r="T195" s="1" t="str">
        <f>Items!$T$81</f>
        <v>CF</v>
      </c>
    </row>
    <row r="196" spans="2:20" x14ac:dyDescent="0.3">
      <c r="B196" s="26">
        <f t="shared" si="54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340</v>
      </c>
      <c r="R196" s="1" t="str">
        <f t="shared" si="63"/>
        <v>Ставка дисконтирования</v>
      </c>
      <c r="S196" s="1">
        <f t="shared" si="64"/>
        <v>0</v>
      </c>
      <c r="T196" s="1" t="str">
        <f>Items!$T$81</f>
        <v>CF</v>
      </c>
    </row>
    <row r="197" spans="2:20" x14ac:dyDescent="0.3">
      <c r="B197" s="26">
        <f t="shared" si="54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L197" s="6" t="str">
        <f>Items!$L$19</f>
        <v>BS(+)</v>
      </c>
      <c r="M197" s="3" t="s">
        <v>338</v>
      </c>
      <c r="R197" s="1" t="str">
        <f t="shared" ref="R197:R198" si="65">IF(O197&lt;&gt;"",O197,IF(N197&lt;&gt;"",N197,M197))</f>
        <v>Оценка стоимости бизнеса</v>
      </c>
      <c r="S197" s="1">
        <f t="shared" ref="S197:S198" si="66">IF(OR(R197=0,R197=""),0,IF(AND(N197&lt;&gt;"",O197=""),IF(COUNTIFS(M:M,M197,N:N,N197,O:O,"")=1,0,1),IF(COUNTIF(R:R,R197)=1,0,1)))</f>
        <v>0</v>
      </c>
      <c r="T197" s="1" t="str">
        <f>Items!$T$81</f>
        <v>CF</v>
      </c>
    </row>
    <row r="198" spans="2:20" x14ac:dyDescent="0.3">
      <c r="B198" s="26">
        <f t="shared" si="54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342</v>
      </c>
      <c r="R198" s="1" t="str">
        <f t="shared" si="65"/>
        <v>Коэффициенты дисконтирования</v>
      </c>
      <c r="S198" s="1">
        <f t="shared" si="66"/>
        <v>0</v>
      </c>
      <c r="T198" s="1" t="str">
        <f>Items!$T$81</f>
        <v>CF</v>
      </c>
    </row>
    <row r="199" spans="2:20" x14ac:dyDescent="0.3">
      <c r="B199" s="26">
        <f t="shared" si="54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L199" s="6" t="str">
        <f>Items!$L$19</f>
        <v>BS(+)</v>
      </c>
      <c r="M199" s="3" t="s">
        <v>347</v>
      </c>
      <c r="P199" s="1" t="str">
        <f>dbP!$Y$2</f>
        <v>Y</v>
      </c>
      <c r="R199" s="1" t="str">
        <f t="shared" ref="R199:R200" si="67">IF(O199&lt;&gt;"",O199,IF(N199&lt;&gt;"",N199,M199))</f>
        <v>Поступление оплаты УК от Инвестора</v>
      </c>
      <c r="S199" s="1">
        <f t="shared" ref="S199:S200" si="68">IF(OR(R199=0,R199=""),0,IF(AND(N199&lt;&gt;"",O199=""),IF(COUNTIFS(M:M,M199,N:N,N199,O:O,"")=1,0,1),IF(COUNTIF(R:R,R199)=1,0,1)))</f>
        <v>0</v>
      </c>
      <c r="T199" s="1" t="str">
        <f>Items!$T$11</f>
        <v>CF(+)</v>
      </c>
    </row>
    <row r="200" spans="2:20" x14ac:dyDescent="0.3">
      <c r="B200" s="26">
        <f t="shared" si="54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348</v>
      </c>
      <c r="R200" s="1" t="str">
        <f t="shared" si="67"/>
        <v>Кол-во месяцев равномерной оплаты</v>
      </c>
      <c r="S200" s="1">
        <f t="shared" si="68"/>
        <v>0</v>
      </c>
    </row>
    <row r="201" spans="2:20" x14ac:dyDescent="0.3">
      <c r="B201" s="26">
        <f t="shared" si="54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L201" s="6" t="str">
        <f>Items!$L$19</f>
        <v>BS(+)</v>
      </c>
      <c r="M201" s="3" t="s">
        <v>351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69">IF(O201&lt;&gt;"",O201,IF(N201&lt;&gt;"",N201,M201))</f>
        <v>Поступления кредитов</v>
      </c>
      <c r="S201" s="1">
        <f t="shared" ref="S201:S203" si="70">IF(OR(R201=0,R201=""),0,IF(AND(N201&lt;&gt;"",O201=""),IF(COUNTIFS(M:M,M201,N:N,N201,O:O,"")=1,0,1),IF(COUNTIF(R:R,R201)=1,0,1)))</f>
        <v>0</v>
      </c>
      <c r="T201" s="1" t="str">
        <f>Items!$T$11</f>
        <v>CF(+)</v>
      </c>
    </row>
    <row r="202" spans="2:20" x14ac:dyDescent="0.3">
      <c r="B202" s="26">
        <f t="shared" si="54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L202" s="6"/>
      <c r="M202" s="3" t="s">
        <v>352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69"/>
        <v>Возврат тела кредитов</v>
      </c>
      <c r="S202" s="1">
        <f t="shared" si="70"/>
        <v>0</v>
      </c>
      <c r="T202" s="6" t="str">
        <f>Items!$T$19</f>
        <v>CF(-)</v>
      </c>
    </row>
    <row r="203" spans="2:20" x14ac:dyDescent="0.3">
      <c r="B203" s="26">
        <f t="shared" si="54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L203" s="6" t="str">
        <f>Items!$L$19</f>
        <v>BS(+)</v>
      </c>
      <c r="M203" s="3" t="s">
        <v>353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69"/>
        <v>Выплаты %% по кредитам</v>
      </c>
      <c r="S203" s="1">
        <f t="shared" si="70"/>
        <v>0</v>
      </c>
      <c r="T203" s="6" t="str">
        <f>Items!$T$19</f>
        <v>CF(-)</v>
      </c>
    </row>
    <row r="204" spans="2:20" x14ac:dyDescent="0.3">
      <c r="B204" s="26">
        <f t="shared" si="54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L204" s="6" t="str">
        <f>Items!$L$19</f>
        <v>BS(+)</v>
      </c>
    </row>
    <row r="205" spans="2:20" x14ac:dyDescent="0.3">
      <c r="B205" s="26">
        <f t="shared" si="54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L205" s="6" t="str">
        <f>Items!$L$19</f>
        <v>BS(+)</v>
      </c>
    </row>
    <row r="206" spans="2:20" x14ac:dyDescent="0.3">
      <c r="B206" s="26">
        <f t="shared" si="54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L206" s="6" t="str">
        <f>Items!$L$19</f>
        <v>BS(+)</v>
      </c>
    </row>
    <row r="207" spans="2:20" x14ac:dyDescent="0.3">
      <c r="B207" s="26">
        <f t="shared" si="54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L207" s="6" t="str">
        <f>Items!$L$19</f>
        <v>BS(+)</v>
      </c>
    </row>
    <row r="208" spans="2:20" x14ac:dyDescent="0.3">
      <c r="B208" s="26">
        <f t="shared" si="54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L208" s="6" t="str">
        <f>Items!$L$19</f>
        <v>BS(+)</v>
      </c>
    </row>
    <row r="209" spans="2:12" x14ac:dyDescent="0.3">
      <c r="B209" s="26">
        <f t="shared" si="54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L209" s="6" t="str">
        <f>Items!$L$19</f>
        <v>BS(+)</v>
      </c>
    </row>
    <row r="210" spans="2:12" x14ac:dyDescent="0.3">
      <c r="B210" s="26">
        <f t="shared" si="54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L210" s="6" t="str">
        <f>Items!$L$19</f>
        <v>BS(+)</v>
      </c>
    </row>
    <row r="211" spans="2:12" x14ac:dyDescent="0.3">
      <c r="B211" s="26">
        <f t="shared" si="54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L211" s="6" t="str">
        <f>Items!$L$19</f>
        <v>BS(+)</v>
      </c>
    </row>
    <row r="212" spans="2:12" x14ac:dyDescent="0.3">
      <c r="B212" s="26">
        <f t="shared" si="54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L212" s="6" t="str">
        <f>Items!$L$19</f>
        <v>BS(+)</v>
      </c>
    </row>
    <row r="213" spans="2:12" x14ac:dyDescent="0.3">
      <c r="B213" s="26">
        <f t="shared" si="54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L213" s="6"/>
    </row>
    <row r="214" spans="2:12" x14ac:dyDescent="0.3">
      <c r="B214" s="26">
        <f t="shared" si="54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L214" s="6" t="str">
        <f>Items!$L$19</f>
        <v>BS(+)</v>
      </c>
    </row>
    <row r="215" spans="2:12" x14ac:dyDescent="0.3">
      <c r="B215" s="26">
        <f t="shared" si="54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L215" s="6" t="str">
        <f>Items!$L$19</f>
        <v>BS(+)</v>
      </c>
    </row>
    <row r="216" spans="2:12" x14ac:dyDescent="0.3">
      <c r="B216" s="26">
        <f t="shared" si="54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L216" s="6" t="str">
        <f>Items!$L$19</f>
        <v>BS(+)</v>
      </c>
    </row>
    <row r="217" spans="2:12" x14ac:dyDescent="0.3">
      <c r="B217" s="26">
        <f t="shared" si="54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L217" s="6" t="str">
        <f>Items!$L$19</f>
        <v>BS(+)</v>
      </c>
    </row>
    <row r="218" spans="2:12" x14ac:dyDescent="0.3">
      <c r="B218" s="26">
        <f t="shared" si="54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L218" s="6" t="str">
        <f>Items!$L$19</f>
        <v>BS(+)</v>
      </c>
    </row>
    <row r="219" spans="2:12" x14ac:dyDescent="0.3">
      <c r="B219" s="26">
        <f t="shared" si="54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L219" s="6" t="str">
        <f>Items!$L$19</f>
        <v>BS(+)</v>
      </c>
    </row>
    <row r="220" spans="2:12" x14ac:dyDescent="0.3">
      <c r="B220" s="26">
        <f t="shared" si="54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L220" s="6" t="str">
        <f>Items!$L$19</f>
        <v>BS(+)</v>
      </c>
    </row>
    <row r="221" spans="2:12" x14ac:dyDescent="0.3">
      <c r="B221" s="26">
        <f t="shared" si="54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L221" s="6" t="str">
        <f>Items!$L$19</f>
        <v>BS(+)</v>
      </c>
    </row>
    <row r="222" spans="2:12" x14ac:dyDescent="0.3">
      <c r="B222" s="26">
        <f t="shared" si="54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L222" s="6" t="str">
        <f>Items!$L$19</f>
        <v>BS(+)</v>
      </c>
    </row>
    <row r="223" spans="2:12" x14ac:dyDescent="0.3">
      <c r="B223" s="26">
        <f t="shared" si="54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L223" s="6" t="str">
        <f>Items!$L$19</f>
        <v>BS(+)</v>
      </c>
    </row>
    <row r="224" spans="2:12" x14ac:dyDescent="0.3">
      <c r="B224" s="26">
        <f t="shared" si="54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L224" s="6" t="str">
        <f>Items!$L$19</f>
        <v>BS(+)</v>
      </c>
    </row>
    <row r="225" spans="2:12" x14ac:dyDescent="0.3">
      <c r="B225" s="26">
        <f t="shared" si="54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L225" s="6" t="str">
        <f>Items!$L$19</f>
        <v>BS(+)</v>
      </c>
    </row>
    <row r="226" spans="2:12" x14ac:dyDescent="0.3">
      <c r="B226" s="26">
        <f t="shared" si="54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L226" s="6" t="str">
        <f>Items!$L$19</f>
        <v>BS(+)</v>
      </c>
    </row>
    <row r="227" spans="2:12" x14ac:dyDescent="0.3">
      <c r="B227" s="26">
        <f t="shared" si="54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L227" s="6" t="str">
        <f>Items!$L$19</f>
        <v>BS(+)</v>
      </c>
    </row>
    <row r="228" spans="2:12" x14ac:dyDescent="0.3">
      <c r="B228" s="26">
        <f t="shared" si="54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L228" s="6" t="str">
        <f>Items!$L$19</f>
        <v>BS(+)</v>
      </c>
    </row>
    <row r="229" spans="2:12" x14ac:dyDescent="0.3">
      <c r="B229" s="26">
        <f t="shared" si="54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L229" s="6" t="str">
        <f>Items!$L$19</f>
        <v>BS(+)</v>
      </c>
    </row>
    <row r="230" spans="2:12" x14ac:dyDescent="0.3">
      <c r="B230" s="26">
        <f t="shared" si="54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L230" s="6" t="str">
        <f>Items!$L$19</f>
        <v>BS(+)</v>
      </c>
    </row>
    <row r="231" spans="2:12" x14ac:dyDescent="0.3">
      <c r="B231" s="26">
        <f t="shared" si="54"/>
        <v>0</v>
      </c>
    </row>
    <row r="232" spans="2:12" x14ac:dyDescent="0.3">
      <c r="B232" s="26">
        <f t="shared" si="54"/>
        <v>0</v>
      </c>
    </row>
    <row r="233" spans="2:12" x14ac:dyDescent="0.3">
      <c r="B233" s="26">
        <f t="shared" si="54"/>
        <v>0</v>
      </c>
      <c r="E233" s="3" t="s">
        <v>323</v>
      </c>
    </row>
    <row r="234" spans="2:12" x14ac:dyDescent="0.3">
      <c r="B234" s="26">
        <f t="shared" ref="B234:B297" si="71">IFERROR(IF(AND(J234=0,R234=0,Z234=0),0,IF(OR(COUNTIF(M:M,E234)&lt;&gt;0,COUNTIF(U:U,E234)&lt;&gt;0),1,IF(OR(COUNTIF(E:E,M234)&lt;&gt;0,COUNTIF(U:U,M234)&lt;&gt;0),2,IF(OR(COUNTIF(E:E,U234)&lt;&gt;0,COUNTIF(M:M,U234)&lt;&gt;0),3,0)))),1)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L234" s="1" t="str">
        <f>Items!$L$11</f>
        <v>BS</v>
      </c>
    </row>
    <row r="235" spans="2:12" x14ac:dyDescent="0.3">
      <c r="B235" s="26">
        <f t="shared" si="71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L235" s="1" t="str">
        <f>Items!$L$11</f>
        <v>BS</v>
      </c>
    </row>
    <row r="236" spans="2:12" x14ac:dyDescent="0.3">
      <c r="B236" s="26">
        <f t="shared" si="71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L236" s="1" t="str">
        <f>Items!$L$11</f>
        <v>BS</v>
      </c>
    </row>
    <row r="237" spans="2:12" x14ac:dyDescent="0.3">
      <c r="B237" s="26">
        <f t="shared" si="71"/>
        <v>0</v>
      </c>
      <c r="E237" s="3" t="s">
        <v>324</v>
      </c>
    </row>
    <row r="238" spans="2:12" x14ac:dyDescent="0.3">
      <c r="B238" s="26">
        <f t="shared" si="71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L238" s="1" t="str">
        <f>Items!$L$11</f>
        <v>BS</v>
      </c>
    </row>
    <row r="239" spans="2:12" x14ac:dyDescent="0.3">
      <c r="B239" s="26">
        <f t="shared" si="71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L239" s="1" t="str">
        <f>Items!$L$11</f>
        <v>BS</v>
      </c>
    </row>
    <row r="240" spans="2:12" x14ac:dyDescent="0.3">
      <c r="B240" s="26">
        <f t="shared" si="71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L240" s="1" t="str">
        <f>Items!$L$11</f>
        <v>BS</v>
      </c>
    </row>
    <row r="241" spans="2:6" x14ac:dyDescent="0.3">
      <c r="B241" s="26">
        <f t="shared" si="71"/>
        <v>0</v>
      </c>
    </row>
    <row r="242" spans="2:6" x14ac:dyDescent="0.3">
      <c r="B242" s="26">
        <f t="shared" si="71"/>
        <v>0</v>
      </c>
    </row>
    <row r="243" spans="2:6" x14ac:dyDescent="0.3">
      <c r="B243" s="26">
        <f t="shared" si="71"/>
        <v>0</v>
      </c>
      <c r="E243" s="3" t="s">
        <v>343</v>
      </c>
    </row>
    <row r="244" spans="2:6" x14ac:dyDescent="0.3">
      <c r="B244" s="26">
        <f t="shared" si="71"/>
        <v>0</v>
      </c>
      <c r="E244" s="1" t="str">
        <f>Items!$E$243</f>
        <v>Продажа доли УК Инвестору</v>
      </c>
      <c r="F244" s="3" t="s">
        <v>344</v>
      </c>
    </row>
    <row r="245" spans="2:6" x14ac:dyDescent="0.3">
      <c r="B245" s="26">
        <f t="shared" si="71"/>
        <v>0</v>
      </c>
      <c r="E245" s="1" t="str">
        <f>Items!$E$243</f>
        <v>Продажа доли УК Инвестору</v>
      </c>
      <c r="F245" s="3" t="s">
        <v>345</v>
      </c>
    </row>
    <row r="246" spans="2:6" x14ac:dyDescent="0.3">
      <c r="B246" s="26">
        <f t="shared" si="71"/>
        <v>0</v>
      </c>
      <c r="E246" s="1" t="str">
        <f>Items!$E$243</f>
        <v>Продажа доли УК Инвестору</v>
      </c>
      <c r="F246" s="3" t="s">
        <v>346</v>
      </c>
    </row>
    <row r="247" spans="2:6" x14ac:dyDescent="0.3">
      <c r="B247" s="26">
        <f t="shared" si="71"/>
        <v>0</v>
      </c>
    </row>
    <row r="248" spans="2:6" x14ac:dyDescent="0.3">
      <c r="B248" s="26">
        <f t="shared" si="71"/>
        <v>0</v>
      </c>
      <c r="E248" s="3" t="s">
        <v>361</v>
      </c>
    </row>
    <row r="249" spans="2:6" x14ac:dyDescent="0.3">
      <c r="B249" s="26">
        <f t="shared" si="71"/>
        <v>0</v>
      </c>
      <c r="E249" s="1" t="str">
        <f>Items!$E$248</f>
        <v>Задолженность по кредитам и займам</v>
      </c>
      <c r="F249" s="3" t="s">
        <v>354</v>
      </c>
    </row>
    <row r="250" spans="2:6" x14ac:dyDescent="0.3">
      <c r="B250" s="26">
        <f t="shared" si="71"/>
        <v>0</v>
      </c>
      <c r="E250" s="1" t="str">
        <f>Items!$E$248</f>
        <v>Задолженность по кредитам и займам</v>
      </c>
      <c r="F250" s="3" t="s">
        <v>355</v>
      </c>
    </row>
    <row r="251" spans="2:6" x14ac:dyDescent="0.3">
      <c r="B251" s="26">
        <f t="shared" si="71"/>
        <v>0</v>
      </c>
      <c r="E251" s="1" t="str">
        <f>Items!$E$248</f>
        <v>Задолженность по кредитам и займам</v>
      </c>
      <c r="F251" s="3" t="s">
        <v>362</v>
      </c>
    </row>
    <row r="252" spans="2:6" x14ac:dyDescent="0.3">
      <c r="B252" s="26">
        <f t="shared" si="71"/>
        <v>0</v>
      </c>
      <c r="E252" s="1" t="str">
        <f>Items!$E$248</f>
        <v>Задолженность по кредитам и займам</v>
      </c>
      <c r="F252" s="3" t="s">
        <v>363</v>
      </c>
    </row>
    <row r="253" spans="2:6" x14ac:dyDescent="0.3">
      <c r="B253" s="26">
        <f t="shared" si="71"/>
        <v>0</v>
      </c>
    </row>
    <row r="254" spans="2:6" x14ac:dyDescent="0.3">
      <c r="B254" s="26">
        <f t="shared" si="71"/>
        <v>0</v>
      </c>
    </row>
    <row r="255" spans="2:6" x14ac:dyDescent="0.3">
      <c r="B255" s="26">
        <f t="shared" si="71"/>
        <v>0</v>
      </c>
    </row>
    <row r="256" spans="2:6" x14ac:dyDescent="0.3">
      <c r="B256" s="26">
        <f t="shared" si="71"/>
        <v>0</v>
      </c>
    </row>
    <row r="257" spans="2:2" x14ac:dyDescent="0.3">
      <c r="B257" s="26">
        <f t="shared" si="71"/>
        <v>0</v>
      </c>
    </row>
    <row r="258" spans="2:2" x14ac:dyDescent="0.3">
      <c r="B258" s="26">
        <f t="shared" si="71"/>
        <v>0</v>
      </c>
    </row>
    <row r="259" spans="2:2" x14ac:dyDescent="0.3">
      <c r="B259" s="26">
        <f t="shared" si="71"/>
        <v>0</v>
      </c>
    </row>
    <row r="260" spans="2:2" x14ac:dyDescent="0.3">
      <c r="B260" s="26">
        <f t="shared" si="71"/>
        <v>0</v>
      </c>
    </row>
    <row r="261" spans="2:2" x14ac:dyDescent="0.3">
      <c r="B261" s="26">
        <f t="shared" si="71"/>
        <v>0</v>
      </c>
    </row>
    <row r="262" spans="2:2" x14ac:dyDescent="0.3">
      <c r="B262" s="26">
        <f t="shared" si="71"/>
        <v>0</v>
      </c>
    </row>
    <row r="263" spans="2:2" x14ac:dyDescent="0.3">
      <c r="B263" s="26">
        <f t="shared" si="71"/>
        <v>0</v>
      </c>
    </row>
    <row r="264" spans="2:2" x14ac:dyDescent="0.3">
      <c r="B264" s="26">
        <f t="shared" si="71"/>
        <v>0</v>
      </c>
    </row>
    <row r="265" spans="2:2" x14ac:dyDescent="0.3">
      <c r="B265" s="26">
        <f t="shared" si="71"/>
        <v>0</v>
      </c>
    </row>
    <row r="266" spans="2:2" x14ac:dyDescent="0.3">
      <c r="B266" s="26">
        <f t="shared" si="71"/>
        <v>0</v>
      </c>
    </row>
    <row r="267" spans="2:2" x14ac:dyDescent="0.3">
      <c r="B267" s="26">
        <f t="shared" si="71"/>
        <v>0</v>
      </c>
    </row>
    <row r="268" spans="2:2" x14ac:dyDescent="0.3">
      <c r="B268" s="26">
        <f t="shared" si="71"/>
        <v>0</v>
      </c>
    </row>
    <row r="269" spans="2:2" x14ac:dyDescent="0.3">
      <c r="B269" s="26">
        <f t="shared" si="71"/>
        <v>0</v>
      </c>
    </row>
    <row r="270" spans="2:2" x14ac:dyDescent="0.3">
      <c r="B270" s="26">
        <f t="shared" si="71"/>
        <v>0</v>
      </c>
    </row>
    <row r="271" spans="2:2" x14ac:dyDescent="0.3">
      <c r="B271" s="26">
        <f t="shared" si="71"/>
        <v>0</v>
      </c>
    </row>
    <row r="272" spans="2:2" x14ac:dyDescent="0.3">
      <c r="B272" s="26">
        <f t="shared" si="71"/>
        <v>0</v>
      </c>
    </row>
    <row r="273" spans="2:2" x14ac:dyDescent="0.3">
      <c r="B273" s="26">
        <f t="shared" si="71"/>
        <v>0</v>
      </c>
    </row>
    <row r="274" spans="2:2" x14ac:dyDescent="0.3">
      <c r="B274" s="26">
        <f t="shared" si="71"/>
        <v>0</v>
      </c>
    </row>
    <row r="275" spans="2:2" x14ac:dyDescent="0.3">
      <c r="B275" s="26">
        <f t="shared" si="71"/>
        <v>0</v>
      </c>
    </row>
    <row r="276" spans="2:2" x14ac:dyDescent="0.3">
      <c r="B276" s="26">
        <f t="shared" si="71"/>
        <v>0</v>
      </c>
    </row>
    <row r="277" spans="2:2" x14ac:dyDescent="0.3">
      <c r="B277" s="26">
        <f t="shared" si="71"/>
        <v>0</v>
      </c>
    </row>
    <row r="278" spans="2:2" x14ac:dyDescent="0.3">
      <c r="B278" s="26">
        <f t="shared" si="71"/>
        <v>0</v>
      </c>
    </row>
    <row r="279" spans="2:2" x14ac:dyDescent="0.3">
      <c r="B279" s="26">
        <f t="shared" si="71"/>
        <v>0</v>
      </c>
    </row>
    <row r="280" spans="2:2" x14ac:dyDescent="0.3">
      <c r="B280" s="26">
        <f t="shared" si="71"/>
        <v>0</v>
      </c>
    </row>
    <row r="281" spans="2:2" x14ac:dyDescent="0.3">
      <c r="B281" s="26">
        <f t="shared" si="71"/>
        <v>0</v>
      </c>
    </row>
    <row r="282" spans="2:2" x14ac:dyDescent="0.3">
      <c r="B282" s="26">
        <f t="shared" si="71"/>
        <v>0</v>
      </c>
    </row>
    <row r="283" spans="2:2" x14ac:dyDescent="0.3">
      <c r="B283" s="26">
        <f t="shared" si="71"/>
        <v>0</v>
      </c>
    </row>
    <row r="284" spans="2:2" x14ac:dyDescent="0.3">
      <c r="B284" s="26">
        <f t="shared" si="71"/>
        <v>0</v>
      </c>
    </row>
    <row r="285" spans="2:2" x14ac:dyDescent="0.3">
      <c r="B285" s="26">
        <f t="shared" si="71"/>
        <v>0</v>
      </c>
    </row>
    <row r="286" spans="2:2" x14ac:dyDescent="0.3">
      <c r="B286" s="26">
        <f t="shared" si="71"/>
        <v>0</v>
      </c>
    </row>
    <row r="287" spans="2:2" x14ac:dyDescent="0.3">
      <c r="B287" s="26">
        <f t="shared" si="71"/>
        <v>0</v>
      </c>
    </row>
    <row r="288" spans="2:2" x14ac:dyDescent="0.3">
      <c r="B288" s="26">
        <f t="shared" si="71"/>
        <v>0</v>
      </c>
    </row>
    <row r="289" spans="2:2" x14ac:dyDescent="0.3">
      <c r="B289" s="26">
        <f t="shared" si="71"/>
        <v>0</v>
      </c>
    </row>
    <row r="290" spans="2:2" x14ac:dyDescent="0.3">
      <c r="B290" s="26">
        <f t="shared" si="71"/>
        <v>0</v>
      </c>
    </row>
    <row r="291" spans="2:2" x14ac:dyDescent="0.3">
      <c r="B291" s="26">
        <f t="shared" si="71"/>
        <v>0</v>
      </c>
    </row>
    <row r="292" spans="2:2" x14ac:dyDescent="0.3">
      <c r="B292" s="26">
        <f t="shared" si="71"/>
        <v>0</v>
      </c>
    </row>
    <row r="293" spans="2:2" x14ac:dyDescent="0.3">
      <c r="B293" s="26">
        <f t="shared" si="71"/>
        <v>0</v>
      </c>
    </row>
    <row r="294" spans="2:2" x14ac:dyDescent="0.3">
      <c r="B294" s="26">
        <f t="shared" si="71"/>
        <v>0</v>
      </c>
    </row>
    <row r="295" spans="2:2" x14ac:dyDescent="0.3">
      <c r="B295" s="26">
        <f t="shared" si="71"/>
        <v>0</v>
      </c>
    </row>
    <row r="296" spans="2:2" x14ac:dyDescent="0.3">
      <c r="B296" s="26">
        <f t="shared" si="71"/>
        <v>0</v>
      </c>
    </row>
    <row r="297" spans="2:2" x14ac:dyDescent="0.3">
      <c r="B297" s="26">
        <f t="shared" si="71"/>
        <v>0</v>
      </c>
    </row>
    <row r="298" spans="2:2" x14ac:dyDescent="0.3">
      <c r="B298" s="26">
        <f t="shared" ref="B298:B302" si="72">IFERROR(IF(AND(J298=0,R298=0,Z298=0),0,IF(OR(COUNTIF(M:M,E298)&lt;&gt;0,COUNTIF(U:U,E298)&lt;&gt;0),1,IF(OR(COUNTIF(E:E,M298)&lt;&gt;0,COUNTIF(U:U,M298)&lt;&gt;0),2,IF(OR(COUNTIF(E:E,U298)&lt;&gt;0,COUNTIF(M:M,U298)&lt;&gt;0),3,0)))),1)</f>
        <v>0</v>
      </c>
    </row>
    <row r="299" spans="2:2" x14ac:dyDescent="0.3">
      <c r="B299" s="26">
        <f t="shared" si="72"/>
        <v>0</v>
      </c>
    </row>
    <row r="300" spans="2:2" x14ac:dyDescent="0.3">
      <c r="B300" s="26">
        <f t="shared" si="72"/>
        <v>0</v>
      </c>
    </row>
    <row r="301" spans="2:2" x14ac:dyDescent="0.3">
      <c r="B301" s="26">
        <f t="shared" si="72"/>
        <v>0</v>
      </c>
    </row>
    <row r="302" spans="2:2" x14ac:dyDescent="0.3">
      <c r="B302" s="26">
        <f t="shared" si="72"/>
        <v>0</v>
      </c>
    </row>
  </sheetData>
  <conditionalFormatting sqref="K1 K3:K6 B2:B106 K8:K106 K109:K1048576 B108:B118">
    <cfRule type="cellIs" dxfId="665" priority="12" operator="notEqual">
      <formula>0</formula>
    </cfRule>
  </conditionalFormatting>
  <conditionalFormatting sqref="S1 S3:S6 S8:S1048576">
    <cfRule type="cellIs" dxfId="664" priority="6" operator="notEqual">
      <formula>0</formula>
    </cfRule>
  </conditionalFormatting>
  <conditionalFormatting sqref="AA1 AA3:AA6 AA8:AA1048576">
    <cfRule type="cellIs" dxfId="663" priority="5" operator="notEqual">
      <formula>0</formula>
    </cfRule>
  </conditionalFormatting>
  <conditionalFormatting sqref="B119:B1048576">
    <cfRule type="cellIs" dxfId="662" priority="4" operator="notEqual">
      <formula>0</formula>
    </cfRule>
  </conditionalFormatting>
  <conditionalFormatting sqref="A1:XFD99 C104:D104 E102:I104 A104 A100:I101 H105:I105 A106 B101:B106 J100:XFD106 C106:I106 A108:D108 M107:XFD108 A109:XFD1048576">
    <cfRule type="cellIs" dxfId="661" priority="3" operator="equal">
      <formula>0</formula>
    </cfRule>
  </conditionalFormatting>
  <conditionalFormatting sqref="B107 K107:K108">
    <cfRule type="cellIs" dxfId="660" priority="2" operator="notEqual">
      <formula>0</formula>
    </cfRule>
  </conditionalFormatting>
  <conditionalFormatting sqref="A107:L107 E108:L108">
    <cfRule type="cellIs" dxfId="659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1000"/>
  <sheetViews>
    <sheetView showGridLines="0" workbookViewId="0">
      <pane xSplit="3" ySplit="2" topLeftCell="H754" activePane="bottomRight" state="frozen"/>
      <selection pane="topRight" activeCell="D1" sqref="D1"/>
      <selection pane="bottomLeft" activeCell="A3" sqref="A3"/>
      <selection pane="bottomRight" activeCell="O764" sqref="O764:Q787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2" t="s">
        <v>4</v>
      </c>
      <c r="E1" s="3" t="s">
        <v>199</v>
      </c>
      <c r="F1" s="3" t="s">
        <v>5</v>
      </c>
      <c r="G1" s="3" t="s">
        <v>25</v>
      </c>
      <c r="H1" s="22" t="s">
        <v>26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27</v>
      </c>
      <c r="S1" s="3" t="s">
        <v>28</v>
      </c>
      <c r="T1" s="22" t="s">
        <v>29</v>
      </c>
      <c r="U1" s="3" t="s">
        <v>22</v>
      </c>
      <c r="V1" s="3" t="s">
        <v>23</v>
      </c>
      <c r="W1" s="3" t="s">
        <v>24</v>
      </c>
      <c r="X1" s="3" t="s">
        <v>157</v>
      </c>
      <c r="Y1" s="3" t="s">
        <v>30</v>
      </c>
      <c r="Z1" s="3" t="s">
        <v>31</v>
      </c>
      <c r="AA1" s="3" t="s">
        <v>32</v>
      </c>
      <c r="AB1" s="3" t="s">
        <v>33</v>
      </c>
      <c r="AC1" s="29" t="s">
        <v>206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SUM(B3:B399998)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200</v>
      </c>
      <c r="O3" s="1" t="s">
        <v>89</v>
      </c>
      <c r="P3" s="1" t="s">
        <v>90</v>
      </c>
      <c r="Q3" s="1" t="s">
        <v>66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201</v>
      </c>
      <c r="O4" s="1" t="s">
        <v>89</v>
      </c>
      <c r="P4" s="1" t="s">
        <v>90</v>
      </c>
      <c r="Q4" s="1" t="s">
        <v>67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202</v>
      </c>
      <c r="O5" s="1" t="s">
        <v>89</v>
      </c>
      <c r="P5" s="1" t="s">
        <v>90</v>
      </c>
      <c r="Q5" s="1" t="s">
        <v>68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203</v>
      </c>
      <c r="O6" s="1" t="s">
        <v>89</v>
      </c>
      <c r="P6" s="1" t="s">
        <v>90</v>
      </c>
      <c r="Q6" s="1" t="s">
        <v>77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200</v>
      </c>
      <c r="O7" s="1" t="s">
        <v>89</v>
      </c>
      <c r="P7" s="1" t="s">
        <v>90</v>
      </c>
      <c r="Q7" s="1" t="s">
        <v>78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201</v>
      </c>
      <c r="O8" s="1" t="s">
        <v>89</v>
      </c>
      <c r="P8" s="1" t="s">
        <v>90</v>
      </c>
      <c r="Q8" s="1" t="s">
        <v>79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202</v>
      </c>
      <c r="O9" s="1" t="s">
        <v>89</v>
      </c>
      <c r="P9" s="1" t="s">
        <v>90</v>
      </c>
      <c r="Q9" s="1" t="s">
        <v>80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203</v>
      </c>
      <c r="O10" s="1" t="s">
        <v>89</v>
      </c>
      <c r="P10" s="1" t="s">
        <v>90</v>
      </c>
      <c r="Q10" s="1" t="s">
        <v>165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200</v>
      </c>
      <c r="O11" s="1" t="s">
        <v>89</v>
      </c>
      <c r="P11" s="1" t="s">
        <v>90</v>
      </c>
      <c r="Q11" s="1" t="s">
        <v>166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201</v>
      </c>
      <c r="O12" s="1" t="s">
        <v>89</v>
      </c>
      <c r="P12" s="1" t="s">
        <v>90</v>
      </c>
      <c r="Q12" s="1" t="s">
        <v>167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202</v>
      </c>
      <c r="O13" s="1" t="s">
        <v>89</v>
      </c>
      <c r="P13" s="1" t="s">
        <v>90</v>
      </c>
      <c r="Q13" s="1" t="s">
        <v>168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203</v>
      </c>
      <c r="O14" s="1" t="s">
        <v>89</v>
      </c>
      <c r="P14" s="1" t="s">
        <v>91</v>
      </c>
      <c r="Q14" s="1" t="s">
        <v>70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200</v>
      </c>
      <c r="O15" s="1" t="s">
        <v>89</v>
      </c>
      <c r="P15" s="1" t="s">
        <v>91</v>
      </c>
      <c r="Q15" s="1" t="s">
        <v>71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201</v>
      </c>
      <c r="O16" s="1" t="s">
        <v>89</v>
      </c>
      <c r="P16" s="1" t="s">
        <v>91</v>
      </c>
      <c r="Q16" s="1" t="s">
        <v>72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202</v>
      </c>
      <c r="O17" s="1" t="s">
        <v>89</v>
      </c>
      <c r="P17" s="1" t="s">
        <v>91</v>
      </c>
      <c r="Q17" s="1" t="s">
        <v>73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203</v>
      </c>
      <c r="O18" s="1" t="s">
        <v>89</v>
      </c>
      <c r="P18" s="1" t="s">
        <v>91</v>
      </c>
      <c r="Q18" s="1" t="s">
        <v>74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200</v>
      </c>
      <c r="O19" s="1" t="s">
        <v>89</v>
      </c>
      <c r="P19" s="1" t="s">
        <v>91</v>
      </c>
      <c r="Q19" s="1" t="s">
        <v>75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201</v>
      </c>
      <c r="O20" s="1" t="s">
        <v>89</v>
      </c>
      <c r="P20" s="1" t="s">
        <v>91</v>
      </c>
      <c r="Q20" s="1" t="s">
        <v>76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202</v>
      </c>
      <c r="O21" s="1" t="s">
        <v>89</v>
      </c>
      <c r="P21" s="1" t="s">
        <v>91</v>
      </c>
      <c r="Q21" s="1" t="s">
        <v>81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203</v>
      </c>
      <c r="O22" s="1" t="s">
        <v>89</v>
      </c>
      <c r="P22" s="1" t="s">
        <v>91</v>
      </c>
      <c r="Q22" s="1" t="s">
        <v>82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200</v>
      </c>
      <c r="O23" s="1" t="s">
        <v>89</v>
      </c>
      <c r="P23" s="1" t="s">
        <v>91</v>
      </c>
      <c r="Q23" s="1" t="s">
        <v>83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201</v>
      </c>
      <c r="O24" s="1" t="s">
        <v>89</v>
      </c>
      <c r="P24" s="1" t="s">
        <v>145</v>
      </c>
      <c r="Q24" s="1" t="s">
        <v>110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202</v>
      </c>
      <c r="O25" s="1" t="s">
        <v>89</v>
      </c>
      <c r="P25" s="1" t="s">
        <v>145</v>
      </c>
      <c r="Q25" s="1" t="s">
        <v>111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203</v>
      </c>
      <c r="O26" s="1" t="s">
        <v>89</v>
      </c>
      <c r="P26" s="1" t="s">
        <v>145</v>
      </c>
      <c r="Q26" s="1" t="s">
        <v>112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200</v>
      </c>
      <c r="O27" s="1" t="s">
        <v>89</v>
      </c>
      <c r="P27" s="1" t="s">
        <v>145</v>
      </c>
      <c r="Q27" s="1" t="s">
        <v>113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201</v>
      </c>
      <c r="O28" s="1" t="s">
        <v>89</v>
      </c>
      <c r="P28" s="1" t="s">
        <v>145</v>
      </c>
      <c r="Q28" s="1" t="s">
        <v>114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202</v>
      </c>
      <c r="O29" s="1" t="s">
        <v>89</v>
      </c>
      <c r="P29" s="1" t="s">
        <v>145</v>
      </c>
      <c r="Q29" s="1" t="s">
        <v>115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203</v>
      </c>
      <c r="O30" s="1" t="s">
        <v>89</v>
      </c>
      <c r="P30" s="1" t="s">
        <v>145</v>
      </c>
      <c r="Q30" s="1" t="s">
        <v>116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200</v>
      </c>
      <c r="O31" s="1" t="s">
        <v>89</v>
      </c>
      <c r="P31" s="1" t="s">
        <v>145</v>
      </c>
      <c r="Q31" s="1" t="s">
        <v>117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201</v>
      </c>
      <c r="O32" s="1" t="s">
        <v>89</v>
      </c>
      <c r="P32" s="1" t="s">
        <v>145</v>
      </c>
      <c r="Q32" s="1" t="s">
        <v>118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202</v>
      </c>
      <c r="O33" s="1" t="s">
        <v>89</v>
      </c>
      <c r="P33" s="1" t="s">
        <v>145</v>
      </c>
      <c r="Q33" s="1" t="s">
        <v>119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203</v>
      </c>
      <c r="O34" s="1" t="s">
        <v>89</v>
      </c>
      <c r="P34" s="1" t="s">
        <v>145</v>
      </c>
      <c r="Q34" s="1" t="s">
        <v>121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200</v>
      </c>
      <c r="O35" s="1" t="s">
        <v>89</v>
      </c>
      <c r="P35" s="1" t="s">
        <v>145</v>
      </c>
      <c r="Q35" s="1" t="s">
        <v>122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201</v>
      </c>
      <c r="O36" s="1" t="s">
        <v>89</v>
      </c>
      <c r="P36" s="1" t="s">
        <v>145</v>
      </c>
      <c r="Q36" s="1" t="s">
        <v>123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202</v>
      </c>
      <c r="O37" s="1" t="s">
        <v>89</v>
      </c>
      <c r="P37" s="1" t="s">
        <v>145</v>
      </c>
      <c r="Q37" s="1" t="s">
        <v>124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203</v>
      </c>
      <c r="O38" s="1" t="s">
        <v>89</v>
      </c>
      <c r="P38" s="1" t="s">
        <v>145</v>
      </c>
      <c r="Q38" s="1" t="s">
        <v>125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200</v>
      </c>
      <c r="O39" s="1" t="s">
        <v>89</v>
      </c>
      <c r="P39" s="1" t="s">
        <v>145</v>
      </c>
      <c r="Q39" s="1" t="s">
        <v>126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201</v>
      </c>
      <c r="O40" s="1" t="s">
        <v>89</v>
      </c>
      <c r="P40" s="1" t="s">
        <v>145</v>
      </c>
      <c r="Q40" s="1" t="s">
        <v>127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202</v>
      </c>
      <c r="O41" s="1" t="s">
        <v>89</v>
      </c>
      <c r="P41" s="1" t="s">
        <v>146</v>
      </c>
      <c r="Q41" s="1" t="s">
        <v>128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203</v>
      </c>
      <c r="O42" s="1" t="s">
        <v>89</v>
      </c>
      <c r="P42" s="1" t="s">
        <v>146</v>
      </c>
      <c r="Q42" s="1" t="s">
        <v>129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200</v>
      </c>
      <c r="O43" s="1" t="s">
        <v>89</v>
      </c>
      <c r="P43" s="1" t="s">
        <v>146</v>
      </c>
      <c r="Q43" s="1" t="s">
        <v>130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201</v>
      </c>
      <c r="O44" s="1" t="s">
        <v>89</v>
      </c>
      <c r="P44" s="1" t="s">
        <v>146</v>
      </c>
      <c r="Q44" s="1" t="s">
        <v>169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202</v>
      </c>
      <c r="O45" s="1" t="s">
        <v>89</v>
      </c>
      <c r="P45" s="1" t="s">
        <v>146</v>
      </c>
      <c r="Q45" s="1" t="s">
        <v>170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203</v>
      </c>
      <c r="O46" s="1" t="s">
        <v>89</v>
      </c>
      <c r="P46" s="1" t="s">
        <v>146</v>
      </c>
      <c r="Q46" s="1" t="s">
        <v>171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200</v>
      </c>
      <c r="O47" s="1" t="s">
        <v>89</v>
      </c>
      <c r="P47" s="1" t="s">
        <v>146</v>
      </c>
      <c r="Q47" s="1" t="s">
        <v>172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201</v>
      </c>
      <c r="O48" s="1" t="s">
        <v>89</v>
      </c>
      <c r="P48" s="1" t="s">
        <v>146</v>
      </c>
      <c r="Q48" s="1" t="s">
        <v>173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202</v>
      </c>
      <c r="O49" s="1" t="s">
        <v>89</v>
      </c>
      <c r="P49" s="1" t="s">
        <v>146</v>
      </c>
      <c r="Q49" s="1" t="s">
        <v>174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203</v>
      </c>
      <c r="O50" s="1" t="s">
        <v>89</v>
      </c>
      <c r="P50" s="1" t="s">
        <v>146</v>
      </c>
      <c r="Q50" s="1" t="s">
        <v>175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200</v>
      </c>
      <c r="O51" s="1" t="s">
        <v>89</v>
      </c>
      <c r="P51" s="1" t="s">
        <v>147</v>
      </c>
      <c r="Q51" s="1" t="s">
        <v>132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201</v>
      </c>
      <c r="O52" s="1" t="s">
        <v>89</v>
      </c>
      <c r="P52" s="1" t="s">
        <v>147</v>
      </c>
      <c r="Q52" s="1" t="s">
        <v>133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202</v>
      </c>
      <c r="O53" s="1" t="s">
        <v>89</v>
      </c>
      <c r="P53" s="1" t="s">
        <v>147</v>
      </c>
      <c r="Q53" s="1" t="s">
        <v>134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203</v>
      </c>
      <c r="O54" s="1" t="s">
        <v>89</v>
      </c>
      <c r="P54" s="1" t="s">
        <v>147</v>
      </c>
      <c r="Q54" s="1" t="s">
        <v>135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200</v>
      </c>
      <c r="O55" s="1" t="s">
        <v>89</v>
      </c>
      <c r="P55" s="1" t="s">
        <v>147</v>
      </c>
      <c r="Q55" s="1" t="s">
        <v>136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201</v>
      </c>
      <c r="O56" s="1" t="s">
        <v>89</v>
      </c>
      <c r="P56" s="1" t="s">
        <v>147</v>
      </c>
      <c r="Q56" s="1" t="s">
        <v>137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202</v>
      </c>
      <c r="O57" s="1" t="s">
        <v>89</v>
      </c>
      <c r="P57" s="1" t="s">
        <v>147</v>
      </c>
      <c r="Q57" s="1" t="s">
        <v>138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203</v>
      </c>
      <c r="O58" s="1" t="s">
        <v>89</v>
      </c>
      <c r="P58" s="1" t="s">
        <v>147</v>
      </c>
      <c r="Q58" s="1" t="s">
        <v>139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200</v>
      </c>
      <c r="O59" s="1" t="s">
        <v>89</v>
      </c>
      <c r="P59" s="1" t="s">
        <v>147</v>
      </c>
      <c r="Q59" s="1" t="s">
        <v>140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201</v>
      </c>
      <c r="O60" s="1" t="s">
        <v>89</v>
      </c>
      <c r="P60" s="1" t="s">
        <v>147</v>
      </c>
      <c r="Q60" s="1" t="s">
        <v>141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202</v>
      </c>
      <c r="O61" s="1" t="s">
        <v>85</v>
      </c>
      <c r="P61" s="1" t="s">
        <v>88</v>
      </c>
      <c r="Q61" s="1" t="s">
        <v>66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203</v>
      </c>
      <c r="O62" s="1" t="s">
        <v>85</v>
      </c>
      <c r="P62" s="1" t="s">
        <v>88</v>
      </c>
      <c r="Q62" s="1" t="s">
        <v>67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200</v>
      </c>
      <c r="O63" s="1" t="s">
        <v>85</v>
      </c>
      <c r="P63" s="1" t="s">
        <v>88</v>
      </c>
      <c r="Q63" s="1" t="s">
        <v>68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201</v>
      </c>
      <c r="O64" s="1" t="s">
        <v>85</v>
      </c>
      <c r="P64" s="1" t="s">
        <v>88</v>
      </c>
      <c r="Q64" s="1" t="s">
        <v>77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202</v>
      </c>
      <c r="O65" s="1" t="s">
        <v>85</v>
      </c>
      <c r="P65" s="1" t="s">
        <v>88</v>
      </c>
      <c r="Q65" s="1" t="s">
        <v>78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203</v>
      </c>
      <c r="O66" s="1" t="s">
        <v>85</v>
      </c>
      <c r="P66" s="1" t="s">
        <v>88</v>
      </c>
      <c r="Q66" s="1" t="s">
        <v>79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200</v>
      </c>
      <c r="O67" s="1" t="s">
        <v>85</v>
      </c>
      <c r="P67" s="1" t="s">
        <v>88</v>
      </c>
      <c r="Q67" s="1" t="s">
        <v>80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201</v>
      </c>
      <c r="O68" s="1" t="s">
        <v>85</v>
      </c>
      <c r="P68" s="1" t="s">
        <v>88</v>
      </c>
      <c r="Q68" s="1" t="s">
        <v>165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202</v>
      </c>
      <c r="O69" s="1" t="s">
        <v>85</v>
      </c>
      <c r="P69" s="1" t="s">
        <v>88</v>
      </c>
      <c r="Q69" s="1" t="s">
        <v>166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203</v>
      </c>
      <c r="O70" s="1" t="s">
        <v>85</v>
      </c>
      <c r="P70" s="1" t="s">
        <v>88</v>
      </c>
      <c r="Q70" s="1" t="s">
        <v>167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200</v>
      </c>
      <c r="O71" s="1" t="s">
        <v>85</v>
      </c>
      <c r="P71" s="1" t="s">
        <v>88</v>
      </c>
      <c r="Q71" s="1" t="s">
        <v>168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201</v>
      </c>
      <c r="O72" s="1" t="s">
        <v>85</v>
      </c>
      <c r="P72" s="1" t="s">
        <v>92</v>
      </c>
      <c r="Q72" s="1" t="s">
        <v>70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202</v>
      </c>
      <c r="O73" s="1" t="s">
        <v>85</v>
      </c>
      <c r="P73" s="1" t="s">
        <v>92</v>
      </c>
      <c r="Q73" s="1" t="s">
        <v>71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203</v>
      </c>
      <c r="O74" s="1" t="s">
        <v>85</v>
      </c>
      <c r="P74" s="1" t="s">
        <v>92</v>
      </c>
      <c r="Q74" s="1" t="s">
        <v>72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200</v>
      </c>
      <c r="O75" s="1" t="s">
        <v>85</v>
      </c>
      <c r="P75" s="1" t="s">
        <v>92</v>
      </c>
      <c r="Q75" s="1" t="s">
        <v>73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201</v>
      </c>
      <c r="O76" s="1" t="s">
        <v>85</v>
      </c>
      <c r="P76" s="1" t="s">
        <v>92</v>
      </c>
      <c r="Q76" s="1" t="s">
        <v>74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202</v>
      </c>
      <c r="O77" s="1" t="s">
        <v>85</v>
      </c>
      <c r="P77" s="1" t="s">
        <v>92</v>
      </c>
      <c r="Q77" s="1" t="s">
        <v>75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203</v>
      </c>
      <c r="O78" s="1" t="s">
        <v>85</v>
      </c>
      <c r="P78" s="1" t="s">
        <v>92</v>
      </c>
      <c r="Q78" s="1" t="s">
        <v>76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200</v>
      </c>
      <c r="O79" s="1" t="s">
        <v>85</v>
      </c>
      <c r="P79" s="1" t="s">
        <v>92</v>
      </c>
      <c r="Q79" s="1" t="s">
        <v>81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201</v>
      </c>
      <c r="O80" s="1" t="s">
        <v>85</v>
      </c>
      <c r="P80" s="1" t="s">
        <v>92</v>
      </c>
      <c r="Q80" s="1" t="s">
        <v>82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202</v>
      </c>
      <c r="O81" s="1" t="s">
        <v>85</v>
      </c>
      <c r="P81" s="1" t="s">
        <v>92</v>
      </c>
      <c r="Q81" s="1" t="s">
        <v>83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203</v>
      </c>
      <c r="O82" s="1" t="s">
        <v>85</v>
      </c>
      <c r="P82" s="1" t="s">
        <v>142</v>
      </c>
      <c r="Q82" s="1" t="s">
        <v>110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200</v>
      </c>
      <c r="O83" s="1" t="s">
        <v>85</v>
      </c>
      <c r="P83" s="1" t="s">
        <v>142</v>
      </c>
      <c r="Q83" s="1" t="s">
        <v>111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201</v>
      </c>
      <c r="O84" s="1" t="s">
        <v>85</v>
      </c>
      <c r="P84" s="1" t="s">
        <v>142</v>
      </c>
      <c r="Q84" s="1" t="s">
        <v>112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202</v>
      </c>
      <c r="O85" s="1" t="s">
        <v>85</v>
      </c>
      <c r="P85" s="1" t="s">
        <v>142</v>
      </c>
      <c r="Q85" s="1" t="s">
        <v>113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203</v>
      </c>
      <c r="O86" s="1" t="s">
        <v>85</v>
      </c>
      <c r="P86" s="1" t="s">
        <v>142</v>
      </c>
      <c r="Q86" s="1" t="s">
        <v>114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200</v>
      </c>
      <c r="O87" s="1" t="s">
        <v>85</v>
      </c>
      <c r="P87" s="1" t="s">
        <v>142</v>
      </c>
      <c r="Q87" s="1" t="s">
        <v>115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201</v>
      </c>
      <c r="O88" s="1" t="s">
        <v>85</v>
      </c>
      <c r="P88" s="1" t="s">
        <v>142</v>
      </c>
      <c r="Q88" s="1" t="s">
        <v>116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202</v>
      </c>
      <c r="O89" s="1" t="s">
        <v>85</v>
      </c>
      <c r="P89" s="1" t="s">
        <v>142</v>
      </c>
      <c r="Q89" s="1" t="s">
        <v>117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203</v>
      </c>
      <c r="O90" s="1" t="s">
        <v>85</v>
      </c>
      <c r="P90" s="1" t="s">
        <v>142</v>
      </c>
      <c r="Q90" s="1" t="s">
        <v>118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200</v>
      </c>
      <c r="O91" s="1" t="s">
        <v>85</v>
      </c>
      <c r="P91" s="1" t="s">
        <v>142</v>
      </c>
      <c r="Q91" s="1" t="s">
        <v>119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201</v>
      </c>
      <c r="O92" s="1" t="s">
        <v>85</v>
      </c>
      <c r="P92" s="1" t="s">
        <v>142</v>
      </c>
      <c r="Q92" s="1" t="s">
        <v>121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202</v>
      </c>
      <c r="O93" s="1" t="s">
        <v>85</v>
      </c>
      <c r="P93" s="1" t="s">
        <v>142</v>
      </c>
      <c r="Q93" s="1" t="s">
        <v>122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203</v>
      </c>
      <c r="O94" s="1" t="s">
        <v>85</v>
      </c>
      <c r="P94" s="1" t="s">
        <v>142</v>
      </c>
      <c r="Q94" s="1" t="s">
        <v>123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200</v>
      </c>
      <c r="O95" s="1" t="s">
        <v>85</v>
      </c>
      <c r="P95" s="1" t="s">
        <v>142</v>
      </c>
      <c r="Q95" s="1" t="s">
        <v>124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201</v>
      </c>
      <c r="O96" s="1" t="s">
        <v>85</v>
      </c>
      <c r="P96" s="1" t="s">
        <v>142</v>
      </c>
      <c r="Q96" s="1" t="s">
        <v>125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202</v>
      </c>
      <c r="O97" s="1" t="s">
        <v>85</v>
      </c>
      <c r="P97" s="1" t="s">
        <v>142</v>
      </c>
      <c r="Q97" s="1" t="s">
        <v>126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203</v>
      </c>
      <c r="O98" s="1" t="s">
        <v>85</v>
      </c>
      <c r="P98" s="1" t="s">
        <v>142</v>
      </c>
      <c r="Q98" s="1" t="s">
        <v>127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200</v>
      </c>
      <c r="O99" s="1" t="s">
        <v>85</v>
      </c>
      <c r="P99" s="1" t="s">
        <v>143</v>
      </c>
      <c r="Q99" s="1" t="s">
        <v>128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201</v>
      </c>
      <c r="O100" s="1" t="s">
        <v>85</v>
      </c>
      <c r="P100" s="1" t="s">
        <v>143</v>
      </c>
      <c r="Q100" s="1" t="s">
        <v>129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202</v>
      </c>
      <c r="O101" s="1" t="s">
        <v>85</v>
      </c>
      <c r="P101" s="1" t="s">
        <v>143</v>
      </c>
      <c r="Q101" s="1" t="s">
        <v>130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203</v>
      </c>
      <c r="O102" s="1" t="s">
        <v>85</v>
      </c>
      <c r="P102" s="1" t="s">
        <v>143</v>
      </c>
      <c r="Q102" s="1" t="s">
        <v>169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200</v>
      </c>
      <c r="O103" s="1" t="s">
        <v>85</v>
      </c>
      <c r="P103" s="1" t="s">
        <v>143</v>
      </c>
      <c r="Q103" s="1" t="s">
        <v>170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201</v>
      </c>
      <c r="O104" s="1" t="s">
        <v>85</v>
      </c>
      <c r="P104" s="1" t="s">
        <v>143</v>
      </c>
      <c r="Q104" s="1" t="s">
        <v>171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202</v>
      </c>
      <c r="O105" s="1" t="s">
        <v>85</v>
      </c>
      <c r="P105" s="1" t="s">
        <v>143</v>
      </c>
      <c r="Q105" s="1" t="s">
        <v>172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203</v>
      </c>
      <c r="O106" s="1" t="s">
        <v>85</v>
      </c>
      <c r="P106" s="1" t="s">
        <v>143</v>
      </c>
      <c r="Q106" s="1" t="s">
        <v>173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200</v>
      </c>
      <c r="O107" s="1" t="s">
        <v>85</v>
      </c>
      <c r="P107" s="1" t="s">
        <v>143</v>
      </c>
      <c r="Q107" s="1" t="s">
        <v>174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201</v>
      </c>
      <c r="O108" s="1" t="s">
        <v>85</v>
      </c>
      <c r="P108" s="1" t="s">
        <v>143</v>
      </c>
      <c r="Q108" s="1" t="s">
        <v>175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202</v>
      </c>
      <c r="O109" s="1" t="s">
        <v>85</v>
      </c>
      <c r="P109" s="1" t="s">
        <v>144</v>
      </c>
      <c r="Q109" s="1" t="s">
        <v>132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203</v>
      </c>
      <c r="O110" s="1" t="s">
        <v>85</v>
      </c>
      <c r="P110" s="1" t="s">
        <v>144</v>
      </c>
      <c r="Q110" s="1" t="s">
        <v>133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200</v>
      </c>
      <c r="O111" s="1" t="s">
        <v>85</v>
      </c>
      <c r="P111" s="1" t="s">
        <v>144</v>
      </c>
      <c r="Q111" s="1" t="s">
        <v>134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201</v>
      </c>
      <c r="O112" s="1" t="s">
        <v>85</v>
      </c>
      <c r="P112" s="1" t="s">
        <v>144</v>
      </c>
      <c r="Q112" s="1" t="s">
        <v>135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202</v>
      </c>
      <c r="O113" s="1" t="s">
        <v>85</v>
      </c>
      <c r="P113" s="1" t="s">
        <v>144</v>
      </c>
      <c r="Q113" s="1" t="s">
        <v>136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203</v>
      </c>
      <c r="O114" s="1" t="s">
        <v>85</v>
      </c>
      <c r="P114" s="1" t="s">
        <v>144</v>
      </c>
      <c r="Q114" s="1" t="s">
        <v>137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200</v>
      </c>
      <c r="O115" s="1" t="s">
        <v>85</v>
      </c>
      <c r="P115" s="1" t="s">
        <v>144</v>
      </c>
      <c r="Q115" s="1" t="s">
        <v>138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201</v>
      </c>
      <c r="O116" s="1" t="s">
        <v>85</v>
      </c>
      <c r="P116" s="1" t="s">
        <v>144</v>
      </c>
      <c r="Q116" s="1" t="s">
        <v>139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202</v>
      </c>
      <c r="O117" s="1" t="s">
        <v>85</v>
      </c>
      <c r="P117" s="1" t="s">
        <v>144</v>
      </c>
      <c r="Q117" s="1" t="s">
        <v>140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203</v>
      </c>
      <c r="O118" s="1" t="s">
        <v>85</v>
      </c>
      <c r="P118" s="1" t="s">
        <v>144</v>
      </c>
      <c r="Q118" s="1" t="s">
        <v>141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200</v>
      </c>
      <c r="O119" s="1" t="s">
        <v>85</v>
      </c>
      <c r="P119" s="1" t="s">
        <v>88</v>
      </c>
      <c r="Q119" s="1" t="s">
        <v>66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201</v>
      </c>
      <c r="O120" s="1" t="s">
        <v>85</v>
      </c>
      <c r="P120" s="1" t="s">
        <v>88</v>
      </c>
      <c r="Q120" s="1" t="s">
        <v>67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202</v>
      </c>
      <c r="O121" s="1" t="s">
        <v>85</v>
      </c>
      <c r="P121" s="1" t="s">
        <v>88</v>
      </c>
      <c r="Q121" s="1" t="s">
        <v>68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203</v>
      </c>
      <c r="O122" s="1" t="s">
        <v>85</v>
      </c>
      <c r="P122" s="1" t="s">
        <v>88</v>
      </c>
      <c r="Q122" s="1" t="s">
        <v>77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200</v>
      </c>
      <c r="O123" s="1" t="s">
        <v>85</v>
      </c>
      <c r="P123" s="1" t="s">
        <v>88</v>
      </c>
      <c r="Q123" s="1" t="s">
        <v>78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201</v>
      </c>
      <c r="O124" s="1" t="s">
        <v>85</v>
      </c>
      <c r="P124" s="1" t="s">
        <v>88</v>
      </c>
      <c r="Q124" s="1" t="s">
        <v>79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202</v>
      </c>
      <c r="O125" s="1" t="s">
        <v>85</v>
      </c>
      <c r="P125" s="1" t="s">
        <v>88</v>
      </c>
      <c r="Q125" s="1" t="s">
        <v>80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203</v>
      </c>
      <c r="O126" s="1" t="s">
        <v>85</v>
      </c>
      <c r="P126" s="1" t="s">
        <v>88</v>
      </c>
      <c r="Q126" s="1" t="s">
        <v>165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200</v>
      </c>
      <c r="O127" s="1" t="s">
        <v>85</v>
      </c>
      <c r="P127" s="1" t="s">
        <v>88</v>
      </c>
      <c r="Q127" s="1" t="s">
        <v>166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201</v>
      </c>
      <c r="O128" s="1" t="s">
        <v>85</v>
      </c>
      <c r="P128" s="1" t="s">
        <v>88</v>
      </c>
      <c r="Q128" s="1" t="s">
        <v>167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202</v>
      </c>
      <c r="O129" s="1" t="s">
        <v>85</v>
      </c>
      <c r="P129" s="1" t="s">
        <v>88</v>
      </c>
      <c r="Q129" s="1" t="s">
        <v>168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203</v>
      </c>
      <c r="O130" s="1" t="s">
        <v>85</v>
      </c>
      <c r="P130" s="1" t="s">
        <v>92</v>
      </c>
      <c r="Q130" s="1" t="s">
        <v>70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200</v>
      </c>
      <c r="O131" s="1" t="s">
        <v>85</v>
      </c>
      <c r="P131" s="1" t="s">
        <v>92</v>
      </c>
      <c r="Q131" s="1" t="s">
        <v>71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201</v>
      </c>
      <c r="O132" s="1" t="s">
        <v>85</v>
      </c>
      <c r="P132" s="1" t="s">
        <v>92</v>
      </c>
      <c r="Q132" s="1" t="s">
        <v>72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202</v>
      </c>
      <c r="O133" s="1" t="s">
        <v>85</v>
      </c>
      <c r="P133" s="1" t="s">
        <v>92</v>
      </c>
      <c r="Q133" s="1" t="s">
        <v>73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203</v>
      </c>
      <c r="O134" s="1" t="s">
        <v>85</v>
      </c>
      <c r="P134" s="1" t="s">
        <v>92</v>
      </c>
      <c r="Q134" s="1" t="s">
        <v>74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200</v>
      </c>
      <c r="O135" s="1" t="s">
        <v>85</v>
      </c>
      <c r="P135" s="1" t="s">
        <v>92</v>
      </c>
      <c r="Q135" s="1" t="s">
        <v>75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201</v>
      </c>
      <c r="O136" s="1" t="s">
        <v>85</v>
      </c>
      <c r="P136" s="1" t="s">
        <v>92</v>
      </c>
      <c r="Q136" s="1" t="s">
        <v>76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202</v>
      </c>
      <c r="O137" s="1" t="s">
        <v>85</v>
      </c>
      <c r="P137" s="1" t="s">
        <v>92</v>
      </c>
      <c r="Q137" s="1" t="s">
        <v>81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203</v>
      </c>
      <c r="O138" s="1" t="s">
        <v>85</v>
      </c>
      <c r="P138" s="1" t="s">
        <v>92</v>
      </c>
      <c r="Q138" s="1" t="s">
        <v>82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200</v>
      </c>
      <c r="O139" s="1" t="s">
        <v>85</v>
      </c>
      <c r="P139" s="1" t="s">
        <v>92</v>
      </c>
      <c r="Q139" s="1" t="s">
        <v>83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201</v>
      </c>
      <c r="O140" s="1" t="s">
        <v>85</v>
      </c>
      <c r="P140" s="1" t="s">
        <v>142</v>
      </c>
      <c r="Q140" s="1" t="s">
        <v>110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202</v>
      </c>
      <c r="O141" s="1" t="s">
        <v>85</v>
      </c>
      <c r="P141" s="1" t="s">
        <v>142</v>
      </c>
      <c r="Q141" s="1" t="s">
        <v>111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203</v>
      </c>
      <c r="O142" s="1" t="s">
        <v>85</v>
      </c>
      <c r="P142" s="1" t="s">
        <v>142</v>
      </c>
      <c r="Q142" s="1" t="s">
        <v>112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200</v>
      </c>
      <c r="O143" s="1" t="s">
        <v>85</v>
      </c>
      <c r="P143" s="1" t="s">
        <v>142</v>
      </c>
      <c r="Q143" s="1" t="s">
        <v>113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201</v>
      </c>
      <c r="O144" s="1" t="s">
        <v>85</v>
      </c>
      <c r="P144" s="1" t="s">
        <v>142</v>
      </c>
      <c r="Q144" s="1" t="s">
        <v>114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202</v>
      </c>
      <c r="O145" s="1" t="s">
        <v>85</v>
      </c>
      <c r="P145" s="1" t="s">
        <v>142</v>
      </c>
      <c r="Q145" s="1" t="s">
        <v>115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203</v>
      </c>
      <c r="O146" s="1" t="s">
        <v>85</v>
      </c>
      <c r="P146" s="1" t="s">
        <v>142</v>
      </c>
      <c r="Q146" s="1" t="s">
        <v>116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200</v>
      </c>
      <c r="O147" s="1" t="s">
        <v>85</v>
      </c>
      <c r="P147" s="1" t="s">
        <v>142</v>
      </c>
      <c r="Q147" s="1" t="s">
        <v>117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201</v>
      </c>
      <c r="O148" s="1" t="s">
        <v>85</v>
      </c>
      <c r="P148" s="1" t="s">
        <v>142</v>
      </c>
      <c r="Q148" s="1" t="s">
        <v>118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202</v>
      </c>
      <c r="O149" s="1" t="s">
        <v>85</v>
      </c>
      <c r="P149" s="1" t="s">
        <v>142</v>
      </c>
      <c r="Q149" s="1" t="s">
        <v>119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203</v>
      </c>
      <c r="O150" s="1" t="s">
        <v>85</v>
      </c>
      <c r="P150" s="1" t="s">
        <v>142</v>
      </c>
      <c r="Q150" s="1" t="s">
        <v>121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200</v>
      </c>
      <c r="O151" s="1" t="s">
        <v>85</v>
      </c>
      <c r="P151" s="1" t="s">
        <v>142</v>
      </c>
      <c r="Q151" s="1" t="s">
        <v>122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201</v>
      </c>
      <c r="O152" s="1" t="s">
        <v>85</v>
      </c>
      <c r="P152" s="1" t="s">
        <v>142</v>
      </c>
      <c r="Q152" s="1" t="s">
        <v>123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202</v>
      </c>
      <c r="O153" s="1" t="s">
        <v>85</v>
      </c>
      <c r="P153" s="1" t="s">
        <v>142</v>
      </c>
      <c r="Q153" s="1" t="s">
        <v>124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203</v>
      </c>
      <c r="O154" s="1" t="s">
        <v>85</v>
      </c>
      <c r="P154" s="1" t="s">
        <v>142</v>
      </c>
      <c r="Q154" s="1" t="s">
        <v>125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200</v>
      </c>
      <c r="O155" s="1" t="s">
        <v>85</v>
      </c>
      <c r="P155" s="1" t="s">
        <v>142</v>
      </c>
      <c r="Q155" s="1" t="s">
        <v>126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201</v>
      </c>
      <c r="O156" s="1" t="s">
        <v>85</v>
      </c>
      <c r="P156" s="1" t="s">
        <v>142</v>
      </c>
      <c r="Q156" s="1" t="s">
        <v>127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202</v>
      </c>
      <c r="O157" s="1" t="s">
        <v>85</v>
      </c>
      <c r="P157" s="1" t="s">
        <v>143</v>
      </c>
      <c r="Q157" s="1" t="s">
        <v>128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203</v>
      </c>
      <c r="O158" s="1" t="s">
        <v>85</v>
      </c>
      <c r="P158" s="1" t="s">
        <v>143</v>
      </c>
      <c r="Q158" s="1" t="s">
        <v>129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200</v>
      </c>
      <c r="O159" s="1" t="s">
        <v>85</v>
      </c>
      <c r="P159" s="1" t="s">
        <v>143</v>
      </c>
      <c r="Q159" s="1" t="s">
        <v>130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201</v>
      </c>
      <c r="O160" s="1" t="s">
        <v>85</v>
      </c>
      <c r="P160" s="1" t="s">
        <v>143</v>
      </c>
      <c r="Q160" s="1" t="s">
        <v>169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202</v>
      </c>
      <c r="O161" s="1" t="s">
        <v>85</v>
      </c>
      <c r="P161" s="1" t="s">
        <v>143</v>
      </c>
      <c r="Q161" s="1" t="s">
        <v>170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203</v>
      </c>
      <c r="O162" s="1" t="s">
        <v>85</v>
      </c>
      <c r="P162" s="1" t="s">
        <v>143</v>
      </c>
      <c r="Q162" s="1" t="s">
        <v>171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200</v>
      </c>
      <c r="O163" s="1" t="s">
        <v>85</v>
      </c>
      <c r="P163" s="1" t="s">
        <v>143</v>
      </c>
      <c r="Q163" s="1" t="s">
        <v>172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201</v>
      </c>
      <c r="O164" s="1" t="s">
        <v>85</v>
      </c>
      <c r="P164" s="1" t="s">
        <v>143</v>
      </c>
      <c r="Q164" s="1" t="s">
        <v>173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202</v>
      </c>
      <c r="O165" s="1" t="s">
        <v>85</v>
      </c>
      <c r="P165" s="1" t="s">
        <v>143</v>
      </c>
      <c r="Q165" s="1" t="s">
        <v>174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203</v>
      </c>
      <c r="O166" s="1" t="s">
        <v>85</v>
      </c>
      <c r="P166" s="1" t="s">
        <v>143</v>
      </c>
      <c r="Q166" s="1" t="s">
        <v>175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200</v>
      </c>
      <c r="O167" s="1" t="s">
        <v>85</v>
      </c>
      <c r="P167" s="1" t="s">
        <v>144</v>
      </c>
      <c r="Q167" s="1" t="s">
        <v>132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201</v>
      </c>
      <c r="O168" s="1" t="s">
        <v>85</v>
      </c>
      <c r="P168" s="1" t="s">
        <v>144</v>
      </c>
      <c r="Q168" s="1" t="s">
        <v>133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202</v>
      </c>
      <c r="O169" s="1" t="s">
        <v>85</v>
      </c>
      <c r="P169" s="1" t="s">
        <v>144</v>
      </c>
      <c r="Q169" s="1" t="s">
        <v>134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203</v>
      </c>
      <c r="O170" s="1" t="s">
        <v>85</v>
      </c>
      <c r="P170" s="1" t="s">
        <v>144</v>
      </c>
      <c r="Q170" s="1" t="s">
        <v>135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200</v>
      </c>
      <c r="O171" s="1" t="s">
        <v>85</v>
      </c>
      <c r="P171" s="1" t="s">
        <v>144</v>
      </c>
      <c r="Q171" s="1" t="s">
        <v>136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201</v>
      </c>
      <c r="O172" s="1" t="s">
        <v>85</v>
      </c>
      <c r="P172" s="1" t="s">
        <v>144</v>
      </c>
      <c r="Q172" s="1" t="s">
        <v>137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202</v>
      </c>
      <c r="O173" s="1" t="s">
        <v>85</v>
      </c>
      <c r="P173" s="1" t="s">
        <v>144</v>
      </c>
      <c r="Q173" s="1" t="s">
        <v>138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203</v>
      </c>
      <c r="O174" s="1" t="s">
        <v>85</v>
      </c>
      <c r="P174" s="1" t="s">
        <v>144</v>
      </c>
      <c r="Q174" s="1" t="s">
        <v>139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200</v>
      </c>
      <c r="O175" s="1" t="s">
        <v>85</v>
      </c>
      <c r="P175" s="1" t="s">
        <v>144</v>
      </c>
      <c r="Q175" s="1" t="s">
        <v>140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201</v>
      </c>
      <c r="O176" s="1" t="s">
        <v>85</v>
      </c>
      <c r="P176" s="1" t="s">
        <v>144</v>
      </c>
      <c r="Q176" s="1" t="s">
        <v>141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202</v>
      </c>
      <c r="O177" s="1" t="s">
        <v>94</v>
      </c>
      <c r="P177" s="1" t="s">
        <v>65</v>
      </c>
      <c r="Q177" s="1" t="s">
        <v>66</v>
      </c>
      <c r="AA177" s="1">
        <f t="shared" ref="AA177:AA208" si="116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203</v>
      </c>
      <c r="O178" s="1" t="s">
        <v>94</v>
      </c>
      <c r="P178" s="1" t="s">
        <v>65</v>
      </c>
      <c r="Q178" s="1" t="s">
        <v>67</v>
      </c>
      <c r="AA178" s="1">
        <f t="shared" si="116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7">D178</f>
        <v>45427</v>
      </c>
      <c r="E179" s="1" t="s">
        <v>200</v>
      </c>
      <c r="O179" s="1" t="s">
        <v>94</v>
      </c>
      <c r="P179" s="1" t="s">
        <v>65</v>
      </c>
      <c r="Q179" s="1" t="s">
        <v>68</v>
      </c>
      <c r="AA179" s="1">
        <f t="shared" si="116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7"/>
        <v>45427</v>
      </c>
      <c r="E180" s="1" t="s">
        <v>201</v>
      </c>
      <c r="O180" s="1" t="s">
        <v>94</v>
      </c>
      <c r="P180" s="1" t="s">
        <v>65</v>
      </c>
      <c r="Q180" s="1" t="s">
        <v>77</v>
      </c>
      <c r="AA180" s="1">
        <f t="shared" si="116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7"/>
        <v>45427</v>
      </c>
      <c r="E181" s="1" t="s">
        <v>202</v>
      </c>
      <c r="O181" s="1" t="s">
        <v>94</v>
      </c>
      <c r="P181" s="1" t="s">
        <v>65</v>
      </c>
      <c r="Q181" s="1" t="s">
        <v>78</v>
      </c>
      <c r="AA181" s="1">
        <f t="shared" si="116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7"/>
        <v>45427</v>
      </c>
      <c r="E182" s="1" t="s">
        <v>203</v>
      </c>
      <c r="O182" s="1" t="s">
        <v>94</v>
      </c>
      <c r="P182" s="1" t="s">
        <v>65</v>
      </c>
      <c r="Q182" s="1" t="s">
        <v>79</v>
      </c>
      <c r="AA182" s="1">
        <f t="shared" si="116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7"/>
        <v>45427</v>
      </c>
      <c r="E183" s="1" t="s">
        <v>200</v>
      </c>
      <c r="O183" s="1" t="s">
        <v>94</v>
      </c>
      <c r="P183" s="1" t="s">
        <v>65</v>
      </c>
      <c r="Q183" s="1" t="s">
        <v>80</v>
      </c>
      <c r="AA183" s="1">
        <f t="shared" si="116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7"/>
        <v>45427</v>
      </c>
      <c r="E184" s="1" t="s">
        <v>201</v>
      </c>
      <c r="O184" s="1" t="s">
        <v>94</v>
      </c>
      <c r="P184" s="1" t="s">
        <v>65</v>
      </c>
      <c r="Q184" s="1" t="s">
        <v>165</v>
      </c>
      <c r="AA184" s="1">
        <f t="shared" si="116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7"/>
        <v>45427</v>
      </c>
      <c r="E185" s="1" t="s">
        <v>202</v>
      </c>
      <c r="O185" s="1" t="s">
        <v>94</v>
      </c>
      <c r="P185" s="1" t="s">
        <v>65</v>
      </c>
      <c r="Q185" s="1" t="s">
        <v>166</v>
      </c>
      <c r="AA185" s="1">
        <f t="shared" si="116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7"/>
        <v>45427</v>
      </c>
      <c r="E186" s="1" t="s">
        <v>203</v>
      </c>
      <c r="O186" s="1" t="s">
        <v>94</v>
      </c>
      <c r="P186" s="1" t="s">
        <v>65</v>
      </c>
      <c r="Q186" s="1" t="s">
        <v>167</v>
      </c>
      <c r="AA186" s="1">
        <f t="shared" si="116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7"/>
        <v>45427</v>
      </c>
      <c r="E187" s="1" t="s">
        <v>200</v>
      </c>
      <c r="O187" s="1" t="s">
        <v>94</v>
      </c>
      <c r="P187" s="1" t="s">
        <v>65</v>
      </c>
      <c r="Q187" s="1" t="s">
        <v>168</v>
      </c>
      <c r="AA187" s="1">
        <f t="shared" si="116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7"/>
        <v>45427</v>
      </c>
      <c r="E188" s="1" t="s">
        <v>201</v>
      </c>
      <c r="O188" s="1" t="s">
        <v>94</v>
      </c>
      <c r="P188" s="1" t="s">
        <v>69</v>
      </c>
      <c r="Q188" s="1" t="s">
        <v>70</v>
      </c>
      <c r="AA188" s="1">
        <f t="shared" si="116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7"/>
        <v>45427</v>
      </c>
      <c r="E189" s="1" t="s">
        <v>202</v>
      </c>
      <c r="O189" s="1" t="s">
        <v>94</v>
      </c>
      <c r="P189" s="1" t="s">
        <v>69</v>
      </c>
      <c r="Q189" s="1" t="s">
        <v>71</v>
      </c>
      <c r="AA189" s="1">
        <f t="shared" si="116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7"/>
        <v>45427</v>
      </c>
      <c r="E190" s="1" t="s">
        <v>203</v>
      </c>
      <c r="O190" s="1" t="s">
        <v>94</v>
      </c>
      <c r="P190" s="1" t="s">
        <v>69</v>
      </c>
      <c r="Q190" s="1" t="s">
        <v>72</v>
      </c>
      <c r="AA190" s="1">
        <f t="shared" si="116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7"/>
        <v>45427</v>
      </c>
      <c r="E191" s="1" t="s">
        <v>200</v>
      </c>
      <c r="O191" s="1" t="s">
        <v>94</v>
      </c>
      <c r="P191" s="1" t="s">
        <v>69</v>
      </c>
      <c r="Q191" s="1" t="s">
        <v>73</v>
      </c>
      <c r="AA191" s="1">
        <f t="shared" si="116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7"/>
        <v>45427</v>
      </c>
      <c r="E192" s="1" t="s">
        <v>201</v>
      </c>
      <c r="O192" s="1" t="s">
        <v>94</v>
      </c>
      <c r="P192" s="1" t="s">
        <v>69</v>
      </c>
      <c r="Q192" s="1" t="s">
        <v>74</v>
      </c>
      <c r="AA192" s="1">
        <f t="shared" si="116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7"/>
        <v>45427</v>
      </c>
      <c r="E193" s="1" t="s">
        <v>202</v>
      </c>
      <c r="O193" s="1" t="s">
        <v>94</v>
      </c>
      <c r="P193" s="1" t="s">
        <v>69</v>
      </c>
      <c r="Q193" s="1" t="s">
        <v>75</v>
      </c>
      <c r="AA193" s="1">
        <f t="shared" si="116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7"/>
        <v>45427</v>
      </c>
      <c r="E194" s="1" t="s">
        <v>203</v>
      </c>
      <c r="O194" s="1" t="s">
        <v>94</v>
      </c>
      <c r="P194" s="1" t="s">
        <v>69</v>
      </c>
      <c r="Q194" s="1" t="s">
        <v>76</v>
      </c>
      <c r="AA194" s="1">
        <f t="shared" si="116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7"/>
        <v>45427</v>
      </c>
      <c r="E195" s="1" t="s">
        <v>200</v>
      </c>
      <c r="O195" s="1" t="s">
        <v>94</v>
      </c>
      <c r="P195" s="1" t="s">
        <v>69</v>
      </c>
      <c r="Q195" s="1" t="s">
        <v>81</v>
      </c>
      <c r="AA195" s="1">
        <f t="shared" si="116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7"/>
        <v>45427</v>
      </c>
      <c r="E196" s="1" t="s">
        <v>201</v>
      </c>
      <c r="O196" s="1" t="s">
        <v>94</v>
      </c>
      <c r="P196" s="1" t="s">
        <v>69</v>
      </c>
      <c r="Q196" s="1" t="s">
        <v>82</v>
      </c>
      <c r="AA196" s="1">
        <f t="shared" si="116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7"/>
        <v>45427</v>
      </c>
      <c r="E197" s="1" t="s">
        <v>202</v>
      </c>
      <c r="O197" s="1" t="s">
        <v>94</v>
      </c>
      <c r="P197" s="1" t="s">
        <v>69</v>
      </c>
      <c r="Q197" s="1" t="s">
        <v>83</v>
      </c>
      <c r="AA197" s="1">
        <f t="shared" si="116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7"/>
        <v>45427</v>
      </c>
      <c r="E198" s="1" t="s">
        <v>203</v>
      </c>
      <c r="O198" s="1" t="s">
        <v>94</v>
      </c>
      <c r="P198" s="1" t="s">
        <v>109</v>
      </c>
      <c r="Q198" s="1" t="s">
        <v>110</v>
      </c>
      <c r="AA198" s="1">
        <f t="shared" si="116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7"/>
        <v>45427</v>
      </c>
      <c r="E199" s="1" t="s">
        <v>200</v>
      </c>
      <c r="O199" s="1" t="s">
        <v>94</v>
      </c>
      <c r="P199" s="1" t="s">
        <v>109</v>
      </c>
      <c r="Q199" s="1" t="s">
        <v>111</v>
      </c>
      <c r="AA199" s="1">
        <f t="shared" si="116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7"/>
        <v>45427</v>
      </c>
      <c r="E200" s="1" t="s">
        <v>201</v>
      </c>
      <c r="O200" s="1" t="s">
        <v>94</v>
      </c>
      <c r="P200" s="1" t="s">
        <v>109</v>
      </c>
      <c r="Q200" s="1" t="s">
        <v>112</v>
      </c>
      <c r="AA200" s="1">
        <f t="shared" si="116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7"/>
        <v>45427</v>
      </c>
      <c r="E201" s="1" t="s">
        <v>202</v>
      </c>
      <c r="O201" s="1" t="s">
        <v>94</v>
      </c>
      <c r="P201" s="1" t="s">
        <v>109</v>
      </c>
      <c r="Q201" s="1" t="s">
        <v>113</v>
      </c>
      <c r="AA201" s="1">
        <f t="shared" si="116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7"/>
        <v>45427</v>
      </c>
      <c r="E202" s="1" t="s">
        <v>203</v>
      </c>
      <c r="O202" s="1" t="s">
        <v>94</v>
      </c>
      <c r="P202" s="1" t="s">
        <v>109</v>
      </c>
      <c r="Q202" s="1" t="s">
        <v>114</v>
      </c>
      <c r="AA202" s="1">
        <f t="shared" si="116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7"/>
        <v>45427</v>
      </c>
      <c r="E203" s="1" t="s">
        <v>200</v>
      </c>
      <c r="O203" s="1" t="s">
        <v>94</v>
      </c>
      <c r="P203" s="1" t="s">
        <v>109</v>
      </c>
      <c r="Q203" s="1" t="s">
        <v>115</v>
      </c>
      <c r="AA203" s="1">
        <f t="shared" si="116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7"/>
        <v>45427</v>
      </c>
      <c r="E204" s="1" t="s">
        <v>201</v>
      </c>
      <c r="O204" s="1" t="s">
        <v>94</v>
      </c>
      <c r="P204" s="1" t="s">
        <v>109</v>
      </c>
      <c r="Q204" s="1" t="s">
        <v>116</v>
      </c>
      <c r="AA204" s="1">
        <f t="shared" si="116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7"/>
        <v>45427</v>
      </c>
      <c r="E205" s="1" t="s">
        <v>202</v>
      </c>
      <c r="O205" s="1" t="s">
        <v>94</v>
      </c>
      <c r="P205" s="1" t="s">
        <v>109</v>
      </c>
      <c r="Q205" s="1" t="s">
        <v>117</v>
      </c>
      <c r="AA205" s="1">
        <f t="shared" si="116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7"/>
        <v>45427</v>
      </c>
      <c r="E206" s="1" t="s">
        <v>203</v>
      </c>
      <c r="O206" s="1" t="s">
        <v>94</v>
      </c>
      <c r="P206" s="1" t="s">
        <v>109</v>
      </c>
      <c r="Q206" s="1" t="s">
        <v>118</v>
      </c>
      <c r="AA206" s="1">
        <f t="shared" si="116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7"/>
        <v>45427</v>
      </c>
      <c r="E207" s="1" t="s">
        <v>200</v>
      </c>
      <c r="O207" s="1" t="s">
        <v>94</v>
      </c>
      <c r="P207" s="1" t="s">
        <v>109</v>
      </c>
      <c r="Q207" s="1" t="s">
        <v>119</v>
      </c>
      <c r="AA207" s="1">
        <f t="shared" si="116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7"/>
        <v>45427</v>
      </c>
      <c r="E208" s="1" t="s">
        <v>201</v>
      </c>
      <c r="O208" s="1" t="s">
        <v>94</v>
      </c>
      <c r="P208" s="1" t="s">
        <v>109</v>
      </c>
      <c r="Q208" s="1" t="s">
        <v>121</v>
      </c>
      <c r="AA208" s="1">
        <f t="shared" si="116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7"/>
        <v>45427</v>
      </c>
      <c r="E209" s="1" t="s">
        <v>202</v>
      </c>
      <c r="O209" s="1" t="s">
        <v>94</v>
      </c>
      <c r="P209" s="1" t="s">
        <v>109</v>
      </c>
      <c r="Q209" s="1" t="s">
        <v>122</v>
      </c>
      <c r="AA209" s="1">
        <f t="shared" ref="AA209:AA234" si="118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7"/>
        <v>45427</v>
      </c>
      <c r="E210" s="1" t="s">
        <v>203</v>
      </c>
      <c r="O210" s="1" t="s">
        <v>94</v>
      </c>
      <c r="P210" s="1" t="s">
        <v>109</v>
      </c>
      <c r="Q210" s="1" t="s">
        <v>123</v>
      </c>
      <c r="AA210" s="1">
        <f t="shared" si="118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7"/>
        <v>45427</v>
      </c>
      <c r="E211" s="1" t="s">
        <v>200</v>
      </c>
      <c r="O211" s="1" t="s">
        <v>94</v>
      </c>
      <c r="P211" s="1" t="s">
        <v>109</v>
      </c>
      <c r="Q211" s="1" t="s">
        <v>124</v>
      </c>
      <c r="AA211" s="1">
        <f t="shared" si="118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7"/>
        <v>45427</v>
      </c>
      <c r="E212" s="1" t="s">
        <v>201</v>
      </c>
      <c r="O212" s="1" t="s">
        <v>94</v>
      </c>
      <c r="P212" s="1" t="s">
        <v>109</v>
      </c>
      <c r="Q212" s="1" t="s">
        <v>125</v>
      </c>
      <c r="AA212" s="1">
        <f t="shared" si="118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7"/>
        <v>45427</v>
      </c>
      <c r="E213" s="1" t="s">
        <v>202</v>
      </c>
      <c r="O213" s="1" t="s">
        <v>94</v>
      </c>
      <c r="P213" s="1" t="s">
        <v>109</v>
      </c>
      <c r="Q213" s="1" t="s">
        <v>126</v>
      </c>
      <c r="AA213" s="1">
        <f t="shared" si="118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7"/>
        <v>45427</v>
      </c>
      <c r="E214" s="1" t="s">
        <v>203</v>
      </c>
      <c r="O214" s="1" t="s">
        <v>94</v>
      </c>
      <c r="P214" s="1" t="s">
        <v>109</v>
      </c>
      <c r="Q214" s="1" t="s">
        <v>127</v>
      </c>
      <c r="AA214" s="1">
        <f t="shared" si="118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7"/>
        <v>45427</v>
      </c>
      <c r="E215" s="1" t="s">
        <v>200</v>
      </c>
      <c r="O215" s="1" t="s">
        <v>94</v>
      </c>
      <c r="P215" s="1" t="s">
        <v>120</v>
      </c>
      <c r="Q215" s="1" t="s">
        <v>128</v>
      </c>
      <c r="AA215" s="1">
        <f t="shared" si="118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7"/>
        <v>45427</v>
      </c>
      <c r="E216" s="1" t="s">
        <v>201</v>
      </c>
      <c r="O216" s="1" t="s">
        <v>94</v>
      </c>
      <c r="P216" s="1" t="s">
        <v>120</v>
      </c>
      <c r="Q216" s="1" t="s">
        <v>129</v>
      </c>
      <c r="AA216" s="1">
        <f t="shared" si="118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7"/>
        <v>45427</v>
      </c>
      <c r="E217" s="1" t="s">
        <v>202</v>
      </c>
      <c r="O217" s="1" t="s">
        <v>94</v>
      </c>
      <c r="P217" s="1" t="s">
        <v>120</v>
      </c>
      <c r="Q217" s="1" t="s">
        <v>130</v>
      </c>
      <c r="AA217" s="1">
        <f t="shared" si="118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7"/>
        <v>45427</v>
      </c>
      <c r="E218" s="1" t="s">
        <v>203</v>
      </c>
      <c r="O218" s="1" t="s">
        <v>94</v>
      </c>
      <c r="P218" s="1" t="s">
        <v>120</v>
      </c>
      <c r="Q218" s="1" t="s">
        <v>169</v>
      </c>
      <c r="AA218" s="1">
        <f t="shared" si="118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7"/>
        <v>45427</v>
      </c>
      <c r="E219" s="1" t="s">
        <v>200</v>
      </c>
      <c r="O219" s="1" t="s">
        <v>94</v>
      </c>
      <c r="P219" s="1" t="s">
        <v>120</v>
      </c>
      <c r="Q219" s="1" t="s">
        <v>170</v>
      </c>
      <c r="AA219" s="1">
        <f t="shared" si="118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7"/>
        <v>45427</v>
      </c>
      <c r="E220" s="1" t="s">
        <v>201</v>
      </c>
      <c r="O220" s="1" t="s">
        <v>94</v>
      </c>
      <c r="P220" s="1" t="s">
        <v>120</v>
      </c>
      <c r="Q220" s="1" t="s">
        <v>171</v>
      </c>
      <c r="AA220" s="1">
        <f t="shared" si="118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7"/>
        <v>45427</v>
      </c>
      <c r="E221" s="1" t="s">
        <v>202</v>
      </c>
      <c r="O221" s="1" t="s">
        <v>94</v>
      </c>
      <c r="P221" s="1" t="s">
        <v>120</v>
      </c>
      <c r="Q221" s="1" t="s">
        <v>172</v>
      </c>
      <c r="AA221" s="1">
        <f t="shared" si="118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7"/>
        <v>45427</v>
      </c>
      <c r="E222" s="1" t="s">
        <v>203</v>
      </c>
      <c r="O222" s="1" t="s">
        <v>94</v>
      </c>
      <c r="P222" s="1" t="s">
        <v>120</v>
      </c>
      <c r="Q222" s="1" t="s">
        <v>173</v>
      </c>
      <c r="AA222" s="1">
        <f t="shared" si="118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7"/>
        <v>45427</v>
      </c>
      <c r="E223" s="1" t="s">
        <v>200</v>
      </c>
      <c r="O223" s="1" t="s">
        <v>94</v>
      </c>
      <c r="P223" s="1" t="s">
        <v>120</v>
      </c>
      <c r="Q223" s="1" t="s">
        <v>174</v>
      </c>
      <c r="AA223" s="1">
        <f t="shared" si="118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7"/>
        <v>45427</v>
      </c>
      <c r="E224" s="1" t="s">
        <v>201</v>
      </c>
      <c r="O224" s="1" t="s">
        <v>94</v>
      </c>
      <c r="P224" s="1" t="s">
        <v>120</v>
      </c>
      <c r="Q224" s="1" t="s">
        <v>175</v>
      </c>
      <c r="AA224" s="1">
        <f t="shared" si="118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7"/>
        <v>45427</v>
      </c>
      <c r="E225" s="1" t="s">
        <v>202</v>
      </c>
      <c r="O225" s="1" t="s">
        <v>94</v>
      </c>
      <c r="P225" s="1" t="s">
        <v>131</v>
      </c>
      <c r="Q225" s="1" t="s">
        <v>132</v>
      </c>
      <c r="AA225" s="1">
        <f t="shared" si="118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7"/>
        <v>45427</v>
      </c>
      <c r="E226" s="1" t="s">
        <v>203</v>
      </c>
      <c r="O226" s="1" t="s">
        <v>94</v>
      </c>
      <c r="P226" s="1" t="s">
        <v>131</v>
      </c>
      <c r="Q226" s="1" t="s">
        <v>133</v>
      </c>
      <c r="AA226" s="1">
        <f t="shared" si="118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7"/>
        <v>45427</v>
      </c>
      <c r="E227" s="1" t="s">
        <v>200</v>
      </c>
      <c r="O227" s="1" t="s">
        <v>94</v>
      </c>
      <c r="P227" s="1" t="s">
        <v>131</v>
      </c>
      <c r="Q227" s="1" t="s">
        <v>134</v>
      </c>
      <c r="AA227" s="1">
        <f t="shared" si="118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7"/>
        <v>45427</v>
      </c>
      <c r="E228" s="1" t="s">
        <v>201</v>
      </c>
      <c r="O228" s="1" t="s">
        <v>94</v>
      </c>
      <c r="P228" s="1" t="s">
        <v>131</v>
      </c>
      <c r="Q228" s="1" t="s">
        <v>135</v>
      </c>
      <c r="AA228" s="1">
        <f t="shared" si="118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7"/>
        <v>45427</v>
      </c>
      <c r="E229" s="1" t="s">
        <v>202</v>
      </c>
      <c r="O229" s="1" t="s">
        <v>94</v>
      </c>
      <c r="P229" s="1" t="s">
        <v>131</v>
      </c>
      <c r="Q229" s="1" t="s">
        <v>136</v>
      </c>
      <c r="AA229" s="1">
        <f t="shared" si="118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7"/>
        <v>45427</v>
      </c>
      <c r="E230" s="1" t="s">
        <v>203</v>
      </c>
      <c r="O230" s="1" t="s">
        <v>94</v>
      </c>
      <c r="P230" s="1" t="s">
        <v>131</v>
      </c>
      <c r="Q230" s="1" t="s">
        <v>137</v>
      </c>
      <c r="AA230" s="1">
        <f t="shared" si="118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7"/>
        <v>45427</v>
      </c>
      <c r="E231" s="1" t="s">
        <v>200</v>
      </c>
      <c r="O231" s="1" t="s">
        <v>94</v>
      </c>
      <c r="P231" s="1" t="s">
        <v>131</v>
      </c>
      <c r="Q231" s="1" t="s">
        <v>138</v>
      </c>
      <c r="AA231" s="1">
        <f t="shared" si="118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7"/>
        <v>45427</v>
      </c>
      <c r="E232" s="1" t="s">
        <v>201</v>
      </c>
      <c r="O232" s="1" t="s">
        <v>94</v>
      </c>
      <c r="P232" s="1" t="s">
        <v>131</v>
      </c>
      <c r="Q232" s="1" t="s">
        <v>139</v>
      </c>
      <c r="AA232" s="1">
        <f t="shared" si="118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7"/>
        <v>45427</v>
      </c>
      <c r="E233" s="1" t="s">
        <v>202</v>
      </c>
      <c r="O233" s="1" t="s">
        <v>94</v>
      </c>
      <c r="P233" s="1" t="s">
        <v>131</v>
      </c>
      <c r="Q233" s="1" t="s">
        <v>140</v>
      </c>
      <c r="AA233" s="1">
        <f t="shared" si="118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7"/>
        <v>45427</v>
      </c>
      <c r="E234" s="1" t="s">
        <v>203</v>
      </c>
      <c r="O234" s="1" t="s">
        <v>94</v>
      </c>
      <c r="P234" s="1" t="s">
        <v>131</v>
      </c>
      <c r="Q234" s="1" t="s">
        <v>141</v>
      </c>
      <c r="AA234" s="1">
        <f t="shared" si="118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7"/>
        <v>45427</v>
      </c>
      <c r="E235" s="1" t="s">
        <v>200</v>
      </c>
      <c r="O235" s="1" t="s">
        <v>59</v>
      </c>
      <c r="P235" s="1" t="s">
        <v>60</v>
      </c>
      <c r="Q235" s="1" t="s">
        <v>61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201</v>
      </c>
      <c r="O236" s="1" t="s">
        <v>84</v>
      </c>
      <c r="P236" s="1" t="s">
        <v>86</v>
      </c>
      <c r="Q236" s="1" t="s">
        <v>61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202</v>
      </c>
      <c r="O237" s="1" t="s">
        <v>84</v>
      </c>
      <c r="P237" s="1" t="s">
        <v>86</v>
      </c>
      <c r="Q237" s="1" t="s">
        <v>61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203</v>
      </c>
      <c r="O238" s="1" t="s">
        <v>84</v>
      </c>
      <c r="P238" s="1" t="s">
        <v>86</v>
      </c>
      <c r="Q238" s="1" t="s">
        <v>61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200</v>
      </c>
      <c r="O239" s="1" t="s">
        <v>84</v>
      </c>
      <c r="P239" s="1" t="s">
        <v>86</v>
      </c>
      <c r="Q239" s="1" t="s">
        <v>61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201</v>
      </c>
      <c r="O240" s="1" t="s">
        <v>94</v>
      </c>
      <c r="P240" s="1" t="s">
        <v>65</v>
      </c>
      <c r="Q240" s="1" t="s">
        <v>66</v>
      </c>
      <c r="AA240" s="1">
        <f t="shared" ref="AA240:AA271" si="119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202</v>
      </c>
      <c r="O241" s="1" t="s">
        <v>94</v>
      </c>
      <c r="P241" s="1" t="s">
        <v>65</v>
      </c>
      <c r="Q241" s="1" t="s">
        <v>67</v>
      </c>
      <c r="AA241" s="1">
        <f t="shared" si="119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0">D241</f>
        <v>45458</v>
      </c>
      <c r="E242" s="1" t="s">
        <v>203</v>
      </c>
      <c r="O242" s="1" t="s">
        <v>94</v>
      </c>
      <c r="P242" s="1" t="s">
        <v>65</v>
      </c>
      <c r="Q242" s="1" t="s">
        <v>68</v>
      </c>
      <c r="AA242" s="1">
        <f t="shared" si="119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0"/>
        <v>45458</v>
      </c>
      <c r="E243" s="1" t="s">
        <v>200</v>
      </c>
      <c r="O243" s="1" t="s">
        <v>94</v>
      </c>
      <c r="P243" s="1" t="s">
        <v>65</v>
      </c>
      <c r="Q243" s="1" t="s">
        <v>77</v>
      </c>
      <c r="AA243" s="1">
        <f t="shared" si="119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0"/>
        <v>45458</v>
      </c>
      <c r="E244" s="1" t="s">
        <v>201</v>
      </c>
      <c r="O244" s="1" t="s">
        <v>94</v>
      </c>
      <c r="P244" s="1" t="s">
        <v>65</v>
      </c>
      <c r="Q244" s="1" t="s">
        <v>78</v>
      </c>
      <c r="AA244" s="1">
        <f t="shared" si="119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0"/>
        <v>45458</v>
      </c>
      <c r="E245" s="1" t="s">
        <v>202</v>
      </c>
      <c r="O245" s="1" t="s">
        <v>94</v>
      </c>
      <c r="P245" s="1" t="s">
        <v>65</v>
      </c>
      <c r="Q245" s="1" t="s">
        <v>79</v>
      </c>
      <c r="AA245" s="1">
        <f t="shared" si="119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0"/>
        <v>45458</v>
      </c>
      <c r="E246" s="1" t="s">
        <v>203</v>
      </c>
      <c r="O246" s="1" t="s">
        <v>94</v>
      </c>
      <c r="P246" s="1" t="s">
        <v>65</v>
      </c>
      <c r="Q246" s="1" t="s">
        <v>80</v>
      </c>
      <c r="AA246" s="1">
        <f t="shared" si="119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0"/>
        <v>45458</v>
      </c>
      <c r="E247" s="1" t="s">
        <v>200</v>
      </c>
      <c r="O247" s="1" t="s">
        <v>94</v>
      </c>
      <c r="P247" s="1" t="s">
        <v>65</v>
      </c>
      <c r="Q247" s="1" t="s">
        <v>165</v>
      </c>
      <c r="AA247" s="1">
        <f t="shared" si="119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0"/>
        <v>45458</v>
      </c>
      <c r="E248" s="1" t="s">
        <v>201</v>
      </c>
      <c r="O248" s="1" t="s">
        <v>94</v>
      </c>
      <c r="P248" s="1" t="s">
        <v>65</v>
      </c>
      <c r="Q248" s="1" t="s">
        <v>166</v>
      </c>
      <c r="AA248" s="1">
        <f t="shared" si="119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0"/>
        <v>45458</v>
      </c>
      <c r="E249" s="1" t="s">
        <v>202</v>
      </c>
      <c r="O249" s="1" t="s">
        <v>94</v>
      </c>
      <c r="P249" s="1" t="s">
        <v>65</v>
      </c>
      <c r="Q249" s="1" t="s">
        <v>167</v>
      </c>
      <c r="AA249" s="1">
        <f t="shared" si="119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0"/>
        <v>45458</v>
      </c>
      <c r="E250" s="1" t="s">
        <v>203</v>
      </c>
      <c r="O250" s="1" t="s">
        <v>94</v>
      </c>
      <c r="P250" s="1" t="s">
        <v>65</v>
      </c>
      <c r="Q250" s="1" t="s">
        <v>168</v>
      </c>
      <c r="AA250" s="1">
        <f t="shared" si="119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0"/>
        <v>45458</v>
      </c>
      <c r="E251" s="1" t="s">
        <v>200</v>
      </c>
      <c r="O251" s="1" t="s">
        <v>94</v>
      </c>
      <c r="P251" s="1" t="s">
        <v>69</v>
      </c>
      <c r="Q251" s="1" t="s">
        <v>70</v>
      </c>
      <c r="AA251" s="1">
        <f t="shared" si="119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0"/>
        <v>45458</v>
      </c>
      <c r="E252" s="1" t="s">
        <v>201</v>
      </c>
      <c r="O252" s="1" t="s">
        <v>94</v>
      </c>
      <c r="P252" s="1" t="s">
        <v>69</v>
      </c>
      <c r="Q252" s="1" t="s">
        <v>71</v>
      </c>
      <c r="AA252" s="1">
        <f t="shared" si="119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0"/>
        <v>45458</v>
      </c>
      <c r="E253" s="1" t="s">
        <v>202</v>
      </c>
      <c r="O253" s="1" t="s">
        <v>94</v>
      </c>
      <c r="P253" s="1" t="s">
        <v>69</v>
      </c>
      <c r="Q253" s="1" t="s">
        <v>72</v>
      </c>
      <c r="AA253" s="1">
        <f t="shared" si="119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0"/>
        <v>45458</v>
      </c>
      <c r="E254" s="1" t="s">
        <v>203</v>
      </c>
      <c r="O254" s="1" t="s">
        <v>94</v>
      </c>
      <c r="P254" s="1" t="s">
        <v>69</v>
      </c>
      <c r="Q254" s="1" t="s">
        <v>73</v>
      </c>
      <c r="AA254" s="1">
        <f t="shared" si="119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0"/>
        <v>45458</v>
      </c>
      <c r="E255" s="1" t="s">
        <v>200</v>
      </c>
      <c r="O255" s="1" t="s">
        <v>94</v>
      </c>
      <c r="P255" s="1" t="s">
        <v>69</v>
      </c>
      <c r="Q255" s="1" t="s">
        <v>74</v>
      </c>
      <c r="AA255" s="1">
        <f t="shared" si="119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0"/>
        <v>45458</v>
      </c>
      <c r="E256" s="1" t="s">
        <v>201</v>
      </c>
      <c r="O256" s="1" t="s">
        <v>94</v>
      </c>
      <c r="P256" s="1" t="s">
        <v>69</v>
      </c>
      <c r="Q256" s="1" t="s">
        <v>75</v>
      </c>
      <c r="AA256" s="1">
        <f t="shared" si="119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0"/>
        <v>45458</v>
      </c>
      <c r="E257" s="1" t="s">
        <v>202</v>
      </c>
      <c r="O257" s="1" t="s">
        <v>94</v>
      </c>
      <c r="P257" s="1" t="s">
        <v>69</v>
      </c>
      <c r="Q257" s="1" t="s">
        <v>76</v>
      </c>
      <c r="AA257" s="1">
        <f t="shared" si="119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0"/>
        <v>45458</v>
      </c>
      <c r="E258" s="1" t="s">
        <v>203</v>
      </c>
      <c r="O258" s="1" t="s">
        <v>94</v>
      </c>
      <c r="P258" s="1" t="s">
        <v>69</v>
      </c>
      <c r="Q258" s="1" t="s">
        <v>81</v>
      </c>
      <c r="AA258" s="1">
        <f t="shared" si="119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0"/>
        <v>45458</v>
      </c>
      <c r="E259" s="1" t="s">
        <v>200</v>
      </c>
      <c r="O259" s="1" t="s">
        <v>94</v>
      </c>
      <c r="P259" s="1" t="s">
        <v>69</v>
      </c>
      <c r="Q259" s="1" t="s">
        <v>82</v>
      </c>
      <c r="AA259" s="1">
        <f t="shared" si="119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0"/>
        <v>45458</v>
      </c>
      <c r="E260" s="1" t="s">
        <v>201</v>
      </c>
      <c r="O260" s="1" t="s">
        <v>94</v>
      </c>
      <c r="P260" s="1" t="s">
        <v>69</v>
      </c>
      <c r="Q260" s="1" t="s">
        <v>83</v>
      </c>
      <c r="AA260" s="1">
        <f t="shared" si="119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0"/>
        <v>45458</v>
      </c>
      <c r="E261" s="1" t="s">
        <v>202</v>
      </c>
      <c r="O261" s="1" t="s">
        <v>94</v>
      </c>
      <c r="P261" s="1" t="s">
        <v>109</v>
      </c>
      <c r="Q261" s="1" t="s">
        <v>110</v>
      </c>
      <c r="AA261" s="1">
        <f t="shared" si="119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0"/>
        <v>45458</v>
      </c>
      <c r="E262" s="1" t="s">
        <v>203</v>
      </c>
      <c r="O262" s="1" t="s">
        <v>94</v>
      </c>
      <c r="P262" s="1" t="s">
        <v>109</v>
      </c>
      <c r="Q262" s="1" t="s">
        <v>111</v>
      </c>
      <c r="AA262" s="1">
        <f t="shared" si="119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0"/>
        <v>45458</v>
      </c>
      <c r="E263" s="1" t="s">
        <v>200</v>
      </c>
      <c r="O263" s="1" t="s">
        <v>94</v>
      </c>
      <c r="P263" s="1" t="s">
        <v>109</v>
      </c>
      <c r="Q263" s="1" t="s">
        <v>112</v>
      </c>
      <c r="AA263" s="1">
        <f t="shared" si="119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0"/>
        <v>45458</v>
      </c>
      <c r="E264" s="1" t="s">
        <v>201</v>
      </c>
      <c r="O264" s="1" t="s">
        <v>94</v>
      </c>
      <c r="P264" s="1" t="s">
        <v>109</v>
      </c>
      <c r="Q264" s="1" t="s">
        <v>113</v>
      </c>
      <c r="AA264" s="1">
        <f t="shared" si="119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0"/>
        <v>45458</v>
      </c>
      <c r="E265" s="1" t="s">
        <v>202</v>
      </c>
      <c r="O265" s="1" t="s">
        <v>94</v>
      </c>
      <c r="P265" s="1" t="s">
        <v>109</v>
      </c>
      <c r="Q265" s="1" t="s">
        <v>114</v>
      </c>
      <c r="AA265" s="1">
        <f t="shared" si="119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0"/>
        <v>45458</v>
      </c>
      <c r="E266" s="1" t="s">
        <v>203</v>
      </c>
      <c r="O266" s="1" t="s">
        <v>94</v>
      </c>
      <c r="P266" s="1" t="s">
        <v>109</v>
      </c>
      <c r="Q266" s="1" t="s">
        <v>115</v>
      </c>
      <c r="AA266" s="1">
        <f t="shared" si="119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0"/>
        <v>45458</v>
      </c>
      <c r="E267" s="1" t="s">
        <v>200</v>
      </c>
      <c r="O267" s="1" t="s">
        <v>94</v>
      </c>
      <c r="P267" s="1" t="s">
        <v>109</v>
      </c>
      <c r="Q267" s="1" t="s">
        <v>116</v>
      </c>
      <c r="AA267" s="1">
        <f t="shared" si="119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0"/>
        <v>45458</v>
      </c>
      <c r="E268" s="1" t="s">
        <v>201</v>
      </c>
      <c r="O268" s="1" t="s">
        <v>94</v>
      </c>
      <c r="P268" s="1" t="s">
        <v>109</v>
      </c>
      <c r="Q268" s="1" t="s">
        <v>117</v>
      </c>
      <c r="AA268" s="1">
        <f t="shared" si="119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0"/>
        <v>45458</v>
      </c>
      <c r="E269" s="1" t="s">
        <v>202</v>
      </c>
      <c r="O269" s="1" t="s">
        <v>94</v>
      </c>
      <c r="P269" s="1" t="s">
        <v>109</v>
      </c>
      <c r="Q269" s="1" t="s">
        <v>118</v>
      </c>
      <c r="AA269" s="1">
        <f t="shared" si="119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0"/>
        <v>45458</v>
      </c>
      <c r="E270" s="1" t="s">
        <v>203</v>
      </c>
      <c r="O270" s="1" t="s">
        <v>94</v>
      </c>
      <c r="P270" s="1" t="s">
        <v>109</v>
      </c>
      <c r="Q270" s="1" t="s">
        <v>119</v>
      </c>
      <c r="AA270" s="1">
        <f t="shared" si="119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0"/>
        <v>45458</v>
      </c>
      <c r="E271" s="1" t="s">
        <v>200</v>
      </c>
      <c r="O271" s="1" t="s">
        <v>94</v>
      </c>
      <c r="P271" s="1" t="s">
        <v>109</v>
      </c>
      <c r="Q271" s="1" t="s">
        <v>121</v>
      </c>
      <c r="AA271" s="1">
        <f t="shared" si="119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0"/>
        <v>45458</v>
      </c>
      <c r="E272" s="1" t="s">
        <v>201</v>
      </c>
      <c r="O272" s="1" t="s">
        <v>94</v>
      </c>
      <c r="P272" s="1" t="s">
        <v>109</v>
      </c>
      <c r="Q272" s="1" t="s">
        <v>122</v>
      </c>
      <c r="AA272" s="1">
        <f t="shared" ref="AA272:AA297" si="121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0"/>
        <v>45458</v>
      </c>
      <c r="E273" s="1" t="s">
        <v>202</v>
      </c>
      <c r="O273" s="1" t="s">
        <v>94</v>
      </c>
      <c r="P273" s="1" t="s">
        <v>109</v>
      </c>
      <c r="Q273" s="1" t="s">
        <v>123</v>
      </c>
      <c r="AA273" s="1">
        <f t="shared" si="121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0"/>
        <v>45458</v>
      </c>
      <c r="E274" s="1" t="s">
        <v>203</v>
      </c>
      <c r="O274" s="1" t="s">
        <v>94</v>
      </c>
      <c r="P274" s="1" t="s">
        <v>109</v>
      </c>
      <c r="Q274" s="1" t="s">
        <v>124</v>
      </c>
      <c r="AA274" s="1">
        <f t="shared" si="121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0"/>
        <v>45458</v>
      </c>
      <c r="E275" s="1" t="s">
        <v>200</v>
      </c>
      <c r="O275" s="1" t="s">
        <v>94</v>
      </c>
      <c r="P275" s="1" t="s">
        <v>109</v>
      </c>
      <c r="Q275" s="1" t="s">
        <v>125</v>
      </c>
      <c r="AA275" s="1">
        <f t="shared" si="121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0"/>
        <v>45458</v>
      </c>
      <c r="E276" s="1" t="s">
        <v>201</v>
      </c>
      <c r="O276" s="1" t="s">
        <v>94</v>
      </c>
      <c r="P276" s="1" t="s">
        <v>109</v>
      </c>
      <c r="Q276" s="1" t="s">
        <v>126</v>
      </c>
      <c r="AA276" s="1">
        <f t="shared" si="121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0"/>
        <v>45458</v>
      </c>
      <c r="E277" s="1" t="s">
        <v>202</v>
      </c>
      <c r="O277" s="1" t="s">
        <v>94</v>
      </c>
      <c r="P277" s="1" t="s">
        <v>109</v>
      </c>
      <c r="Q277" s="1" t="s">
        <v>127</v>
      </c>
      <c r="AA277" s="1">
        <f t="shared" si="121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0"/>
        <v>45458</v>
      </c>
      <c r="E278" s="1" t="s">
        <v>203</v>
      </c>
      <c r="O278" s="1" t="s">
        <v>94</v>
      </c>
      <c r="P278" s="1" t="s">
        <v>120</v>
      </c>
      <c r="Q278" s="1" t="s">
        <v>128</v>
      </c>
      <c r="AA278" s="1">
        <f t="shared" si="121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0"/>
        <v>45458</v>
      </c>
      <c r="E279" s="1" t="s">
        <v>200</v>
      </c>
      <c r="O279" s="1" t="s">
        <v>94</v>
      </c>
      <c r="P279" s="1" t="s">
        <v>120</v>
      </c>
      <c r="Q279" s="1" t="s">
        <v>129</v>
      </c>
      <c r="AA279" s="1">
        <f t="shared" si="121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0"/>
        <v>45458</v>
      </c>
      <c r="E280" s="1" t="s">
        <v>201</v>
      </c>
      <c r="O280" s="1" t="s">
        <v>94</v>
      </c>
      <c r="P280" s="1" t="s">
        <v>120</v>
      </c>
      <c r="Q280" s="1" t="s">
        <v>130</v>
      </c>
      <c r="AA280" s="1">
        <f t="shared" si="121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0"/>
        <v>45458</v>
      </c>
      <c r="E281" s="1" t="s">
        <v>202</v>
      </c>
      <c r="O281" s="1" t="s">
        <v>94</v>
      </c>
      <c r="P281" s="1" t="s">
        <v>120</v>
      </c>
      <c r="Q281" s="1" t="s">
        <v>169</v>
      </c>
      <c r="AA281" s="1">
        <f t="shared" si="121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0"/>
        <v>45458</v>
      </c>
      <c r="E282" s="1" t="s">
        <v>203</v>
      </c>
      <c r="O282" s="1" t="s">
        <v>94</v>
      </c>
      <c r="P282" s="1" t="s">
        <v>120</v>
      </c>
      <c r="Q282" s="1" t="s">
        <v>170</v>
      </c>
      <c r="AA282" s="1">
        <f t="shared" si="121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0"/>
        <v>45458</v>
      </c>
      <c r="E283" s="1" t="s">
        <v>200</v>
      </c>
      <c r="O283" s="1" t="s">
        <v>94</v>
      </c>
      <c r="P283" s="1" t="s">
        <v>120</v>
      </c>
      <c r="Q283" s="1" t="s">
        <v>171</v>
      </c>
      <c r="AA283" s="1">
        <f t="shared" si="121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0"/>
        <v>45458</v>
      </c>
      <c r="E284" s="1" t="s">
        <v>201</v>
      </c>
      <c r="O284" s="1" t="s">
        <v>94</v>
      </c>
      <c r="P284" s="1" t="s">
        <v>120</v>
      </c>
      <c r="Q284" s="1" t="s">
        <v>172</v>
      </c>
      <c r="AA284" s="1">
        <f t="shared" si="121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0"/>
        <v>45458</v>
      </c>
      <c r="E285" s="1" t="s">
        <v>202</v>
      </c>
      <c r="O285" s="1" t="s">
        <v>94</v>
      </c>
      <c r="P285" s="1" t="s">
        <v>120</v>
      </c>
      <c r="Q285" s="1" t="s">
        <v>173</v>
      </c>
      <c r="AA285" s="1">
        <f t="shared" si="121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0"/>
        <v>45458</v>
      </c>
      <c r="E286" s="1" t="s">
        <v>203</v>
      </c>
      <c r="O286" s="1" t="s">
        <v>94</v>
      </c>
      <c r="P286" s="1" t="s">
        <v>120</v>
      </c>
      <c r="Q286" s="1" t="s">
        <v>174</v>
      </c>
      <c r="AA286" s="1">
        <f t="shared" si="121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0"/>
        <v>45458</v>
      </c>
      <c r="E287" s="1" t="s">
        <v>200</v>
      </c>
      <c r="O287" s="1" t="s">
        <v>94</v>
      </c>
      <c r="P287" s="1" t="s">
        <v>120</v>
      </c>
      <c r="Q287" s="1" t="s">
        <v>175</v>
      </c>
      <c r="AA287" s="1">
        <f t="shared" si="121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0"/>
        <v>45458</v>
      </c>
      <c r="E288" s="1" t="s">
        <v>201</v>
      </c>
      <c r="O288" s="1" t="s">
        <v>94</v>
      </c>
      <c r="P288" s="1" t="s">
        <v>131</v>
      </c>
      <c r="Q288" s="1" t="s">
        <v>132</v>
      </c>
      <c r="AA288" s="1">
        <f t="shared" si="121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0"/>
        <v>45458</v>
      </c>
      <c r="E289" s="1" t="s">
        <v>202</v>
      </c>
      <c r="O289" s="1" t="s">
        <v>94</v>
      </c>
      <c r="P289" s="1" t="s">
        <v>131</v>
      </c>
      <c r="Q289" s="1" t="s">
        <v>133</v>
      </c>
      <c r="AA289" s="1">
        <f t="shared" si="121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0"/>
        <v>45458</v>
      </c>
      <c r="E290" s="1" t="s">
        <v>203</v>
      </c>
      <c r="O290" s="1" t="s">
        <v>94</v>
      </c>
      <c r="P290" s="1" t="s">
        <v>131</v>
      </c>
      <c r="Q290" s="1" t="s">
        <v>134</v>
      </c>
      <c r="AA290" s="1">
        <f t="shared" si="121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0"/>
        <v>45458</v>
      </c>
      <c r="E291" s="1" t="s">
        <v>200</v>
      </c>
      <c r="O291" s="1" t="s">
        <v>94</v>
      </c>
      <c r="P291" s="1" t="s">
        <v>131</v>
      </c>
      <c r="Q291" s="1" t="s">
        <v>135</v>
      </c>
      <c r="AA291" s="1">
        <f t="shared" si="121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0"/>
        <v>45458</v>
      </c>
      <c r="E292" s="1" t="s">
        <v>201</v>
      </c>
      <c r="O292" s="1" t="s">
        <v>94</v>
      </c>
      <c r="P292" s="1" t="s">
        <v>131</v>
      </c>
      <c r="Q292" s="1" t="s">
        <v>136</v>
      </c>
      <c r="AA292" s="1">
        <f t="shared" si="121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0"/>
        <v>45458</v>
      </c>
      <c r="E293" s="1" t="s">
        <v>202</v>
      </c>
      <c r="O293" s="1" t="s">
        <v>94</v>
      </c>
      <c r="P293" s="1" t="s">
        <v>131</v>
      </c>
      <c r="Q293" s="1" t="s">
        <v>137</v>
      </c>
      <c r="AA293" s="1">
        <f t="shared" si="121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0"/>
        <v>45458</v>
      </c>
      <c r="E294" s="1" t="s">
        <v>203</v>
      </c>
      <c r="O294" s="1" t="s">
        <v>94</v>
      </c>
      <c r="P294" s="1" t="s">
        <v>131</v>
      </c>
      <c r="Q294" s="1" t="s">
        <v>138</v>
      </c>
      <c r="AA294" s="1">
        <f t="shared" si="121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0"/>
        <v>45458</v>
      </c>
      <c r="E295" s="1" t="s">
        <v>200</v>
      </c>
      <c r="O295" s="1" t="s">
        <v>94</v>
      </c>
      <c r="P295" s="1" t="s">
        <v>131</v>
      </c>
      <c r="Q295" s="1" t="s">
        <v>139</v>
      </c>
      <c r="AA295" s="1">
        <f t="shared" si="121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0"/>
        <v>45458</v>
      </c>
      <c r="E296" s="1" t="s">
        <v>201</v>
      </c>
      <c r="O296" s="1" t="s">
        <v>94</v>
      </c>
      <c r="P296" s="1" t="s">
        <v>131</v>
      </c>
      <c r="Q296" s="1" t="s">
        <v>140</v>
      </c>
      <c r="AA296" s="1">
        <f t="shared" si="121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0"/>
        <v>45458</v>
      </c>
      <c r="E297" s="1" t="s">
        <v>202</v>
      </c>
      <c r="O297" s="1" t="s">
        <v>94</v>
      </c>
      <c r="P297" s="1" t="s">
        <v>131</v>
      </c>
      <c r="Q297" s="1" t="s">
        <v>141</v>
      </c>
      <c r="AA297" s="1">
        <f t="shared" si="121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0"/>
        <v>45458</v>
      </c>
      <c r="E298" s="1" t="s">
        <v>203</v>
      </c>
      <c r="O298" s="1" t="s">
        <v>59</v>
      </c>
      <c r="P298" s="1" t="s">
        <v>60</v>
      </c>
      <c r="Q298" s="1" t="s">
        <v>62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200</v>
      </c>
      <c r="O299" s="1" t="s">
        <v>84</v>
      </c>
      <c r="P299" s="1" t="s">
        <v>86</v>
      </c>
      <c r="Q299" s="1" t="s">
        <v>62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201</v>
      </c>
      <c r="O300" s="1" t="s">
        <v>84</v>
      </c>
      <c r="P300" s="1" t="s">
        <v>86</v>
      </c>
      <c r="Q300" s="1" t="s">
        <v>62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202</v>
      </c>
      <c r="O301" s="1" t="s">
        <v>84</v>
      </c>
      <c r="P301" s="1" t="s">
        <v>86</v>
      </c>
      <c r="Q301" s="1" t="s">
        <v>62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203</v>
      </c>
      <c r="O302" s="1" t="s">
        <v>84</v>
      </c>
      <c r="P302" s="1" t="s">
        <v>86</v>
      </c>
      <c r="Q302" s="1" t="s">
        <v>62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200</v>
      </c>
      <c r="O303" s="1" t="s">
        <v>207</v>
      </c>
      <c r="P303" s="1" t="s">
        <v>208</v>
      </c>
      <c r="Q303" s="1" t="s">
        <v>209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2">D4+12</f>
        <v>45314</v>
      </c>
      <c r="E304" s="1" t="s">
        <v>201</v>
      </c>
      <c r="O304" s="1" t="s">
        <v>207</v>
      </c>
      <c r="P304" s="1" t="s">
        <v>208</v>
      </c>
      <c r="Q304" s="1" t="s">
        <v>210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2"/>
        <v>45324</v>
      </c>
      <c r="E305" s="1" t="s">
        <v>202</v>
      </c>
      <c r="O305" s="1" t="s">
        <v>207</v>
      </c>
      <c r="P305" s="1" t="s">
        <v>208</v>
      </c>
      <c r="Q305" s="1" t="s">
        <v>211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2"/>
        <v>45334</v>
      </c>
      <c r="E306" s="1" t="s">
        <v>203</v>
      </c>
      <c r="O306" s="1" t="s">
        <v>207</v>
      </c>
      <c r="P306" s="1" t="s">
        <v>208</v>
      </c>
      <c r="Q306" s="1" t="s">
        <v>212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2"/>
        <v>45344</v>
      </c>
      <c r="E307" s="1" t="s">
        <v>200</v>
      </c>
      <c r="O307" s="1" t="s">
        <v>207</v>
      </c>
      <c r="P307" s="1" t="s">
        <v>208</v>
      </c>
      <c r="Q307" s="1" t="s">
        <v>213</v>
      </c>
      <c r="AA307" s="1">
        <f t="shared" ref="AA307" si="123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2"/>
        <v>45354</v>
      </c>
      <c r="E308" s="1" t="s">
        <v>201</v>
      </c>
      <c r="O308" s="1" t="s">
        <v>207</v>
      </c>
      <c r="P308" s="1" t="s">
        <v>208</v>
      </c>
      <c r="Q308" s="1" t="s">
        <v>214</v>
      </c>
      <c r="AA308" s="1">
        <f t="shared" ref="AA308" si="124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2"/>
        <v>45364</v>
      </c>
      <c r="E309" s="1" t="s">
        <v>202</v>
      </c>
      <c r="O309" s="1" t="s">
        <v>207</v>
      </c>
      <c r="P309" s="1" t="s">
        <v>208</v>
      </c>
      <c r="Q309" s="1" t="s">
        <v>215</v>
      </c>
      <c r="AA309" s="1">
        <f t="shared" ref="AA309" si="125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2"/>
        <v>45374</v>
      </c>
      <c r="E310" s="1" t="s">
        <v>203</v>
      </c>
      <c r="O310" s="1" t="s">
        <v>207</v>
      </c>
      <c r="P310" s="1" t="s">
        <v>208</v>
      </c>
      <c r="Q310" s="1" t="s">
        <v>216</v>
      </c>
      <c r="AA310" s="1">
        <f t="shared" ref="AA310" si="126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2"/>
        <v>45384</v>
      </c>
      <c r="E311" s="1" t="s">
        <v>200</v>
      </c>
      <c r="O311" s="1" t="s">
        <v>207</v>
      </c>
      <c r="P311" s="1" t="s">
        <v>208</v>
      </c>
      <c r="Q311" s="1" t="s">
        <v>217</v>
      </c>
      <c r="AA311" s="1">
        <f t="shared" ref="AA311" si="127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2"/>
        <v>45394</v>
      </c>
      <c r="E312" s="1" t="s">
        <v>201</v>
      </c>
      <c r="O312" s="1" t="s">
        <v>207</v>
      </c>
      <c r="P312" s="1" t="s">
        <v>208</v>
      </c>
      <c r="Q312" s="1" t="s">
        <v>218</v>
      </c>
      <c r="AA312" s="1">
        <f t="shared" ref="AA312" si="128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2"/>
        <v>45404</v>
      </c>
      <c r="E313" s="1" t="s">
        <v>202</v>
      </c>
      <c r="O313" s="1" t="s">
        <v>207</v>
      </c>
      <c r="P313" s="1" t="s">
        <v>208</v>
      </c>
      <c r="Q313" s="1" t="s">
        <v>219</v>
      </c>
      <c r="AA313" s="1">
        <f t="shared" ref="AA313" si="129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2"/>
        <v>45414</v>
      </c>
      <c r="E314" s="1" t="s">
        <v>203</v>
      </c>
      <c r="O314" s="1" t="s">
        <v>207</v>
      </c>
      <c r="P314" s="1" t="s">
        <v>220</v>
      </c>
      <c r="Q314" s="1" t="s">
        <v>221</v>
      </c>
      <c r="AA314" s="1">
        <f t="shared" ref="AA314" si="130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2"/>
        <v>45424</v>
      </c>
      <c r="E315" s="1" t="s">
        <v>200</v>
      </c>
      <c r="O315" s="1" t="s">
        <v>207</v>
      </c>
      <c r="P315" s="1" t="s">
        <v>220</v>
      </c>
      <c r="Q315" s="1" t="s">
        <v>222</v>
      </c>
      <c r="AA315" s="1">
        <f t="shared" ref="AA315" si="131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2"/>
        <v>45434</v>
      </c>
      <c r="E316" s="1" t="s">
        <v>201</v>
      </c>
      <c r="O316" s="1" t="s">
        <v>207</v>
      </c>
      <c r="P316" s="1" t="s">
        <v>220</v>
      </c>
      <c r="Q316" s="1" t="s">
        <v>223</v>
      </c>
      <c r="AA316" s="1">
        <f t="shared" ref="AA316" si="132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2"/>
        <v>45444</v>
      </c>
      <c r="E317" s="1" t="s">
        <v>202</v>
      </c>
      <c r="O317" s="1" t="s">
        <v>207</v>
      </c>
      <c r="P317" s="1" t="s">
        <v>220</v>
      </c>
      <c r="Q317" s="1" t="s">
        <v>224</v>
      </c>
      <c r="AA317" s="1">
        <f t="shared" ref="AA317" si="133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2"/>
        <v>45454</v>
      </c>
      <c r="E318" s="1" t="s">
        <v>203</v>
      </c>
      <c r="O318" s="1" t="s">
        <v>207</v>
      </c>
      <c r="P318" s="1" t="s">
        <v>220</v>
      </c>
      <c r="Q318" s="1" t="s">
        <v>225</v>
      </c>
      <c r="AA318" s="1">
        <f t="shared" ref="AA318" si="134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2"/>
        <v>45464</v>
      </c>
      <c r="E319" s="1" t="s">
        <v>200</v>
      </c>
      <c r="O319" s="1" t="s">
        <v>207</v>
      </c>
      <c r="P319" s="1" t="s">
        <v>220</v>
      </c>
      <c r="Q319" s="1" t="s">
        <v>226</v>
      </c>
      <c r="AA319" s="1">
        <f t="shared" ref="AA319" si="135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2"/>
        <v>45309</v>
      </c>
      <c r="E320" s="1" t="s">
        <v>201</v>
      </c>
      <c r="O320" s="1" t="s">
        <v>207</v>
      </c>
      <c r="P320" s="1" t="s">
        <v>220</v>
      </c>
      <c r="Q320" s="1" t="s">
        <v>227</v>
      </c>
      <c r="AA320" s="1">
        <f t="shared" ref="AA320" si="136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2"/>
        <v>45319</v>
      </c>
      <c r="E321" s="1" t="s">
        <v>202</v>
      </c>
      <c r="O321" s="1" t="s">
        <v>207</v>
      </c>
      <c r="P321" s="1" t="s">
        <v>220</v>
      </c>
      <c r="Q321" s="1" t="s">
        <v>228</v>
      </c>
      <c r="AA321" s="1">
        <f t="shared" ref="AA321" si="137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2"/>
        <v>45329</v>
      </c>
      <c r="E322" s="1" t="s">
        <v>203</v>
      </c>
      <c r="O322" s="1" t="s">
        <v>207</v>
      </c>
      <c r="P322" s="1" t="s">
        <v>220</v>
      </c>
      <c r="Q322" s="1" t="s">
        <v>229</v>
      </c>
      <c r="AA322" s="1">
        <f t="shared" ref="AA322" si="138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2"/>
        <v>45339</v>
      </c>
      <c r="E323" s="1" t="s">
        <v>200</v>
      </c>
      <c r="O323" s="1" t="s">
        <v>207</v>
      </c>
      <c r="P323" s="1" t="s">
        <v>220</v>
      </c>
      <c r="Q323" s="1" t="s">
        <v>230</v>
      </c>
      <c r="AA323" s="1">
        <f t="shared" ref="AA323" si="139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2"/>
        <v>45349</v>
      </c>
      <c r="E324" s="1" t="s">
        <v>201</v>
      </c>
      <c r="O324" s="1" t="s">
        <v>207</v>
      </c>
      <c r="P324" s="1" t="s">
        <v>231</v>
      </c>
      <c r="Q324" s="1" t="s">
        <v>232</v>
      </c>
      <c r="AA324" s="1">
        <f t="shared" ref="AA324" si="140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2"/>
        <v>45359</v>
      </c>
      <c r="E325" s="1" t="s">
        <v>202</v>
      </c>
      <c r="O325" s="1" t="s">
        <v>207</v>
      </c>
      <c r="P325" s="1" t="s">
        <v>231</v>
      </c>
      <c r="Q325" s="1" t="s">
        <v>233</v>
      </c>
      <c r="AA325" s="1">
        <f t="shared" ref="AA325" si="141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2"/>
        <v>45369</v>
      </c>
      <c r="E326" s="1" t="s">
        <v>203</v>
      </c>
      <c r="O326" s="1" t="s">
        <v>207</v>
      </c>
      <c r="P326" s="1" t="s">
        <v>231</v>
      </c>
      <c r="Q326" s="1" t="s">
        <v>234</v>
      </c>
      <c r="AA326" s="1">
        <f t="shared" ref="AA326" si="142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2"/>
        <v>45379</v>
      </c>
      <c r="E327" s="1" t="s">
        <v>200</v>
      </c>
      <c r="O327" s="1" t="s">
        <v>207</v>
      </c>
      <c r="P327" s="1" t="s">
        <v>231</v>
      </c>
      <c r="Q327" s="1" t="s">
        <v>235</v>
      </c>
      <c r="AA327" s="1">
        <f t="shared" ref="AA327" si="143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2"/>
        <v>45389</v>
      </c>
      <c r="E328" s="1" t="s">
        <v>201</v>
      </c>
      <c r="O328" s="1" t="s">
        <v>207</v>
      </c>
      <c r="P328" s="1" t="s">
        <v>231</v>
      </c>
      <c r="Q328" s="1" t="s">
        <v>236</v>
      </c>
      <c r="AA328" s="1">
        <f t="shared" ref="AA328" si="144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2"/>
        <v>45399</v>
      </c>
      <c r="E329" s="1" t="s">
        <v>202</v>
      </c>
      <c r="O329" s="1" t="s">
        <v>207</v>
      </c>
      <c r="P329" s="1" t="s">
        <v>231</v>
      </c>
      <c r="Q329" s="1" t="s">
        <v>237</v>
      </c>
      <c r="AA329" s="1">
        <f t="shared" ref="AA329" si="145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2"/>
        <v>45409</v>
      </c>
      <c r="E330" s="1" t="s">
        <v>203</v>
      </c>
      <c r="O330" s="1" t="s">
        <v>207</v>
      </c>
      <c r="P330" s="1" t="s">
        <v>231</v>
      </c>
      <c r="Q330" s="1" t="s">
        <v>238</v>
      </c>
      <c r="AA330" s="1">
        <f t="shared" ref="AA330" si="146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2"/>
        <v>45419</v>
      </c>
      <c r="E331" s="1" t="s">
        <v>200</v>
      </c>
      <c r="O331" s="1" t="s">
        <v>207</v>
      </c>
      <c r="P331" s="1" t="s">
        <v>231</v>
      </c>
      <c r="Q331" s="1" t="s">
        <v>239</v>
      </c>
      <c r="AA331" s="1">
        <f t="shared" ref="AA331" si="147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2"/>
        <v>45429</v>
      </c>
      <c r="E332" s="1" t="s">
        <v>201</v>
      </c>
      <c r="O332" s="1" t="s">
        <v>207</v>
      </c>
      <c r="P332" s="1" t="s">
        <v>231</v>
      </c>
      <c r="Q332" s="1" t="s">
        <v>240</v>
      </c>
      <c r="AA332" s="1">
        <f t="shared" ref="AA332" si="148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2"/>
        <v>45439</v>
      </c>
      <c r="E333" s="1" t="s">
        <v>202</v>
      </c>
      <c r="O333" s="1" t="s">
        <v>207</v>
      </c>
      <c r="P333" s="1" t="s">
        <v>231</v>
      </c>
      <c r="Q333" s="1" t="s">
        <v>241</v>
      </c>
      <c r="AA333" s="1">
        <f t="shared" ref="AA333" si="149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2"/>
        <v>45449</v>
      </c>
      <c r="E334" s="1" t="s">
        <v>203</v>
      </c>
      <c r="O334" s="1" t="s">
        <v>207</v>
      </c>
      <c r="P334" s="1" t="s">
        <v>231</v>
      </c>
      <c r="Q334" s="1" t="s">
        <v>242</v>
      </c>
      <c r="AA334" s="1">
        <f t="shared" ref="AA334" si="150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2"/>
        <v>45459</v>
      </c>
      <c r="E335" s="1" t="s">
        <v>200</v>
      </c>
      <c r="O335" s="1" t="s">
        <v>207</v>
      </c>
      <c r="P335" s="1" t="s">
        <v>231</v>
      </c>
      <c r="Q335" s="1" t="s">
        <v>243</v>
      </c>
      <c r="AA335" s="1">
        <f t="shared" ref="AA335" si="151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2"/>
        <v>45469</v>
      </c>
      <c r="E336" s="1" t="s">
        <v>201</v>
      </c>
      <c r="O336" s="1" t="s">
        <v>207</v>
      </c>
      <c r="P336" s="1" t="s">
        <v>231</v>
      </c>
      <c r="Q336" s="1" t="s">
        <v>244</v>
      </c>
      <c r="AA336" s="1">
        <f t="shared" ref="AA336" si="152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2"/>
        <v>45314</v>
      </c>
      <c r="E337" s="1" t="s">
        <v>202</v>
      </c>
      <c r="O337" s="1" t="s">
        <v>207</v>
      </c>
      <c r="P337" s="1" t="s">
        <v>231</v>
      </c>
      <c r="Q337" s="1" t="s">
        <v>245</v>
      </c>
      <c r="AA337" s="1">
        <f t="shared" ref="AA337" si="153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2"/>
        <v>45324</v>
      </c>
      <c r="E338" s="1" t="s">
        <v>203</v>
      </c>
      <c r="O338" s="1" t="s">
        <v>207</v>
      </c>
      <c r="P338" s="1" t="s">
        <v>231</v>
      </c>
      <c r="Q338" s="1" t="s">
        <v>246</v>
      </c>
      <c r="AA338" s="1">
        <f t="shared" ref="AA338" si="154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2"/>
        <v>45334</v>
      </c>
      <c r="E339" s="1" t="s">
        <v>200</v>
      </c>
      <c r="O339" s="1" t="s">
        <v>207</v>
      </c>
      <c r="P339" s="1" t="s">
        <v>231</v>
      </c>
      <c r="Q339" s="1" t="s">
        <v>247</v>
      </c>
      <c r="AA339" s="1">
        <f t="shared" ref="AA339" si="155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2"/>
        <v>45344</v>
      </c>
      <c r="E340" s="1" t="s">
        <v>201</v>
      </c>
      <c r="O340" s="1" t="s">
        <v>207</v>
      </c>
      <c r="P340" s="1" t="s">
        <v>231</v>
      </c>
      <c r="Q340" s="1" t="s">
        <v>248</v>
      </c>
      <c r="AA340" s="1">
        <f t="shared" ref="AA340" si="156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2"/>
        <v>45354</v>
      </c>
      <c r="E341" s="1" t="s">
        <v>202</v>
      </c>
      <c r="O341" s="1" t="s">
        <v>207</v>
      </c>
      <c r="P341" s="1" t="s">
        <v>249</v>
      </c>
      <c r="Q341" s="1" t="s">
        <v>250</v>
      </c>
      <c r="AA341" s="1">
        <f t="shared" ref="AA341" si="157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2"/>
        <v>45364</v>
      </c>
      <c r="E342" s="1" t="s">
        <v>203</v>
      </c>
      <c r="O342" s="1" t="s">
        <v>207</v>
      </c>
      <c r="P342" s="1" t="s">
        <v>249</v>
      </c>
      <c r="Q342" s="1" t="s">
        <v>251</v>
      </c>
      <c r="AA342" s="1">
        <f t="shared" ref="AA342" si="158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2"/>
        <v>45374</v>
      </c>
      <c r="E343" s="1" t="s">
        <v>200</v>
      </c>
      <c r="O343" s="1" t="s">
        <v>207</v>
      </c>
      <c r="P343" s="1" t="s">
        <v>249</v>
      </c>
      <c r="Q343" s="1" t="s">
        <v>252</v>
      </c>
      <c r="AA343" s="1">
        <f t="shared" ref="AA343" si="159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2"/>
        <v>45384</v>
      </c>
      <c r="E344" s="1" t="s">
        <v>201</v>
      </c>
      <c r="O344" s="1" t="s">
        <v>207</v>
      </c>
      <c r="P344" s="1" t="s">
        <v>249</v>
      </c>
      <c r="Q344" s="1" t="s">
        <v>253</v>
      </c>
      <c r="AA344" s="1">
        <f t="shared" ref="AA344" si="160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2"/>
        <v>45394</v>
      </c>
      <c r="E345" s="1" t="s">
        <v>202</v>
      </c>
      <c r="O345" s="1" t="s">
        <v>207</v>
      </c>
      <c r="P345" s="1" t="s">
        <v>249</v>
      </c>
      <c r="Q345" s="1" t="s">
        <v>254</v>
      </c>
      <c r="AA345" s="1">
        <f t="shared" ref="AA345" si="161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2"/>
        <v>45404</v>
      </c>
      <c r="E346" s="1" t="s">
        <v>203</v>
      </c>
      <c r="O346" s="1" t="s">
        <v>207</v>
      </c>
      <c r="P346" s="1" t="s">
        <v>249</v>
      </c>
      <c r="Q346" s="1" t="s">
        <v>255</v>
      </c>
      <c r="AA346" s="1">
        <f t="shared" ref="AA346" si="162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2"/>
        <v>45414</v>
      </c>
      <c r="E347" s="1" t="s">
        <v>200</v>
      </c>
      <c r="O347" s="1" t="s">
        <v>207</v>
      </c>
      <c r="P347" s="1" t="s">
        <v>249</v>
      </c>
      <c r="Q347" s="1" t="s">
        <v>256</v>
      </c>
      <c r="AA347" s="1">
        <f t="shared" ref="AA347" si="163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2"/>
        <v>45424</v>
      </c>
      <c r="E348" s="1" t="s">
        <v>201</v>
      </c>
      <c r="O348" s="1" t="s">
        <v>207</v>
      </c>
      <c r="P348" s="1" t="s">
        <v>249</v>
      </c>
      <c r="Q348" s="1" t="s">
        <v>257</v>
      </c>
      <c r="AA348" s="1">
        <f t="shared" ref="AA348" si="164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2"/>
        <v>45434</v>
      </c>
      <c r="E349" s="1" t="s">
        <v>202</v>
      </c>
      <c r="O349" s="1" t="s">
        <v>207</v>
      </c>
      <c r="P349" s="1" t="s">
        <v>249</v>
      </c>
      <c r="Q349" s="1" t="s">
        <v>258</v>
      </c>
      <c r="AA349" s="1">
        <f t="shared" ref="AA349" si="165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2"/>
        <v>45444</v>
      </c>
      <c r="E350" s="1" t="s">
        <v>203</v>
      </c>
      <c r="O350" s="1" t="s">
        <v>207</v>
      </c>
      <c r="P350" s="1" t="s">
        <v>249</v>
      </c>
      <c r="Q350" s="1" t="s">
        <v>259</v>
      </c>
      <c r="AA350" s="1">
        <f t="shared" ref="AA350" si="166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2"/>
        <v>45454</v>
      </c>
      <c r="E351" s="1" t="s">
        <v>200</v>
      </c>
      <c r="O351" s="1" t="s">
        <v>207</v>
      </c>
      <c r="P351" s="1" t="s">
        <v>260</v>
      </c>
      <c r="Q351" s="1" t="s">
        <v>261</v>
      </c>
      <c r="AA351" s="1">
        <f t="shared" ref="AA351" si="167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2"/>
        <v>45464</v>
      </c>
      <c r="E352" s="1" t="s">
        <v>201</v>
      </c>
      <c r="O352" s="1" t="s">
        <v>207</v>
      </c>
      <c r="P352" s="1" t="s">
        <v>260</v>
      </c>
      <c r="Q352" s="1" t="s">
        <v>262</v>
      </c>
      <c r="AA352" s="1">
        <f t="shared" ref="AA352" si="168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2"/>
        <v>45474</v>
      </c>
      <c r="E353" s="1" t="s">
        <v>202</v>
      </c>
      <c r="O353" s="1" t="s">
        <v>207</v>
      </c>
      <c r="P353" s="1" t="s">
        <v>260</v>
      </c>
      <c r="Q353" s="1" t="s">
        <v>263</v>
      </c>
      <c r="AA353" s="1">
        <f t="shared" ref="AA353" si="169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2"/>
        <v>45319</v>
      </c>
      <c r="E354" s="1" t="s">
        <v>203</v>
      </c>
      <c r="O354" s="1" t="s">
        <v>207</v>
      </c>
      <c r="P354" s="1" t="s">
        <v>260</v>
      </c>
      <c r="Q354" s="1" t="s">
        <v>264</v>
      </c>
      <c r="AA354" s="1">
        <f t="shared" ref="AA354" si="170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2"/>
        <v>45329</v>
      </c>
      <c r="E355" s="1" t="s">
        <v>200</v>
      </c>
      <c r="O355" s="1" t="s">
        <v>207</v>
      </c>
      <c r="P355" s="1" t="s">
        <v>260</v>
      </c>
      <c r="Q355" s="1" t="s">
        <v>265</v>
      </c>
      <c r="AA355" s="1">
        <f t="shared" ref="AA355" si="171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2"/>
        <v>45339</v>
      </c>
      <c r="E356" s="1" t="s">
        <v>201</v>
      </c>
      <c r="O356" s="1" t="s">
        <v>207</v>
      </c>
      <c r="P356" s="1" t="s">
        <v>260</v>
      </c>
      <c r="Q356" s="1" t="s">
        <v>266</v>
      </c>
      <c r="AA356" s="1">
        <f t="shared" ref="AA356" si="172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2"/>
        <v>45349</v>
      </c>
      <c r="E357" s="1" t="s">
        <v>202</v>
      </c>
      <c r="O357" s="1" t="s">
        <v>207</v>
      </c>
      <c r="P357" s="1" t="s">
        <v>260</v>
      </c>
      <c r="Q357" s="1" t="s">
        <v>267</v>
      </c>
      <c r="AA357" s="1">
        <f t="shared" ref="AA357" si="173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2"/>
        <v>45359</v>
      </c>
      <c r="E358" s="1" t="s">
        <v>203</v>
      </c>
      <c r="O358" s="1" t="s">
        <v>207</v>
      </c>
      <c r="P358" s="1" t="s">
        <v>260</v>
      </c>
      <c r="Q358" s="1" t="s">
        <v>268</v>
      </c>
      <c r="AA358" s="1">
        <f t="shared" ref="AA358" si="174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2"/>
        <v>45369</v>
      </c>
      <c r="E359" s="1" t="s">
        <v>200</v>
      </c>
      <c r="O359" s="1" t="s">
        <v>207</v>
      </c>
      <c r="P359" s="1" t="s">
        <v>260</v>
      </c>
      <c r="Q359" s="1" t="s">
        <v>269</v>
      </c>
      <c r="AA359" s="1">
        <f t="shared" ref="AA359" si="175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2"/>
        <v>45379</v>
      </c>
      <c r="E360" s="1" t="s">
        <v>201</v>
      </c>
      <c r="O360" s="1" t="s">
        <v>207</v>
      </c>
      <c r="P360" s="1" t="s">
        <v>260</v>
      </c>
      <c r="Q360" s="1" t="s">
        <v>270</v>
      </c>
      <c r="AA360" s="1">
        <f t="shared" ref="AA360" si="176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200</v>
      </c>
      <c r="O361" s="1" t="s">
        <v>272</v>
      </c>
      <c r="P361" s="1" t="s">
        <v>273</v>
      </c>
      <c r="Q361" s="1" t="s">
        <v>209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201</v>
      </c>
      <c r="O362" s="1" t="s">
        <v>272</v>
      </c>
      <c r="P362" s="1" t="s">
        <v>273</v>
      </c>
      <c r="Q362" s="1" t="s">
        <v>210</v>
      </c>
      <c r="AA362" s="1">
        <f t="shared" ref="AA362:AA418" si="177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202</v>
      </c>
      <c r="O363" s="1" t="s">
        <v>272</v>
      </c>
      <c r="P363" s="1" t="s">
        <v>273</v>
      </c>
      <c r="Q363" s="1" t="s">
        <v>211</v>
      </c>
      <c r="AA363" s="1">
        <f t="shared" si="177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203</v>
      </c>
      <c r="O364" s="1" t="s">
        <v>272</v>
      </c>
      <c r="P364" s="1" t="s">
        <v>273</v>
      </c>
      <c r="Q364" s="1" t="s">
        <v>212</v>
      </c>
      <c r="AA364" s="1">
        <f t="shared" si="177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8">D307+15</f>
        <v>45359</v>
      </c>
      <c r="E365" s="1" t="s">
        <v>200</v>
      </c>
      <c r="O365" s="1" t="s">
        <v>272</v>
      </c>
      <c r="P365" s="1" t="s">
        <v>273</v>
      </c>
      <c r="Q365" s="1" t="s">
        <v>213</v>
      </c>
      <c r="AA365" s="1">
        <f t="shared" si="177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9">D308</f>
        <v>45354</v>
      </c>
      <c r="E366" s="1" t="s">
        <v>201</v>
      </c>
      <c r="O366" s="1" t="s">
        <v>272</v>
      </c>
      <c r="P366" s="1" t="s">
        <v>273</v>
      </c>
      <c r="Q366" s="1" t="s">
        <v>214</v>
      </c>
      <c r="AA366" s="1">
        <f t="shared" si="177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0">D309+30</f>
        <v>45394</v>
      </c>
      <c r="E367" s="1" t="s">
        <v>202</v>
      </c>
      <c r="O367" s="1" t="s">
        <v>272</v>
      </c>
      <c r="P367" s="1" t="s">
        <v>273</v>
      </c>
      <c r="Q367" s="1" t="s">
        <v>215</v>
      </c>
      <c r="AA367" s="1">
        <f t="shared" si="177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1">D310+45</f>
        <v>45419</v>
      </c>
      <c r="E368" s="1" t="s">
        <v>203</v>
      </c>
      <c r="O368" s="1" t="s">
        <v>272</v>
      </c>
      <c r="P368" s="1" t="s">
        <v>273</v>
      </c>
      <c r="Q368" s="1" t="s">
        <v>216</v>
      </c>
      <c r="AA368" s="1">
        <f t="shared" si="177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2">D311+15</f>
        <v>45399</v>
      </c>
      <c r="E369" s="1" t="s">
        <v>200</v>
      </c>
      <c r="O369" s="1" t="s">
        <v>272</v>
      </c>
      <c r="P369" s="1" t="s">
        <v>273</v>
      </c>
      <c r="Q369" s="1" t="s">
        <v>217</v>
      </c>
      <c r="AA369" s="1">
        <f t="shared" si="177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3">D312</f>
        <v>45394</v>
      </c>
      <c r="E370" s="1" t="s">
        <v>201</v>
      </c>
      <c r="O370" s="1" t="s">
        <v>272</v>
      </c>
      <c r="P370" s="1" t="s">
        <v>273</v>
      </c>
      <c r="Q370" s="1" t="s">
        <v>218</v>
      </c>
      <c r="AA370" s="1">
        <f t="shared" si="177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4">D313+30</f>
        <v>45434</v>
      </c>
      <c r="E371" s="1" t="s">
        <v>202</v>
      </c>
      <c r="O371" s="1" t="s">
        <v>272</v>
      </c>
      <c r="P371" s="1" t="s">
        <v>273</v>
      </c>
      <c r="Q371" s="1" t="s">
        <v>219</v>
      </c>
      <c r="AA371" s="1">
        <f t="shared" si="177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5">D314+45</f>
        <v>45459</v>
      </c>
      <c r="E372" s="1" t="s">
        <v>203</v>
      </c>
      <c r="O372" s="1" t="s">
        <v>272</v>
      </c>
      <c r="P372" s="1" t="s">
        <v>274</v>
      </c>
      <c r="Q372" s="1" t="s">
        <v>221</v>
      </c>
      <c r="AA372" s="1">
        <f t="shared" si="177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6">D315+15</f>
        <v>45439</v>
      </c>
      <c r="E373" s="1" t="s">
        <v>200</v>
      </c>
      <c r="O373" s="1" t="s">
        <v>272</v>
      </c>
      <c r="P373" s="1" t="s">
        <v>274</v>
      </c>
      <c r="Q373" s="1" t="s">
        <v>222</v>
      </c>
      <c r="AA373" s="1">
        <f t="shared" si="177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7">D316</f>
        <v>45434</v>
      </c>
      <c r="E374" s="1" t="s">
        <v>201</v>
      </c>
      <c r="O374" s="1" t="s">
        <v>272</v>
      </c>
      <c r="P374" s="1" t="s">
        <v>274</v>
      </c>
      <c r="Q374" s="1" t="s">
        <v>223</v>
      </c>
      <c r="AA374" s="1">
        <f t="shared" si="177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8">D317+30</f>
        <v>45474</v>
      </c>
      <c r="E375" s="1" t="s">
        <v>202</v>
      </c>
      <c r="O375" s="1" t="s">
        <v>272</v>
      </c>
      <c r="P375" s="1" t="s">
        <v>274</v>
      </c>
      <c r="Q375" s="1" t="s">
        <v>224</v>
      </c>
      <c r="AA375" s="1">
        <f t="shared" si="177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9">D318+45</f>
        <v>45499</v>
      </c>
      <c r="E376" s="1" t="s">
        <v>203</v>
      </c>
      <c r="O376" s="1" t="s">
        <v>272</v>
      </c>
      <c r="P376" s="1" t="s">
        <v>274</v>
      </c>
      <c r="Q376" s="1" t="s">
        <v>225</v>
      </c>
      <c r="AA376" s="1">
        <f t="shared" si="177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0">D319+15</f>
        <v>45479</v>
      </c>
      <c r="E377" s="1" t="s">
        <v>200</v>
      </c>
      <c r="O377" s="1" t="s">
        <v>272</v>
      </c>
      <c r="P377" s="1" t="s">
        <v>274</v>
      </c>
      <c r="Q377" s="1" t="s">
        <v>226</v>
      </c>
      <c r="AA377" s="1">
        <f t="shared" si="177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1">D320</f>
        <v>45309</v>
      </c>
      <c r="E378" s="1" t="s">
        <v>201</v>
      </c>
      <c r="O378" s="1" t="s">
        <v>272</v>
      </c>
      <c r="P378" s="1" t="s">
        <v>274</v>
      </c>
      <c r="Q378" s="1" t="s">
        <v>227</v>
      </c>
      <c r="AA378" s="1">
        <f t="shared" si="177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2">D321+30</f>
        <v>45349</v>
      </c>
      <c r="E379" s="1" t="s">
        <v>202</v>
      </c>
      <c r="O379" s="1" t="s">
        <v>272</v>
      </c>
      <c r="P379" s="1" t="s">
        <v>274</v>
      </c>
      <c r="Q379" s="1" t="s">
        <v>228</v>
      </c>
      <c r="AA379" s="1">
        <f t="shared" si="177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3">D322+45</f>
        <v>45374</v>
      </c>
      <c r="E380" s="1" t="s">
        <v>203</v>
      </c>
      <c r="O380" s="1" t="s">
        <v>272</v>
      </c>
      <c r="P380" s="1" t="s">
        <v>274</v>
      </c>
      <c r="Q380" s="1" t="s">
        <v>229</v>
      </c>
      <c r="AA380" s="1">
        <f t="shared" si="177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4">D323+15</f>
        <v>45354</v>
      </c>
      <c r="E381" s="1" t="s">
        <v>200</v>
      </c>
      <c r="O381" s="1" t="s">
        <v>272</v>
      </c>
      <c r="P381" s="1" t="s">
        <v>274</v>
      </c>
      <c r="Q381" s="1" t="s">
        <v>230</v>
      </c>
      <c r="AA381" s="1">
        <f t="shared" si="177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5">D324</f>
        <v>45349</v>
      </c>
      <c r="E382" s="1" t="s">
        <v>201</v>
      </c>
      <c r="O382" s="1" t="s">
        <v>272</v>
      </c>
      <c r="P382" s="1" t="s">
        <v>275</v>
      </c>
      <c r="Q382" s="1" t="s">
        <v>232</v>
      </c>
      <c r="AA382" s="1">
        <f t="shared" si="177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6">D325+30</f>
        <v>45389</v>
      </c>
      <c r="E383" s="1" t="s">
        <v>202</v>
      </c>
      <c r="O383" s="1" t="s">
        <v>272</v>
      </c>
      <c r="P383" s="1" t="s">
        <v>275</v>
      </c>
      <c r="Q383" s="1" t="s">
        <v>233</v>
      </c>
      <c r="AA383" s="1">
        <f t="shared" si="177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7">D326+45</f>
        <v>45414</v>
      </c>
      <c r="E384" s="1" t="s">
        <v>203</v>
      </c>
      <c r="O384" s="1" t="s">
        <v>272</v>
      </c>
      <c r="P384" s="1" t="s">
        <v>275</v>
      </c>
      <c r="Q384" s="1" t="s">
        <v>234</v>
      </c>
      <c r="AA384" s="1">
        <f t="shared" si="177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8">D327+15</f>
        <v>45394</v>
      </c>
      <c r="E385" s="1" t="s">
        <v>200</v>
      </c>
      <c r="O385" s="1" t="s">
        <v>272</v>
      </c>
      <c r="P385" s="1" t="s">
        <v>275</v>
      </c>
      <c r="Q385" s="1" t="s">
        <v>235</v>
      </c>
      <c r="AA385" s="1">
        <f t="shared" si="177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9">D328</f>
        <v>45389</v>
      </c>
      <c r="E386" s="1" t="s">
        <v>201</v>
      </c>
      <c r="O386" s="1" t="s">
        <v>272</v>
      </c>
      <c r="P386" s="1" t="s">
        <v>275</v>
      </c>
      <c r="Q386" s="1" t="s">
        <v>236</v>
      </c>
      <c r="AA386" s="1">
        <f t="shared" si="177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0">D329+30</f>
        <v>45429</v>
      </c>
      <c r="E387" s="1" t="s">
        <v>202</v>
      </c>
      <c r="O387" s="1" t="s">
        <v>272</v>
      </c>
      <c r="P387" s="1" t="s">
        <v>275</v>
      </c>
      <c r="Q387" s="1" t="s">
        <v>237</v>
      </c>
      <c r="AA387" s="1">
        <f t="shared" si="177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1">D330+45</f>
        <v>45454</v>
      </c>
      <c r="E388" s="1" t="s">
        <v>203</v>
      </c>
      <c r="O388" s="1" t="s">
        <v>272</v>
      </c>
      <c r="P388" s="1" t="s">
        <v>275</v>
      </c>
      <c r="Q388" s="1" t="s">
        <v>238</v>
      </c>
      <c r="AA388" s="1">
        <f t="shared" si="177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2">D331+15</f>
        <v>45434</v>
      </c>
      <c r="E389" s="1" t="s">
        <v>200</v>
      </c>
      <c r="O389" s="1" t="s">
        <v>272</v>
      </c>
      <c r="P389" s="1" t="s">
        <v>275</v>
      </c>
      <c r="Q389" s="1" t="s">
        <v>239</v>
      </c>
      <c r="AA389" s="1">
        <f t="shared" si="177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3">D332</f>
        <v>45429</v>
      </c>
      <c r="E390" s="1" t="s">
        <v>201</v>
      </c>
      <c r="O390" s="1" t="s">
        <v>272</v>
      </c>
      <c r="P390" s="1" t="s">
        <v>275</v>
      </c>
      <c r="Q390" s="1" t="s">
        <v>240</v>
      </c>
      <c r="AA390" s="1">
        <f t="shared" si="177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4">D333+30</f>
        <v>45469</v>
      </c>
      <c r="E391" s="1" t="s">
        <v>202</v>
      </c>
      <c r="O391" s="1" t="s">
        <v>272</v>
      </c>
      <c r="P391" s="1" t="s">
        <v>275</v>
      </c>
      <c r="Q391" s="1" t="s">
        <v>241</v>
      </c>
      <c r="AA391" s="1">
        <f t="shared" si="177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5">D334+45</f>
        <v>45494</v>
      </c>
      <c r="E392" s="1" t="s">
        <v>203</v>
      </c>
      <c r="O392" s="1" t="s">
        <v>272</v>
      </c>
      <c r="P392" s="1" t="s">
        <v>275</v>
      </c>
      <c r="Q392" s="1" t="s">
        <v>242</v>
      </c>
      <c r="AA392" s="1">
        <f t="shared" si="177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6">D335+15</f>
        <v>45474</v>
      </c>
      <c r="E393" s="1" t="s">
        <v>200</v>
      </c>
      <c r="O393" s="1" t="s">
        <v>272</v>
      </c>
      <c r="P393" s="1" t="s">
        <v>275</v>
      </c>
      <c r="Q393" s="1" t="s">
        <v>243</v>
      </c>
      <c r="AA393" s="1">
        <f t="shared" si="177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7">D336</f>
        <v>45469</v>
      </c>
      <c r="E394" s="1" t="s">
        <v>201</v>
      </c>
      <c r="O394" s="1" t="s">
        <v>272</v>
      </c>
      <c r="P394" s="1" t="s">
        <v>275</v>
      </c>
      <c r="Q394" s="1" t="s">
        <v>244</v>
      </c>
      <c r="AA394" s="1">
        <f t="shared" si="177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8">D337+30</f>
        <v>45344</v>
      </c>
      <c r="E395" s="1" t="s">
        <v>202</v>
      </c>
      <c r="O395" s="1" t="s">
        <v>272</v>
      </c>
      <c r="P395" s="1" t="s">
        <v>275</v>
      </c>
      <c r="Q395" s="1" t="s">
        <v>245</v>
      </c>
      <c r="AA395" s="1">
        <f t="shared" si="177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9">D338+45</f>
        <v>45369</v>
      </c>
      <c r="E396" s="1" t="s">
        <v>203</v>
      </c>
      <c r="O396" s="1" t="s">
        <v>272</v>
      </c>
      <c r="P396" s="1" t="s">
        <v>275</v>
      </c>
      <c r="Q396" s="1" t="s">
        <v>246</v>
      </c>
      <c r="AA396" s="1">
        <f t="shared" si="177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0">D339+15</f>
        <v>45349</v>
      </c>
      <c r="E397" s="1" t="s">
        <v>200</v>
      </c>
      <c r="O397" s="1" t="s">
        <v>272</v>
      </c>
      <c r="P397" s="1" t="s">
        <v>275</v>
      </c>
      <c r="Q397" s="1" t="s">
        <v>247</v>
      </c>
      <c r="AA397" s="1">
        <f t="shared" si="177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1">D340</f>
        <v>45344</v>
      </c>
      <c r="E398" s="1" t="s">
        <v>201</v>
      </c>
      <c r="O398" s="1" t="s">
        <v>272</v>
      </c>
      <c r="P398" s="1" t="s">
        <v>275</v>
      </c>
      <c r="Q398" s="1" t="s">
        <v>248</v>
      </c>
      <c r="AA398" s="1">
        <f t="shared" si="177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2">D341+30</f>
        <v>45384</v>
      </c>
      <c r="E399" s="1" t="s">
        <v>202</v>
      </c>
      <c r="O399" s="1" t="s">
        <v>272</v>
      </c>
      <c r="P399" s="1" t="s">
        <v>276</v>
      </c>
      <c r="Q399" s="1" t="s">
        <v>250</v>
      </c>
      <c r="AA399" s="1">
        <f t="shared" si="177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3">D342+45</f>
        <v>45409</v>
      </c>
      <c r="E400" s="1" t="s">
        <v>203</v>
      </c>
      <c r="O400" s="1" t="s">
        <v>272</v>
      </c>
      <c r="P400" s="1" t="s">
        <v>276</v>
      </c>
      <c r="Q400" s="1" t="s">
        <v>251</v>
      </c>
      <c r="AA400" s="1">
        <f t="shared" si="177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4">D343+15</f>
        <v>45389</v>
      </c>
      <c r="E401" s="1" t="s">
        <v>200</v>
      </c>
      <c r="O401" s="1" t="s">
        <v>272</v>
      </c>
      <c r="P401" s="1" t="s">
        <v>276</v>
      </c>
      <c r="Q401" s="1" t="s">
        <v>252</v>
      </c>
      <c r="AA401" s="1">
        <f t="shared" si="177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5">D344</f>
        <v>45384</v>
      </c>
      <c r="E402" s="1" t="s">
        <v>201</v>
      </c>
      <c r="O402" s="1" t="s">
        <v>272</v>
      </c>
      <c r="P402" s="1" t="s">
        <v>276</v>
      </c>
      <c r="Q402" s="1" t="s">
        <v>253</v>
      </c>
      <c r="AA402" s="1">
        <f t="shared" si="177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6">D345+30</f>
        <v>45424</v>
      </c>
      <c r="E403" s="1" t="s">
        <v>202</v>
      </c>
      <c r="O403" s="1" t="s">
        <v>272</v>
      </c>
      <c r="P403" s="1" t="s">
        <v>276</v>
      </c>
      <c r="Q403" s="1" t="s">
        <v>254</v>
      </c>
      <c r="AA403" s="1">
        <f t="shared" si="177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7">D346+45</f>
        <v>45449</v>
      </c>
      <c r="E404" s="1" t="s">
        <v>203</v>
      </c>
      <c r="O404" s="1" t="s">
        <v>272</v>
      </c>
      <c r="P404" s="1" t="s">
        <v>276</v>
      </c>
      <c r="Q404" s="1" t="s">
        <v>255</v>
      </c>
      <c r="AA404" s="1">
        <f t="shared" si="177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8">D347+15</f>
        <v>45429</v>
      </c>
      <c r="E405" s="1" t="s">
        <v>200</v>
      </c>
      <c r="O405" s="1" t="s">
        <v>272</v>
      </c>
      <c r="P405" s="1" t="s">
        <v>276</v>
      </c>
      <c r="Q405" s="1" t="s">
        <v>256</v>
      </c>
      <c r="AA405" s="1">
        <f t="shared" si="177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9">D348</f>
        <v>45424</v>
      </c>
      <c r="E406" s="1" t="s">
        <v>201</v>
      </c>
      <c r="O406" s="1" t="s">
        <v>272</v>
      </c>
      <c r="P406" s="1" t="s">
        <v>276</v>
      </c>
      <c r="Q406" s="1" t="s">
        <v>257</v>
      </c>
      <c r="AA406" s="1">
        <f t="shared" si="177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0">D349+30</f>
        <v>45464</v>
      </c>
      <c r="E407" s="1" t="s">
        <v>202</v>
      </c>
      <c r="O407" s="1" t="s">
        <v>272</v>
      </c>
      <c r="P407" s="1" t="s">
        <v>276</v>
      </c>
      <c r="Q407" s="1" t="s">
        <v>258</v>
      </c>
      <c r="AA407" s="1">
        <f t="shared" si="177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1">D350+45</f>
        <v>45489</v>
      </c>
      <c r="E408" s="1" t="s">
        <v>203</v>
      </c>
      <c r="O408" s="1" t="s">
        <v>272</v>
      </c>
      <c r="P408" s="1" t="s">
        <v>276</v>
      </c>
      <c r="Q408" s="1" t="s">
        <v>259</v>
      </c>
      <c r="AA408" s="1">
        <f t="shared" si="177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2">D351+15</f>
        <v>45469</v>
      </c>
      <c r="E409" s="1" t="s">
        <v>200</v>
      </c>
      <c r="O409" s="1" t="s">
        <v>272</v>
      </c>
      <c r="P409" s="1" t="s">
        <v>277</v>
      </c>
      <c r="Q409" s="1" t="s">
        <v>261</v>
      </c>
      <c r="AA409" s="1">
        <f t="shared" si="177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3">D352</f>
        <v>45464</v>
      </c>
      <c r="E410" s="1" t="s">
        <v>201</v>
      </c>
      <c r="O410" s="1" t="s">
        <v>272</v>
      </c>
      <c r="P410" s="1" t="s">
        <v>277</v>
      </c>
      <c r="Q410" s="1" t="s">
        <v>262</v>
      </c>
      <c r="AA410" s="1">
        <f t="shared" si="177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4">D353+30</f>
        <v>45504</v>
      </c>
      <c r="E411" s="1" t="s">
        <v>202</v>
      </c>
      <c r="O411" s="1" t="s">
        <v>272</v>
      </c>
      <c r="P411" s="1" t="s">
        <v>277</v>
      </c>
      <c r="Q411" s="1" t="s">
        <v>263</v>
      </c>
      <c r="AA411" s="1">
        <f t="shared" si="177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5">D354+45</f>
        <v>45364</v>
      </c>
      <c r="E412" s="1" t="s">
        <v>203</v>
      </c>
      <c r="O412" s="1" t="s">
        <v>272</v>
      </c>
      <c r="P412" s="1" t="s">
        <v>277</v>
      </c>
      <c r="Q412" s="1" t="s">
        <v>264</v>
      </c>
      <c r="AA412" s="1">
        <f t="shared" si="177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6">D355+15</f>
        <v>45344</v>
      </c>
      <c r="E413" s="1" t="s">
        <v>200</v>
      </c>
      <c r="O413" s="1" t="s">
        <v>272</v>
      </c>
      <c r="P413" s="1" t="s">
        <v>277</v>
      </c>
      <c r="Q413" s="1" t="s">
        <v>265</v>
      </c>
      <c r="AA413" s="1">
        <f t="shared" si="177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7">D356</f>
        <v>45339</v>
      </c>
      <c r="E414" s="1" t="s">
        <v>201</v>
      </c>
      <c r="O414" s="1" t="s">
        <v>272</v>
      </c>
      <c r="P414" s="1" t="s">
        <v>277</v>
      </c>
      <c r="Q414" s="1" t="s">
        <v>266</v>
      </c>
      <c r="AA414" s="1">
        <f t="shared" si="177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8">D357+30</f>
        <v>45379</v>
      </c>
      <c r="E415" s="1" t="s">
        <v>202</v>
      </c>
      <c r="O415" s="1" t="s">
        <v>272</v>
      </c>
      <c r="P415" s="1" t="s">
        <v>277</v>
      </c>
      <c r="Q415" s="1" t="s">
        <v>267</v>
      </c>
      <c r="AA415" s="1">
        <f t="shared" si="177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9">D358+45</f>
        <v>45404</v>
      </c>
      <c r="E416" s="1" t="s">
        <v>203</v>
      </c>
      <c r="O416" s="1" t="s">
        <v>272</v>
      </c>
      <c r="P416" s="1" t="s">
        <v>277</v>
      </c>
      <c r="Q416" s="1" t="s">
        <v>268</v>
      </c>
      <c r="AA416" s="1">
        <f t="shared" si="177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0">D359+15</f>
        <v>45384</v>
      </c>
      <c r="E417" s="1" t="s">
        <v>200</v>
      </c>
      <c r="O417" s="1" t="s">
        <v>272</v>
      </c>
      <c r="P417" s="1" t="s">
        <v>277</v>
      </c>
      <c r="Q417" s="1" t="s">
        <v>269</v>
      </c>
      <c r="AA417" s="1">
        <f t="shared" si="177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1">D360</f>
        <v>45379</v>
      </c>
      <c r="E418" s="1" t="s">
        <v>201</v>
      </c>
      <c r="O418" s="1" t="s">
        <v>272</v>
      </c>
      <c r="P418" s="1" t="s">
        <v>277</v>
      </c>
      <c r="Q418" s="1" t="s">
        <v>270</v>
      </c>
      <c r="AA418" s="1">
        <f t="shared" si="177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</row>
    <row r="419" spans="2:29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202</v>
      </c>
      <c r="O419" s="1" t="s">
        <v>279</v>
      </c>
      <c r="P419" s="1" t="s">
        <v>280</v>
      </c>
      <c r="Q419" s="1" t="s">
        <v>283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</row>
    <row r="420" spans="2:29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203</v>
      </c>
      <c r="O420" s="1" t="s">
        <v>279</v>
      </c>
      <c r="P420" s="1" t="s">
        <v>280</v>
      </c>
      <c r="Q420" s="1" t="s">
        <v>285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</row>
    <row r="421" spans="2:29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2">D420+1</f>
        <v>45294</v>
      </c>
      <c r="E421" s="1" t="s">
        <v>200</v>
      </c>
      <c r="O421" s="1" t="s">
        <v>279</v>
      </c>
      <c r="P421" s="1" t="s">
        <v>280</v>
      </c>
      <c r="Q421" s="1" t="s">
        <v>286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</row>
    <row r="422" spans="2:29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2"/>
        <v>45295</v>
      </c>
      <c r="E422" s="1" t="s">
        <v>201</v>
      </c>
      <c r="O422" s="1" t="s">
        <v>279</v>
      </c>
      <c r="P422" s="1" t="s">
        <v>280</v>
      </c>
      <c r="Q422" s="1" t="s">
        <v>287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</row>
    <row r="423" spans="2:29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2"/>
        <v>45296</v>
      </c>
      <c r="E423" s="1" t="s">
        <v>202</v>
      </c>
      <c r="O423" s="1" t="s">
        <v>279</v>
      </c>
      <c r="P423" s="1" t="s">
        <v>280</v>
      </c>
      <c r="Q423" s="1" t="s">
        <v>288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</row>
    <row r="424" spans="2:29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2"/>
        <v>45297</v>
      </c>
      <c r="E424" s="1" t="s">
        <v>203</v>
      </c>
      <c r="O424" s="1" t="s">
        <v>279</v>
      </c>
      <c r="P424" s="1" t="s">
        <v>280</v>
      </c>
      <c r="Q424" s="1" t="s">
        <v>289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</row>
    <row r="425" spans="2:29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2"/>
        <v>45298</v>
      </c>
      <c r="E425" s="1" t="s">
        <v>200</v>
      </c>
      <c r="O425" s="1" t="s">
        <v>279</v>
      </c>
      <c r="P425" s="1" t="s">
        <v>280</v>
      </c>
      <c r="Q425" s="1" t="s">
        <v>290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</row>
    <row r="426" spans="2:29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2"/>
        <v>45299</v>
      </c>
      <c r="E426" s="1" t="s">
        <v>201</v>
      </c>
      <c r="O426" s="1" t="s">
        <v>279</v>
      </c>
      <c r="P426" s="1" t="s">
        <v>280</v>
      </c>
      <c r="Q426" s="1" t="s">
        <v>291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</row>
    <row r="427" spans="2:29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2"/>
        <v>45300</v>
      </c>
      <c r="E427" s="1" t="s">
        <v>202</v>
      </c>
      <c r="O427" s="1" t="s">
        <v>279</v>
      </c>
      <c r="P427" s="1" t="s">
        <v>280</v>
      </c>
      <c r="Q427" s="1" t="s">
        <v>292</v>
      </c>
      <c r="Y427" s="1">
        <f t="shared" ref="Y427" si="233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</row>
    <row r="428" spans="2:29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2"/>
        <v>45301</v>
      </c>
      <c r="E428" s="1" t="s">
        <v>203</v>
      </c>
      <c r="O428" s="1" t="s">
        <v>279</v>
      </c>
      <c r="P428" s="1" t="s">
        <v>280</v>
      </c>
      <c r="Q428" s="1" t="s">
        <v>293</v>
      </c>
      <c r="Y428" s="1">
        <f t="shared" ref="Y428" si="234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</row>
    <row r="429" spans="2:29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2"/>
        <v>45302</v>
      </c>
      <c r="E429" s="1" t="s">
        <v>200</v>
      </c>
      <c r="O429" s="1" t="s">
        <v>279</v>
      </c>
      <c r="P429" s="1" t="s">
        <v>280</v>
      </c>
      <c r="Q429" s="1" t="s">
        <v>294</v>
      </c>
      <c r="Y429" s="1">
        <f t="shared" ref="Y429" si="235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</row>
    <row r="430" spans="2:29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2"/>
        <v>45303</v>
      </c>
      <c r="E430" s="1" t="s">
        <v>201</v>
      </c>
      <c r="O430" s="1" t="s">
        <v>279</v>
      </c>
      <c r="P430" s="1" t="s">
        <v>281</v>
      </c>
      <c r="Q430" s="1" t="s">
        <v>295</v>
      </c>
      <c r="Y430" s="1">
        <f t="shared" ref="Y430" si="236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</row>
    <row r="431" spans="2:29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2"/>
        <v>45304</v>
      </c>
      <c r="E431" s="1" t="s">
        <v>202</v>
      </c>
      <c r="O431" s="1" t="s">
        <v>279</v>
      </c>
      <c r="P431" s="1" t="s">
        <v>281</v>
      </c>
      <c r="Q431" s="1" t="s">
        <v>284</v>
      </c>
      <c r="Y431" s="1">
        <f t="shared" ref="Y431" si="237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</row>
    <row r="432" spans="2:29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2"/>
        <v>45305</v>
      </c>
      <c r="E432" s="1" t="s">
        <v>203</v>
      </c>
      <c r="O432" s="1" t="s">
        <v>279</v>
      </c>
      <c r="P432" s="1" t="s">
        <v>281</v>
      </c>
      <c r="Q432" s="1" t="s">
        <v>297</v>
      </c>
      <c r="Y432" s="1">
        <f t="shared" ref="Y432" si="238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</row>
    <row r="433" spans="2:29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2"/>
        <v>45306</v>
      </c>
      <c r="E433" s="1" t="s">
        <v>200</v>
      </c>
      <c r="O433" s="1" t="s">
        <v>279</v>
      </c>
      <c r="P433" s="1" t="s">
        <v>281</v>
      </c>
      <c r="Q433" s="1" t="s">
        <v>298</v>
      </c>
      <c r="Y433" s="1">
        <f t="shared" ref="Y433" si="239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</row>
    <row r="434" spans="2:29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2"/>
        <v>45307</v>
      </c>
      <c r="E434" s="1" t="s">
        <v>201</v>
      </c>
      <c r="O434" s="1" t="s">
        <v>279</v>
      </c>
      <c r="P434" s="1" t="s">
        <v>281</v>
      </c>
      <c r="Q434" s="1" t="s">
        <v>299</v>
      </c>
      <c r="Y434" s="1">
        <f t="shared" ref="Y434" si="240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</row>
    <row r="435" spans="2:29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2"/>
        <v>45308</v>
      </c>
      <c r="E435" s="1" t="s">
        <v>202</v>
      </c>
      <c r="O435" s="1" t="s">
        <v>279</v>
      </c>
      <c r="P435" s="1" t="s">
        <v>281</v>
      </c>
      <c r="Q435" s="1" t="s">
        <v>300</v>
      </c>
      <c r="Y435" s="1">
        <f t="shared" ref="Y435" si="241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</row>
    <row r="436" spans="2:29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2"/>
        <v>45309</v>
      </c>
      <c r="E436" s="1" t="s">
        <v>203</v>
      </c>
      <c r="O436" s="1" t="s">
        <v>279</v>
      </c>
      <c r="P436" s="1" t="s">
        <v>281</v>
      </c>
      <c r="Q436" s="1" t="s">
        <v>301</v>
      </c>
      <c r="Y436" s="1">
        <f t="shared" ref="Y436" si="242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</row>
    <row r="437" spans="2:29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2"/>
        <v>45310</v>
      </c>
      <c r="E437" s="1" t="s">
        <v>200</v>
      </c>
      <c r="O437" s="1" t="s">
        <v>279</v>
      </c>
      <c r="P437" s="1" t="s">
        <v>281</v>
      </c>
      <c r="Q437" s="1" t="s">
        <v>302</v>
      </c>
      <c r="Y437" s="1">
        <f t="shared" ref="Y437" si="243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</row>
    <row r="438" spans="2:29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2"/>
        <v>45311</v>
      </c>
      <c r="E438" s="1" t="s">
        <v>201</v>
      </c>
      <c r="O438" s="1" t="s">
        <v>279</v>
      </c>
      <c r="P438" s="1" t="s">
        <v>281</v>
      </c>
      <c r="Q438" s="1" t="s">
        <v>303</v>
      </c>
      <c r="Y438" s="1">
        <f t="shared" ref="Y438" si="244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</row>
    <row r="439" spans="2:29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2"/>
        <v>45312</v>
      </c>
      <c r="E439" s="1" t="s">
        <v>202</v>
      </c>
      <c r="O439" s="1" t="s">
        <v>279</v>
      </c>
      <c r="P439" s="1" t="s">
        <v>281</v>
      </c>
      <c r="Q439" s="1" t="s">
        <v>304</v>
      </c>
      <c r="Y439" s="1">
        <f t="shared" ref="Y439" si="245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</row>
    <row r="440" spans="2:29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2"/>
        <v>45313</v>
      </c>
      <c r="E440" s="1" t="s">
        <v>203</v>
      </c>
      <c r="O440" s="1" t="s">
        <v>279</v>
      </c>
      <c r="P440" s="1" t="s">
        <v>282</v>
      </c>
      <c r="Q440" s="1" t="s">
        <v>296</v>
      </c>
      <c r="Y440" s="1">
        <f t="shared" ref="Y440" si="246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</row>
    <row r="441" spans="2:29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2"/>
        <v>45314</v>
      </c>
      <c r="E441" s="1" t="s">
        <v>200</v>
      </c>
      <c r="O441" s="1" t="s">
        <v>279</v>
      </c>
      <c r="P441" s="1" t="s">
        <v>282</v>
      </c>
      <c r="Q441" s="1" t="s">
        <v>305</v>
      </c>
      <c r="Y441" s="1">
        <f t="shared" ref="Y441" si="247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</row>
    <row r="442" spans="2:29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2"/>
        <v>45315</v>
      </c>
      <c r="E442" s="1" t="s">
        <v>201</v>
      </c>
      <c r="O442" s="1" t="s">
        <v>279</v>
      </c>
      <c r="P442" s="1" t="s">
        <v>282</v>
      </c>
      <c r="Q442" s="1" t="s">
        <v>306</v>
      </c>
      <c r="Y442" s="1">
        <f t="shared" ref="Y442" si="248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</row>
    <row r="443" spans="2:29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2"/>
        <v>45316</v>
      </c>
      <c r="E443" s="1" t="s">
        <v>202</v>
      </c>
      <c r="O443" s="1" t="s">
        <v>279</v>
      </c>
      <c r="P443" s="1" t="s">
        <v>282</v>
      </c>
      <c r="Q443" s="1" t="s">
        <v>307</v>
      </c>
      <c r="Y443" s="1">
        <f t="shared" ref="Y443" si="249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</row>
    <row r="444" spans="2:29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2"/>
        <v>45317</v>
      </c>
      <c r="E444" s="1" t="s">
        <v>203</v>
      </c>
      <c r="O444" s="1" t="s">
        <v>279</v>
      </c>
      <c r="P444" s="1" t="s">
        <v>282</v>
      </c>
      <c r="Q444" s="1" t="s">
        <v>308</v>
      </c>
      <c r="Y444" s="1">
        <f t="shared" ref="Y444" si="250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</row>
    <row r="445" spans="2:29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2"/>
        <v>45318</v>
      </c>
      <c r="E445" s="1" t="s">
        <v>200</v>
      </c>
      <c r="O445" s="1" t="s">
        <v>279</v>
      </c>
      <c r="P445" s="1" t="s">
        <v>282</v>
      </c>
      <c r="Q445" s="1" t="s">
        <v>309</v>
      </c>
      <c r="Y445" s="1">
        <f t="shared" ref="Y445" si="251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</row>
    <row r="446" spans="2:29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2"/>
        <v>45319</v>
      </c>
      <c r="E446" s="1" t="s">
        <v>201</v>
      </c>
      <c r="O446" s="1" t="s">
        <v>279</v>
      </c>
      <c r="P446" s="1" t="s">
        <v>282</v>
      </c>
      <c r="Q446" s="1" t="s">
        <v>310</v>
      </c>
      <c r="Y446" s="1">
        <f t="shared" ref="Y446" si="252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</row>
    <row r="447" spans="2:29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2"/>
        <v>45320</v>
      </c>
      <c r="E447" s="1" t="s">
        <v>202</v>
      </c>
      <c r="O447" s="1" t="s">
        <v>279</v>
      </c>
      <c r="P447" s="1" t="s">
        <v>282</v>
      </c>
      <c r="Q447" s="1" t="s">
        <v>311</v>
      </c>
      <c r="Y447" s="1">
        <f t="shared" ref="Y447" si="253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</row>
    <row r="448" spans="2:29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2"/>
        <v>45321</v>
      </c>
      <c r="E448" s="1" t="s">
        <v>203</v>
      </c>
      <c r="O448" s="1" t="s">
        <v>279</v>
      </c>
      <c r="P448" s="1" t="s">
        <v>282</v>
      </c>
      <c r="Q448" s="1" t="s">
        <v>312</v>
      </c>
      <c r="Y448" s="1">
        <f t="shared" ref="Y448" si="254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</row>
    <row r="449" spans="2:29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2"/>
        <v>45322</v>
      </c>
      <c r="E449" s="1" t="s">
        <v>200</v>
      </c>
      <c r="O449" s="1" t="s">
        <v>279</v>
      </c>
      <c r="P449" s="1" t="s">
        <v>282</v>
      </c>
      <c r="Q449" s="1" t="s">
        <v>313</v>
      </c>
      <c r="Y449" s="1">
        <f t="shared" ref="Y449" si="255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</row>
    <row r="450" spans="2:29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2"/>
        <v>45323</v>
      </c>
      <c r="E450" s="1" t="s">
        <v>201</v>
      </c>
      <c r="O450" s="1" t="s">
        <v>279</v>
      </c>
      <c r="P450" s="1" t="s">
        <v>282</v>
      </c>
      <c r="Q450" s="1" t="s">
        <v>314</v>
      </c>
      <c r="Y450" s="1">
        <f t="shared" ref="Y450" si="256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</row>
    <row r="451" spans="2:29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2"/>
        <v>45324</v>
      </c>
      <c r="E451" s="1" t="s">
        <v>202</v>
      </c>
      <c r="O451" s="1" t="s">
        <v>279</v>
      </c>
      <c r="P451" s="1" t="s">
        <v>282</v>
      </c>
      <c r="Q451" s="1" t="s">
        <v>315</v>
      </c>
      <c r="Y451" s="1">
        <f t="shared" ref="Y451" si="257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</row>
    <row r="452" spans="2:29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2"/>
        <v>45325</v>
      </c>
      <c r="E452" s="1" t="s">
        <v>203</v>
      </c>
      <c r="O452" s="1" t="s">
        <v>279</v>
      </c>
      <c r="P452" s="1" t="s">
        <v>282</v>
      </c>
      <c r="Q452" s="1" t="s">
        <v>316</v>
      </c>
      <c r="Y452" s="1">
        <f t="shared" ref="Y452" si="258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</row>
    <row r="453" spans="2:29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2"/>
        <v>45326</v>
      </c>
      <c r="E453" s="1" t="s">
        <v>200</v>
      </c>
      <c r="O453" s="1" t="s">
        <v>279</v>
      </c>
      <c r="P453" s="1" t="s">
        <v>282</v>
      </c>
      <c r="Q453" s="1" t="s">
        <v>317</v>
      </c>
      <c r="Y453" s="1">
        <f t="shared" ref="Y453" si="259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</row>
    <row r="454" spans="2:29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2"/>
        <v>45327</v>
      </c>
      <c r="E454" s="1" t="s">
        <v>201</v>
      </c>
      <c r="O454" s="1" t="s">
        <v>279</v>
      </c>
      <c r="P454" s="1" t="s">
        <v>282</v>
      </c>
      <c r="Q454" s="1" t="s">
        <v>318</v>
      </c>
      <c r="Y454" s="1">
        <f t="shared" ref="Y454" si="260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</row>
    <row r="455" spans="2:29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2"/>
        <v>45328</v>
      </c>
      <c r="E455" s="1" t="s">
        <v>202</v>
      </c>
      <c r="O455" s="1" t="s">
        <v>279</v>
      </c>
      <c r="P455" s="1" t="s">
        <v>282</v>
      </c>
      <c r="Q455" s="1" t="s">
        <v>319</v>
      </c>
      <c r="Y455" s="1">
        <f t="shared" ref="Y455" si="261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</row>
    <row r="456" spans="2:29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2"/>
        <v>45329</v>
      </c>
      <c r="E456" s="1" t="s">
        <v>203</v>
      </c>
      <c r="O456" s="1" t="s">
        <v>279</v>
      </c>
      <c r="P456" s="1" t="s">
        <v>282</v>
      </c>
      <c r="Q456" s="1" t="s">
        <v>320</v>
      </c>
      <c r="Y456" s="1">
        <f t="shared" ref="Y456" si="262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</row>
    <row r="457" spans="2:29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2"/>
        <v>45330</v>
      </c>
      <c r="E457" s="1" t="s">
        <v>202</v>
      </c>
      <c r="O457" s="1" t="s">
        <v>322</v>
      </c>
      <c r="P457" s="1" t="s">
        <v>280</v>
      </c>
      <c r="Q457" s="1" t="s">
        <v>283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</row>
    <row r="458" spans="2:29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203</v>
      </c>
      <c r="O458" s="1" t="s">
        <v>322</v>
      </c>
      <c r="P458" s="1" t="s">
        <v>280</v>
      </c>
      <c r="Q458" s="1" t="s">
        <v>285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</row>
    <row r="459" spans="2:29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200</v>
      </c>
      <c r="O459" s="1" t="s">
        <v>322</v>
      </c>
      <c r="P459" s="1" t="s">
        <v>280</v>
      </c>
      <c r="Q459" s="1" t="s">
        <v>286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</row>
    <row r="460" spans="2:29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201</v>
      </c>
      <c r="O460" s="1" t="s">
        <v>322</v>
      </c>
      <c r="P460" s="1" t="s">
        <v>280</v>
      </c>
      <c r="Q460" s="1" t="s">
        <v>287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</row>
    <row r="461" spans="2:29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202</v>
      </c>
      <c r="O461" s="1" t="s">
        <v>322</v>
      </c>
      <c r="P461" s="1" t="s">
        <v>280</v>
      </c>
      <c r="Q461" s="1" t="s">
        <v>288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</row>
    <row r="462" spans="2:29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203</v>
      </c>
      <c r="O462" s="1" t="s">
        <v>322</v>
      </c>
      <c r="P462" s="1" t="s">
        <v>280</v>
      </c>
      <c r="Q462" s="1" t="s">
        <v>289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</row>
    <row r="463" spans="2:29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200</v>
      </c>
      <c r="O463" s="1" t="s">
        <v>322</v>
      </c>
      <c r="P463" s="1" t="s">
        <v>280</v>
      </c>
      <c r="Q463" s="1" t="s">
        <v>290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</row>
    <row r="464" spans="2:29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201</v>
      </c>
      <c r="O464" s="1" t="s">
        <v>322</v>
      </c>
      <c r="P464" s="1" t="s">
        <v>280</v>
      </c>
      <c r="Q464" s="1" t="s">
        <v>291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</row>
    <row r="465" spans="2:29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202</v>
      </c>
      <c r="O465" s="1" t="s">
        <v>322</v>
      </c>
      <c r="P465" s="1" t="s">
        <v>280</v>
      </c>
      <c r="Q465" s="1" t="s">
        <v>292</v>
      </c>
      <c r="Y465" s="1">
        <f t="shared" ref="Y465" si="263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</row>
    <row r="466" spans="2:29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203</v>
      </c>
      <c r="O466" s="1" t="s">
        <v>322</v>
      </c>
      <c r="P466" s="1" t="s">
        <v>280</v>
      </c>
      <c r="Q466" s="1" t="s">
        <v>293</v>
      </c>
      <c r="Y466" s="1">
        <f t="shared" ref="Y466" si="264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</row>
    <row r="467" spans="2:29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200</v>
      </c>
      <c r="O467" s="1" t="s">
        <v>322</v>
      </c>
      <c r="P467" s="1" t="s">
        <v>280</v>
      </c>
      <c r="Q467" s="1" t="s">
        <v>294</v>
      </c>
      <c r="Y467" s="1">
        <f t="shared" ref="Y467" si="265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</row>
    <row r="468" spans="2:29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201</v>
      </c>
      <c r="O468" s="1" t="s">
        <v>322</v>
      </c>
      <c r="P468" s="1" t="s">
        <v>281</v>
      </c>
      <c r="Q468" s="1" t="s">
        <v>295</v>
      </c>
      <c r="Y468" s="1">
        <f t="shared" ref="Y468" si="266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</row>
    <row r="469" spans="2:29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202</v>
      </c>
      <c r="O469" s="1" t="s">
        <v>322</v>
      </c>
      <c r="P469" s="1" t="s">
        <v>281</v>
      </c>
      <c r="Q469" s="1" t="s">
        <v>284</v>
      </c>
      <c r="Y469" s="1">
        <f t="shared" ref="Y469" si="267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</row>
    <row r="470" spans="2:29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203</v>
      </c>
      <c r="O470" s="1" t="s">
        <v>322</v>
      </c>
      <c r="P470" s="1" t="s">
        <v>281</v>
      </c>
      <c r="Q470" s="1" t="s">
        <v>297</v>
      </c>
      <c r="Y470" s="1">
        <f t="shared" ref="Y470" si="268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</row>
    <row r="471" spans="2:29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200</v>
      </c>
      <c r="O471" s="1" t="s">
        <v>322</v>
      </c>
      <c r="P471" s="1" t="s">
        <v>281</v>
      </c>
      <c r="Q471" s="1" t="s">
        <v>298</v>
      </c>
      <c r="Y471" s="1">
        <f t="shared" ref="Y471" si="269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</row>
    <row r="472" spans="2:29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201</v>
      </c>
      <c r="O472" s="1" t="s">
        <v>322</v>
      </c>
      <c r="P472" s="1" t="s">
        <v>281</v>
      </c>
      <c r="Q472" s="1" t="s">
        <v>299</v>
      </c>
      <c r="Y472" s="1">
        <f t="shared" ref="Y472" si="270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</row>
    <row r="473" spans="2:29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202</v>
      </c>
      <c r="O473" s="1" t="s">
        <v>322</v>
      </c>
      <c r="P473" s="1" t="s">
        <v>281</v>
      </c>
      <c r="Q473" s="1" t="s">
        <v>300</v>
      </c>
      <c r="Y473" s="1">
        <f t="shared" ref="Y473" si="271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</row>
    <row r="474" spans="2:29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203</v>
      </c>
      <c r="O474" s="1" t="s">
        <v>322</v>
      </c>
      <c r="P474" s="1" t="s">
        <v>281</v>
      </c>
      <c r="Q474" s="1" t="s">
        <v>301</v>
      </c>
      <c r="Y474" s="1">
        <f t="shared" ref="Y474" si="272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</row>
    <row r="475" spans="2:29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200</v>
      </c>
      <c r="O475" s="1" t="s">
        <v>322</v>
      </c>
      <c r="P475" s="1" t="s">
        <v>281</v>
      </c>
      <c r="Q475" s="1" t="s">
        <v>302</v>
      </c>
      <c r="Y475" s="1">
        <f t="shared" ref="Y475" si="273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</row>
    <row r="476" spans="2:29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201</v>
      </c>
      <c r="O476" s="1" t="s">
        <v>322</v>
      </c>
      <c r="P476" s="1" t="s">
        <v>281</v>
      </c>
      <c r="Q476" s="1" t="s">
        <v>303</v>
      </c>
      <c r="Y476" s="1">
        <f t="shared" ref="Y476" si="274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</row>
    <row r="477" spans="2:29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202</v>
      </c>
      <c r="O477" s="1" t="s">
        <v>322</v>
      </c>
      <c r="P477" s="1" t="s">
        <v>281</v>
      </c>
      <c r="Q477" s="1" t="s">
        <v>304</v>
      </c>
      <c r="Y477" s="1">
        <f t="shared" ref="Y477" si="275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</row>
    <row r="478" spans="2:29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203</v>
      </c>
      <c r="O478" s="1" t="s">
        <v>322</v>
      </c>
      <c r="P478" s="1" t="s">
        <v>282</v>
      </c>
      <c r="Q478" s="1" t="s">
        <v>296</v>
      </c>
      <c r="Y478" s="1">
        <f t="shared" ref="Y478" si="276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</row>
    <row r="479" spans="2:29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200</v>
      </c>
      <c r="O479" s="1" t="s">
        <v>322</v>
      </c>
      <c r="P479" s="1" t="s">
        <v>282</v>
      </c>
      <c r="Q479" s="1" t="s">
        <v>305</v>
      </c>
      <c r="Y479" s="1">
        <f t="shared" ref="Y479" si="277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</row>
    <row r="480" spans="2:29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201</v>
      </c>
      <c r="O480" s="1" t="s">
        <v>322</v>
      </c>
      <c r="P480" s="1" t="s">
        <v>282</v>
      </c>
      <c r="Q480" s="1" t="s">
        <v>306</v>
      </c>
      <c r="Y480" s="1">
        <f t="shared" ref="Y480" si="278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</row>
    <row r="481" spans="2:29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202</v>
      </c>
      <c r="O481" s="1" t="s">
        <v>322</v>
      </c>
      <c r="P481" s="1" t="s">
        <v>282</v>
      </c>
      <c r="Q481" s="1" t="s">
        <v>307</v>
      </c>
      <c r="Y481" s="1">
        <f t="shared" ref="Y481" si="279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</row>
    <row r="482" spans="2:29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203</v>
      </c>
      <c r="O482" s="1" t="s">
        <v>322</v>
      </c>
      <c r="P482" s="1" t="s">
        <v>282</v>
      </c>
      <c r="Q482" s="1" t="s">
        <v>308</v>
      </c>
      <c r="Y482" s="1">
        <f t="shared" ref="Y482" si="280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</row>
    <row r="483" spans="2:29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200</v>
      </c>
      <c r="O483" s="1" t="s">
        <v>322</v>
      </c>
      <c r="P483" s="1" t="s">
        <v>282</v>
      </c>
      <c r="Q483" s="1" t="s">
        <v>309</v>
      </c>
      <c r="Y483" s="1">
        <f t="shared" ref="Y483" si="281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</row>
    <row r="484" spans="2:29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201</v>
      </c>
      <c r="O484" s="1" t="s">
        <v>322</v>
      </c>
      <c r="P484" s="1" t="s">
        <v>282</v>
      </c>
      <c r="Q484" s="1" t="s">
        <v>310</v>
      </c>
      <c r="Y484" s="1">
        <f t="shared" ref="Y484" si="282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</row>
    <row r="485" spans="2:29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202</v>
      </c>
      <c r="O485" s="1" t="s">
        <v>322</v>
      </c>
      <c r="P485" s="1" t="s">
        <v>282</v>
      </c>
      <c r="Q485" s="1" t="s">
        <v>311</v>
      </c>
      <c r="Y485" s="1">
        <f t="shared" ref="Y485" si="283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</row>
    <row r="486" spans="2:29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203</v>
      </c>
      <c r="O486" s="1" t="s">
        <v>322</v>
      </c>
      <c r="P486" s="1" t="s">
        <v>282</v>
      </c>
      <c r="Q486" s="1" t="s">
        <v>312</v>
      </c>
      <c r="Y486" s="1">
        <f t="shared" ref="Y486" si="284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</row>
    <row r="487" spans="2:29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200</v>
      </c>
      <c r="O487" s="1" t="s">
        <v>322</v>
      </c>
      <c r="P487" s="1" t="s">
        <v>282</v>
      </c>
      <c r="Q487" s="1" t="s">
        <v>313</v>
      </c>
      <c r="Y487" s="1">
        <f t="shared" ref="Y487" si="285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</row>
    <row r="488" spans="2:29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201</v>
      </c>
      <c r="O488" s="1" t="s">
        <v>322</v>
      </c>
      <c r="P488" s="1" t="s">
        <v>282</v>
      </c>
      <c r="Q488" s="1" t="s">
        <v>314</v>
      </c>
      <c r="Y488" s="1">
        <f t="shared" ref="Y488" si="286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</row>
    <row r="489" spans="2:29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202</v>
      </c>
      <c r="O489" s="1" t="s">
        <v>322</v>
      </c>
      <c r="P489" s="1" t="s">
        <v>282</v>
      </c>
      <c r="Q489" s="1" t="s">
        <v>315</v>
      </c>
      <c r="Y489" s="1">
        <f t="shared" ref="Y489" si="287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</row>
    <row r="490" spans="2:29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203</v>
      </c>
      <c r="O490" s="1" t="s">
        <v>322</v>
      </c>
      <c r="P490" s="1" t="s">
        <v>282</v>
      </c>
      <c r="Q490" s="1" t="s">
        <v>316</v>
      </c>
      <c r="Y490" s="1">
        <f t="shared" ref="Y490" si="288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</row>
    <row r="491" spans="2:29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200</v>
      </c>
      <c r="O491" s="1" t="s">
        <v>322</v>
      </c>
      <c r="P491" s="1" t="s">
        <v>282</v>
      </c>
      <c r="Q491" s="1" t="s">
        <v>317</v>
      </c>
      <c r="Y491" s="1">
        <f t="shared" ref="Y491" si="289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</row>
    <row r="492" spans="2:29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201</v>
      </c>
      <c r="O492" s="1" t="s">
        <v>322</v>
      </c>
      <c r="P492" s="1" t="s">
        <v>282</v>
      </c>
      <c r="Q492" s="1" t="s">
        <v>318</v>
      </c>
      <c r="Y492" s="1">
        <f t="shared" ref="Y492" si="290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</row>
    <row r="493" spans="2:29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202</v>
      </c>
      <c r="O493" s="1" t="s">
        <v>322</v>
      </c>
      <c r="P493" s="1" t="s">
        <v>282</v>
      </c>
      <c r="Q493" s="1" t="s">
        <v>319</v>
      </c>
      <c r="Y493" s="1">
        <f t="shared" ref="Y493" si="291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</row>
    <row r="494" spans="2:29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203</v>
      </c>
      <c r="O494" s="1" t="s">
        <v>322</v>
      </c>
      <c r="P494" s="1" t="s">
        <v>282</v>
      </c>
      <c r="Q494" s="1" t="s">
        <v>320</v>
      </c>
      <c r="Y494" s="1">
        <f t="shared" ref="Y494" si="292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</row>
    <row r="495" spans="2:29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202</v>
      </c>
      <c r="O495" s="1" t="s">
        <v>325</v>
      </c>
      <c r="P495" s="1" t="s">
        <v>280</v>
      </c>
      <c r="Q495" s="1" t="s">
        <v>283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</row>
    <row r="496" spans="2:29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3">D420+30</f>
        <v>45323</v>
      </c>
      <c r="E496" s="1" t="s">
        <v>203</v>
      </c>
      <c r="O496" s="1" t="s">
        <v>325</v>
      </c>
      <c r="P496" s="1" t="s">
        <v>280</v>
      </c>
      <c r="Q496" s="1" t="s">
        <v>285</v>
      </c>
      <c r="AA496" s="1">
        <f t="shared" ref="AA496:AA532" si="294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</row>
    <row r="497" spans="2:29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3"/>
        <v>45324</v>
      </c>
      <c r="E497" s="1" t="s">
        <v>200</v>
      </c>
      <c r="O497" s="1" t="s">
        <v>325</v>
      </c>
      <c r="P497" s="1" t="s">
        <v>280</v>
      </c>
      <c r="Q497" s="1" t="s">
        <v>286</v>
      </c>
      <c r="AA497" s="1">
        <f t="shared" si="294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</row>
    <row r="498" spans="2:29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3"/>
        <v>45325</v>
      </c>
      <c r="E498" s="1" t="s">
        <v>201</v>
      </c>
      <c r="O498" s="1" t="s">
        <v>325</v>
      </c>
      <c r="P498" s="1" t="s">
        <v>280</v>
      </c>
      <c r="Q498" s="1" t="s">
        <v>287</v>
      </c>
      <c r="AA498" s="1">
        <f t="shared" si="294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</row>
    <row r="499" spans="2:29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3"/>
        <v>45326</v>
      </c>
      <c r="E499" s="1" t="s">
        <v>202</v>
      </c>
      <c r="O499" s="1" t="s">
        <v>325</v>
      </c>
      <c r="P499" s="1" t="s">
        <v>280</v>
      </c>
      <c r="Q499" s="1" t="s">
        <v>288</v>
      </c>
      <c r="AA499" s="1">
        <f t="shared" si="294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</row>
    <row r="500" spans="2:29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3"/>
        <v>45327</v>
      </c>
      <c r="E500" s="1" t="s">
        <v>203</v>
      </c>
      <c r="O500" s="1" t="s">
        <v>325</v>
      </c>
      <c r="P500" s="1" t="s">
        <v>280</v>
      </c>
      <c r="Q500" s="1" t="s">
        <v>289</v>
      </c>
      <c r="AA500" s="1">
        <f t="shared" si="294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</row>
    <row r="501" spans="2:29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3"/>
        <v>45328</v>
      </c>
      <c r="E501" s="1" t="s">
        <v>200</v>
      </c>
      <c r="O501" s="1" t="s">
        <v>325</v>
      </c>
      <c r="P501" s="1" t="s">
        <v>280</v>
      </c>
      <c r="Q501" s="1" t="s">
        <v>290</v>
      </c>
      <c r="AA501" s="1">
        <f t="shared" si="294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</row>
    <row r="502" spans="2:29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3"/>
        <v>45329</v>
      </c>
      <c r="E502" s="1" t="s">
        <v>201</v>
      </c>
      <c r="O502" s="1" t="s">
        <v>325</v>
      </c>
      <c r="P502" s="1" t="s">
        <v>280</v>
      </c>
      <c r="Q502" s="1" t="s">
        <v>291</v>
      </c>
      <c r="AA502" s="1">
        <f t="shared" si="294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</row>
    <row r="503" spans="2:29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3"/>
        <v>45330</v>
      </c>
      <c r="E503" s="1" t="s">
        <v>202</v>
      </c>
      <c r="O503" s="1" t="s">
        <v>325</v>
      </c>
      <c r="P503" s="1" t="s">
        <v>280</v>
      </c>
      <c r="Q503" s="1" t="s">
        <v>292</v>
      </c>
      <c r="AA503" s="1">
        <f t="shared" si="294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</row>
    <row r="504" spans="2:29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3"/>
        <v>45331</v>
      </c>
      <c r="E504" s="1" t="s">
        <v>203</v>
      </c>
      <c r="O504" s="1" t="s">
        <v>325</v>
      </c>
      <c r="P504" s="1" t="s">
        <v>280</v>
      </c>
      <c r="Q504" s="1" t="s">
        <v>293</v>
      </c>
      <c r="AA504" s="1">
        <f t="shared" si="294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</row>
    <row r="505" spans="2:29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3"/>
        <v>45332</v>
      </c>
      <c r="E505" s="1" t="s">
        <v>200</v>
      </c>
      <c r="O505" s="1" t="s">
        <v>325</v>
      </c>
      <c r="P505" s="1" t="s">
        <v>280</v>
      </c>
      <c r="Q505" s="1" t="s">
        <v>294</v>
      </c>
      <c r="AA505" s="1">
        <f t="shared" si="294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</row>
    <row r="506" spans="2:29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3"/>
        <v>45333</v>
      </c>
      <c r="E506" s="1" t="s">
        <v>201</v>
      </c>
      <c r="O506" s="1" t="s">
        <v>325</v>
      </c>
      <c r="P506" s="1" t="s">
        <v>281</v>
      </c>
      <c r="Q506" s="1" t="s">
        <v>295</v>
      </c>
      <c r="AA506" s="1">
        <f t="shared" si="294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</row>
    <row r="507" spans="2:29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3"/>
        <v>45334</v>
      </c>
      <c r="E507" s="1" t="s">
        <v>202</v>
      </c>
      <c r="O507" s="1" t="s">
        <v>325</v>
      </c>
      <c r="P507" s="1" t="s">
        <v>281</v>
      </c>
      <c r="Q507" s="1" t="s">
        <v>284</v>
      </c>
      <c r="AA507" s="1">
        <f t="shared" si="294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</row>
    <row r="508" spans="2:29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3"/>
        <v>45335</v>
      </c>
      <c r="E508" s="1" t="s">
        <v>203</v>
      </c>
      <c r="O508" s="1" t="s">
        <v>325</v>
      </c>
      <c r="P508" s="1" t="s">
        <v>281</v>
      </c>
      <c r="Q508" s="1" t="s">
        <v>297</v>
      </c>
      <c r="AA508" s="1">
        <f t="shared" si="294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</row>
    <row r="509" spans="2:29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3"/>
        <v>45336</v>
      </c>
      <c r="E509" s="1" t="s">
        <v>200</v>
      </c>
      <c r="O509" s="1" t="s">
        <v>325</v>
      </c>
      <c r="P509" s="1" t="s">
        <v>281</v>
      </c>
      <c r="Q509" s="1" t="s">
        <v>298</v>
      </c>
      <c r="AA509" s="1">
        <f t="shared" si="294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</row>
    <row r="510" spans="2:29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3"/>
        <v>45337</v>
      </c>
      <c r="E510" s="1" t="s">
        <v>201</v>
      </c>
      <c r="O510" s="1" t="s">
        <v>325</v>
      </c>
      <c r="P510" s="1" t="s">
        <v>281</v>
      </c>
      <c r="Q510" s="1" t="s">
        <v>299</v>
      </c>
      <c r="AA510" s="1">
        <f t="shared" si="294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</row>
    <row r="511" spans="2:29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3"/>
        <v>45338</v>
      </c>
      <c r="E511" s="1" t="s">
        <v>202</v>
      </c>
      <c r="O511" s="1" t="s">
        <v>325</v>
      </c>
      <c r="P511" s="1" t="s">
        <v>281</v>
      </c>
      <c r="Q511" s="1" t="s">
        <v>300</v>
      </c>
      <c r="AA511" s="1">
        <f t="shared" si="294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</row>
    <row r="512" spans="2:29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3"/>
        <v>45339</v>
      </c>
      <c r="E512" s="1" t="s">
        <v>203</v>
      </c>
      <c r="O512" s="1" t="s">
        <v>325</v>
      </c>
      <c r="P512" s="1" t="s">
        <v>281</v>
      </c>
      <c r="Q512" s="1" t="s">
        <v>301</v>
      </c>
      <c r="AA512" s="1">
        <f t="shared" si="294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</row>
    <row r="513" spans="2:29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3"/>
        <v>45340</v>
      </c>
      <c r="E513" s="1" t="s">
        <v>200</v>
      </c>
      <c r="O513" s="1" t="s">
        <v>325</v>
      </c>
      <c r="P513" s="1" t="s">
        <v>281</v>
      </c>
      <c r="Q513" s="1" t="s">
        <v>302</v>
      </c>
      <c r="AA513" s="1">
        <f t="shared" si="294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</row>
    <row r="514" spans="2:29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3"/>
        <v>45341</v>
      </c>
      <c r="E514" s="1" t="s">
        <v>201</v>
      </c>
      <c r="O514" s="1" t="s">
        <v>325</v>
      </c>
      <c r="P514" s="1" t="s">
        <v>281</v>
      </c>
      <c r="Q514" s="1" t="s">
        <v>303</v>
      </c>
      <c r="AA514" s="1">
        <f t="shared" si="294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</row>
    <row r="515" spans="2:29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3"/>
        <v>45342</v>
      </c>
      <c r="E515" s="1" t="s">
        <v>202</v>
      </c>
      <c r="O515" s="1" t="s">
        <v>325</v>
      </c>
      <c r="P515" s="1" t="s">
        <v>281</v>
      </c>
      <c r="Q515" s="1" t="s">
        <v>304</v>
      </c>
      <c r="AA515" s="1">
        <f t="shared" si="294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</row>
    <row r="516" spans="2:29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3"/>
        <v>45343</v>
      </c>
      <c r="E516" s="1" t="s">
        <v>203</v>
      </c>
      <c r="O516" s="1" t="s">
        <v>325</v>
      </c>
      <c r="P516" s="1" t="s">
        <v>282</v>
      </c>
      <c r="Q516" s="1" t="s">
        <v>296</v>
      </c>
      <c r="AA516" s="1">
        <f t="shared" si="294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</row>
    <row r="517" spans="2:29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3"/>
        <v>45344</v>
      </c>
      <c r="E517" s="1" t="s">
        <v>200</v>
      </c>
      <c r="O517" s="1" t="s">
        <v>325</v>
      </c>
      <c r="P517" s="1" t="s">
        <v>282</v>
      </c>
      <c r="Q517" s="1" t="s">
        <v>305</v>
      </c>
      <c r="AA517" s="1">
        <f t="shared" si="294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</row>
    <row r="518" spans="2:29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3"/>
        <v>45345</v>
      </c>
      <c r="E518" s="1" t="s">
        <v>201</v>
      </c>
      <c r="O518" s="1" t="s">
        <v>325</v>
      </c>
      <c r="P518" s="1" t="s">
        <v>282</v>
      </c>
      <c r="Q518" s="1" t="s">
        <v>306</v>
      </c>
      <c r="AA518" s="1">
        <f t="shared" si="294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</row>
    <row r="519" spans="2:29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3"/>
        <v>45346</v>
      </c>
      <c r="E519" s="1" t="s">
        <v>202</v>
      </c>
      <c r="O519" s="1" t="s">
        <v>325</v>
      </c>
      <c r="P519" s="1" t="s">
        <v>282</v>
      </c>
      <c r="Q519" s="1" t="s">
        <v>307</v>
      </c>
      <c r="AA519" s="1">
        <f t="shared" si="294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</row>
    <row r="520" spans="2:29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3"/>
        <v>45347</v>
      </c>
      <c r="E520" s="1" t="s">
        <v>203</v>
      </c>
      <c r="O520" s="1" t="s">
        <v>325</v>
      </c>
      <c r="P520" s="1" t="s">
        <v>282</v>
      </c>
      <c r="Q520" s="1" t="s">
        <v>308</v>
      </c>
      <c r="AA520" s="1">
        <f t="shared" si="294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</row>
    <row r="521" spans="2:29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3"/>
        <v>45348</v>
      </c>
      <c r="E521" s="1" t="s">
        <v>200</v>
      </c>
      <c r="O521" s="1" t="s">
        <v>325</v>
      </c>
      <c r="P521" s="1" t="s">
        <v>282</v>
      </c>
      <c r="Q521" s="1" t="s">
        <v>309</v>
      </c>
      <c r="AA521" s="1">
        <f t="shared" si="294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</row>
    <row r="522" spans="2:29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3"/>
        <v>45349</v>
      </c>
      <c r="E522" s="1" t="s">
        <v>201</v>
      </c>
      <c r="O522" s="1" t="s">
        <v>325</v>
      </c>
      <c r="P522" s="1" t="s">
        <v>282</v>
      </c>
      <c r="Q522" s="1" t="s">
        <v>310</v>
      </c>
      <c r="AA522" s="1">
        <f t="shared" si="294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</row>
    <row r="523" spans="2:29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3"/>
        <v>45350</v>
      </c>
      <c r="E523" s="1" t="s">
        <v>202</v>
      </c>
      <c r="O523" s="1" t="s">
        <v>325</v>
      </c>
      <c r="P523" s="1" t="s">
        <v>282</v>
      </c>
      <c r="Q523" s="1" t="s">
        <v>311</v>
      </c>
      <c r="AA523" s="1">
        <f t="shared" si="294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</row>
    <row r="524" spans="2:29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3"/>
        <v>45351</v>
      </c>
      <c r="E524" s="1" t="s">
        <v>203</v>
      </c>
      <c r="O524" s="1" t="s">
        <v>325</v>
      </c>
      <c r="P524" s="1" t="s">
        <v>282</v>
      </c>
      <c r="Q524" s="1" t="s">
        <v>312</v>
      </c>
      <c r="AA524" s="1">
        <f t="shared" si="294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</row>
    <row r="525" spans="2:29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3"/>
        <v>45352</v>
      </c>
      <c r="E525" s="1" t="s">
        <v>200</v>
      </c>
      <c r="O525" s="1" t="s">
        <v>325</v>
      </c>
      <c r="P525" s="1" t="s">
        <v>282</v>
      </c>
      <c r="Q525" s="1" t="s">
        <v>313</v>
      </c>
      <c r="AA525" s="1">
        <f t="shared" si="294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</row>
    <row r="526" spans="2:29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3"/>
        <v>45353</v>
      </c>
      <c r="E526" s="1" t="s">
        <v>201</v>
      </c>
      <c r="O526" s="1" t="s">
        <v>325</v>
      </c>
      <c r="P526" s="1" t="s">
        <v>282</v>
      </c>
      <c r="Q526" s="1" t="s">
        <v>314</v>
      </c>
      <c r="AA526" s="1">
        <f t="shared" si="294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</row>
    <row r="527" spans="2:29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3"/>
        <v>45354</v>
      </c>
      <c r="E527" s="1" t="s">
        <v>202</v>
      </c>
      <c r="O527" s="1" t="s">
        <v>325</v>
      </c>
      <c r="P527" s="1" t="s">
        <v>282</v>
      </c>
      <c r="Q527" s="1" t="s">
        <v>315</v>
      </c>
      <c r="AA527" s="1">
        <f t="shared" si="294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</row>
    <row r="528" spans="2:29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3"/>
        <v>45355</v>
      </c>
      <c r="E528" s="1" t="s">
        <v>203</v>
      </c>
      <c r="O528" s="1" t="s">
        <v>325</v>
      </c>
      <c r="P528" s="1" t="s">
        <v>282</v>
      </c>
      <c r="Q528" s="1" t="s">
        <v>316</v>
      </c>
      <c r="AA528" s="1">
        <f t="shared" si="294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</row>
    <row r="529" spans="2:29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3"/>
        <v>45356</v>
      </c>
      <c r="E529" s="1" t="s">
        <v>200</v>
      </c>
      <c r="O529" s="1" t="s">
        <v>325</v>
      </c>
      <c r="P529" s="1" t="s">
        <v>282</v>
      </c>
      <c r="Q529" s="1" t="s">
        <v>317</v>
      </c>
      <c r="AA529" s="1">
        <f t="shared" si="294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</row>
    <row r="530" spans="2:29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3"/>
        <v>45357</v>
      </c>
      <c r="E530" s="1" t="s">
        <v>201</v>
      </c>
      <c r="O530" s="1" t="s">
        <v>325</v>
      </c>
      <c r="P530" s="1" t="s">
        <v>282</v>
      </c>
      <c r="Q530" s="1" t="s">
        <v>318</v>
      </c>
      <c r="AA530" s="1">
        <f t="shared" si="294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</row>
    <row r="531" spans="2:29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3"/>
        <v>45358</v>
      </c>
      <c r="E531" s="1" t="s">
        <v>202</v>
      </c>
      <c r="O531" s="1" t="s">
        <v>325</v>
      </c>
      <c r="P531" s="1" t="s">
        <v>282</v>
      </c>
      <c r="Q531" s="1" t="s">
        <v>319</v>
      </c>
      <c r="AA531" s="1">
        <f t="shared" si="294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</row>
    <row r="532" spans="2:29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3"/>
        <v>45359</v>
      </c>
      <c r="E532" s="1" t="s">
        <v>203</v>
      </c>
      <c r="O532" s="1" t="s">
        <v>325</v>
      </c>
      <c r="P532" s="1" t="s">
        <v>282</v>
      </c>
      <c r="Q532" s="1" t="s">
        <v>320</v>
      </c>
      <c r="AA532" s="1">
        <f t="shared" si="294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</row>
    <row r="533" spans="2:29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200</v>
      </c>
      <c r="O533" s="1" t="s">
        <v>329</v>
      </c>
      <c r="P533" s="1" t="s">
        <v>280</v>
      </c>
      <c r="Q533" s="1" t="s">
        <v>280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</row>
    <row r="534" spans="2:29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200</v>
      </c>
      <c r="O534" s="1" t="s">
        <v>329</v>
      </c>
      <c r="P534" s="1" t="s">
        <v>280</v>
      </c>
      <c r="Q534" s="1" t="s">
        <v>280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</row>
    <row r="535" spans="2:29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5">D534+30</f>
        <v>45419</v>
      </c>
      <c r="E535" s="1" t="s">
        <v>200</v>
      </c>
      <c r="O535" s="1" t="s">
        <v>329</v>
      </c>
      <c r="P535" s="1" t="s">
        <v>280</v>
      </c>
      <c r="Q535" s="1" t="s">
        <v>280</v>
      </c>
      <c r="AA535" s="1">
        <f t="shared" ref="AA535:AA592" si="296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</row>
    <row r="536" spans="2:29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5"/>
        <v>45449</v>
      </c>
      <c r="E536" s="1" t="s">
        <v>200</v>
      </c>
      <c r="O536" s="1" t="s">
        <v>329</v>
      </c>
      <c r="P536" s="1" t="s">
        <v>280</v>
      </c>
      <c r="Q536" s="1" t="s">
        <v>280</v>
      </c>
      <c r="AA536" s="1">
        <f t="shared" si="296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</row>
    <row r="537" spans="2:29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5"/>
        <v>45479</v>
      </c>
      <c r="E537" s="1" t="s">
        <v>200</v>
      </c>
      <c r="O537" s="1" t="s">
        <v>329</v>
      </c>
      <c r="P537" s="1" t="s">
        <v>280</v>
      </c>
      <c r="Q537" s="1" t="s">
        <v>280</v>
      </c>
      <c r="AA537" s="1">
        <f t="shared" si="296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</row>
    <row r="538" spans="2:29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5"/>
        <v>45509</v>
      </c>
      <c r="E538" s="1" t="s">
        <v>200</v>
      </c>
      <c r="O538" s="1" t="s">
        <v>329</v>
      </c>
      <c r="P538" s="1" t="s">
        <v>280</v>
      </c>
      <c r="Q538" s="1" t="s">
        <v>280</v>
      </c>
      <c r="AA538" s="1">
        <f t="shared" si="296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</row>
    <row r="539" spans="2:29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5"/>
        <v>45539</v>
      </c>
      <c r="E539" s="1" t="s">
        <v>200</v>
      </c>
      <c r="O539" s="1" t="s">
        <v>329</v>
      </c>
      <c r="P539" s="1" t="s">
        <v>280</v>
      </c>
      <c r="Q539" s="1" t="s">
        <v>280</v>
      </c>
      <c r="AA539" s="1">
        <f t="shared" si="296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</row>
    <row r="540" spans="2:29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5"/>
        <v>45569</v>
      </c>
      <c r="E540" s="1" t="s">
        <v>200</v>
      </c>
      <c r="O540" s="1" t="s">
        <v>329</v>
      </c>
      <c r="P540" s="1" t="s">
        <v>280</v>
      </c>
      <c r="Q540" s="1" t="s">
        <v>280</v>
      </c>
      <c r="AA540" s="1">
        <f t="shared" si="296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</row>
    <row r="541" spans="2:29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5"/>
        <v>45599</v>
      </c>
      <c r="E541" s="1" t="s">
        <v>200</v>
      </c>
      <c r="O541" s="1" t="s">
        <v>329</v>
      </c>
      <c r="P541" s="1" t="s">
        <v>280</v>
      </c>
      <c r="Q541" s="1" t="s">
        <v>280</v>
      </c>
      <c r="AA541" s="1">
        <f t="shared" si="296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</row>
    <row r="542" spans="2:29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5"/>
        <v>45629</v>
      </c>
      <c r="E542" s="1" t="s">
        <v>200</v>
      </c>
      <c r="O542" s="1" t="s">
        <v>329</v>
      </c>
      <c r="P542" s="1" t="s">
        <v>280</v>
      </c>
      <c r="Q542" s="1" t="s">
        <v>280</v>
      </c>
      <c r="AA542" s="1">
        <f t="shared" si="296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</row>
    <row r="543" spans="2:29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5"/>
        <v>45659</v>
      </c>
      <c r="E543" s="1" t="s">
        <v>200</v>
      </c>
      <c r="O543" s="1" t="s">
        <v>329</v>
      </c>
      <c r="P543" s="1" t="s">
        <v>280</v>
      </c>
      <c r="Q543" s="1" t="s">
        <v>280</v>
      </c>
      <c r="AA543" s="1">
        <f t="shared" si="296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</row>
    <row r="544" spans="2:29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5"/>
        <v>45689</v>
      </c>
      <c r="E544" s="1" t="s">
        <v>200</v>
      </c>
      <c r="O544" s="1" t="s">
        <v>329</v>
      </c>
      <c r="P544" s="1" t="s">
        <v>280</v>
      </c>
      <c r="Q544" s="1" t="s">
        <v>280</v>
      </c>
      <c r="AA544" s="1">
        <f t="shared" si="296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</row>
    <row r="545" spans="2:29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5"/>
        <v>45719</v>
      </c>
      <c r="E545" s="1" t="s">
        <v>200</v>
      </c>
      <c r="O545" s="1" t="s">
        <v>329</v>
      </c>
      <c r="P545" s="1" t="s">
        <v>280</v>
      </c>
      <c r="Q545" s="1" t="s">
        <v>280</v>
      </c>
      <c r="AA545" s="1">
        <f t="shared" si="296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</row>
    <row r="546" spans="2:29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5"/>
        <v>45749</v>
      </c>
      <c r="E546" s="1" t="s">
        <v>200</v>
      </c>
      <c r="O546" s="1" t="s">
        <v>329</v>
      </c>
      <c r="P546" s="1" t="s">
        <v>280</v>
      </c>
      <c r="Q546" s="1" t="s">
        <v>280</v>
      </c>
      <c r="AA546" s="1">
        <f t="shared" si="296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</row>
    <row r="547" spans="2:29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5"/>
        <v>45779</v>
      </c>
      <c r="E547" s="1" t="s">
        <v>200</v>
      </c>
      <c r="O547" s="1" t="s">
        <v>329</v>
      </c>
      <c r="P547" s="1" t="s">
        <v>280</v>
      </c>
      <c r="Q547" s="1" t="s">
        <v>280</v>
      </c>
      <c r="AA547" s="1">
        <f t="shared" si="296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</row>
    <row r="548" spans="2:29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5"/>
        <v>45809</v>
      </c>
      <c r="E548" s="1" t="s">
        <v>200</v>
      </c>
      <c r="O548" s="1" t="s">
        <v>329</v>
      </c>
      <c r="P548" s="1" t="s">
        <v>280</v>
      </c>
      <c r="Q548" s="1" t="s">
        <v>280</v>
      </c>
      <c r="AA548" s="1">
        <f t="shared" si="296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</row>
    <row r="549" spans="2:29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5"/>
        <v>45839</v>
      </c>
      <c r="E549" s="1" t="s">
        <v>200</v>
      </c>
      <c r="O549" s="1" t="s">
        <v>329</v>
      </c>
      <c r="P549" s="1" t="s">
        <v>280</v>
      </c>
      <c r="Q549" s="1" t="s">
        <v>280</v>
      </c>
      <c r="AA549" s="1">
        <f t="shared" si="296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</row>
    <row r="550" spans="2:29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5"/>
        <v>45869</v>
      </c>
      <c r="E550" s="1" t="s">
        <v>200</v>
      </c>
      <c r="O550" s="1" t="s">
        <v>329</v>
      </c>
      <c r="P550" s="1" t="s">
        <v>280</v>
      </c>
      <c r="Q550" s="1" t="s">
        <v>280</v>
      </c>
      <c r="AA550" s="1">
        <f t="shared" si="296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</row>
    <row r="551" spans="2:29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5"/>
        <v>45899</v>
      </c>
      <c r="E551" s="1" t="s">
        <v>200</v>
      </c>
      <c r="O551" s="1" t="s">
        <v>329</v>
      </c>
      <c r="P551" s="1" t="s">
        <v>280</v>
      </c>
      <c r="Q551" s="1" t="s">
        <v>280</v>
      </c>
      <c r="AA551" s="1">
        <f t="shared" si="296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</row>
    <row r="552" spans="2:29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5"/>
        <v>45929</v>
      </c>
      <c r="E552" s="1" t="s">
        <v>200</v>
      </c>
      <c r="O552" s="1" t="s">
        <v>329</v>
      </c>
      <c r="P552" s="1" t="s">
        <v>280</v>
      </c>
      <c r="Q552" s="1" t="s">
        <v>280</v>
      </c>
      <c r="AA552" s="1">
        <f t="shared" si="296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</row>
    <row r="553" spans="2:29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5"/>
        <v>45959</v>
      </c>
      <c r="E553" s="1" t="s">
        <v>200</v>
      </c>
      <c r="O553" s="1" t="s">
        <v>329</v>
      </c>
      <c r="P553" s="1" t="s">
        <v>280</v>
      </c>
      <c r="Q553" s="1" t="s">
        <v>280</v>
      </c>
      <c r="AA553" s="1">
        <f t="shared" si="296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</row>
    <row r="554" spans="2:29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5"/>
        <v>45989</v>
      </c>
      <c r="E554" s="1" t="s">
        <v>200</v>
      </c>
      <c r="O554" s="1" t="s">
        <v>329</v>
      </c>
      <c r="P554" s="1" t="s">
        <v>280</v>
      </c>
      <c r="Q554" s="1" t="s">
        <v>280</v>
      </c>
      <c r="AA554" s="1">
        <f t="shared" si="296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</row>
    <row r="555" spans="2:29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5"/>
        <v>46019</v>
      </c>
      <c r="E555" s="1" t="s">
        <v>200</v>
      </c>
      <c r="O555" s="1" t="s">
        <v>329</v>
      </c>
      <c r="P555" s="1" t="s">
        <v>280</v>
      </c>
      <c r="Q555" s="1" t="s">
        <v>280</v>
      </c>
      <c r="AA555" s="1">
        <f t="shared" si="296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</row>
    <row r="556" spans="2:29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5"/>
        <v>46049</v>
      </c>
      <c r="E556" s="1" t="s">
        <v>200</v>
      </c>
      <c r="O556" s="1" t="s">
        <v>329</v>
      </c>
      <c r="P556" s="1" t="s">
        <v>280</v>
      </c>
      <c r="Q556" s="1" t="s">
        <v>280</v>
      </c>
      <c r="AA556" s="1">
        <f t="shared" si="296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</row>
    <row r="557" spans="2:29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5"/>
        <v>46079</v>
      </c>
      <c r="E557" s="1" t="s">
        <v>200</v>
      </c>
      <c r="O557" s="1" t="s">
        <v>329</v>
      </c>
      <c r="P557" s="1" t="s">
        <v>280</v>
      </c>
      <c r="Q557" s="1" t="s">
        <v>280</v>
      </c>
      <c r="AA557" s="1">
        <f t="shared" si="296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</row>
    <row r="558" spans="2:29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5"/>
        <v>46109</v>
      </c>
      <c r="E558" s="1" t="s">
        <v>200</v>
      </c>
      <c r="O558" s="1" t="s">
        <v>329</v>
      </c>
      <c r="P558" s="1" t="s">
        <v>280</v>
      </c>
      <c r="Q558" s="1" t="s">
        <v>280</v>
      </c>
      <c r="AA558" s="1">
        <f t="shared" si="296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</row>
    <row r="559" spans="2:29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5"/>
        <v>46139</v>
      </c>
      <c r="E559" s="1" t="s">
        <v>200</v>
      </c>
      <c r="O559" s="1" t="s">
        <v>329</v>
      </c>
      <c r="P559" s="1" t="s">
        <v>280</v>
      </c>
      <c r="Q559" s="1" t="s">
        <v>280</v>
      </c>
      <c r="AA559" s="1">
        <f t="shared" si="296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</row>
    <row r="560" spans="2:29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5"/>
        <v>46169</v>
      </c>
      <c r="E560" s="1" t="s">
        <v>200</v>
      </c>
      <c r="O560" s="1" t="s">
        <v>329</v>
      </c>
      <c r="P560" s="1" t="s">
        <v>280</v>
      </c>
      <c r="Q560" s="1" t="s">
        <v>280</v>
      </c>
      <c r="AA560" s="1">
        <f t="shared" si="296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</row>
    <row r="561" spans="2:29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5"/>
        <v>46199</v>
      </c>
      <c r="E561" s="1" t="s">
        <v>200</v>
      </c>
      <c r="O561" s="1" t="s">
        <v>329</v>
      </c>
      <c r="P561" s="1" t="s">
        <v>280</v>
      </c>
      <c r="Q561" s="1" t="s">
        <v>280</v>
      </c>
      <c r="AA561" s="1">
        <f t="shared" si="296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</row>
    <row r="562" spans="2:29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5"/>
        <v>46229</v>
      </c>
      <c r="E562" s="1" t="s">
        <v>200</v>
      </c>
      <c r="O562" s="1" t="s">
        <v>329</v>
      </c>
      <c r="P562" s="1" t="s">
        <v>280</v>
      </c>
      <c r="Q562" s="1" t="s">
        <v>280</v>
      </c>
      <c r="AA562" s="1">
        <f t="shared" si="296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</row>
    <row r="563" spans="2:29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5"/>
        <v>46259</v>
      </c>
      <c r="E563" s="1" t="s">
        <v>200</v>
      </c>
      <c r="O563" s="1" t="s">
        <v>329</v>
      </c>
      <c r="P563" s="1" t="s">
        <v>280</v>
      </c>
      <c r="Q563" s="1" t="s">
        <v>280</v>
      </c>
      <c r="AA563" s="1">
        <f t="shared" si="296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</row>
    <row r="564" spans="2:29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5"/>
        <v>46289</v>
      </c>
      <c r="E564" s="1" t="s">
        <v>200</v>
      </c>
      <c r="O564" s="1" t="s">
        <v>329</v>
      </c>
      <c r="P564" s="1" t="s">
        <v>280</v>
      </c>
      <c r="Q564" s="1" t="s">
        <v>280</v>
      </c>
      <c r="AA564" s="1">
        <f t="shared" si="296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</row>
    <row r="565" spans="2:29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5"/>
        <v>46319</v>
      </c>
      <c r="E565" s="1" t="s">
        <v>200</v>
      </c>
      <c r="O565" s="1" t="s">
        <v>329</v>
      </c>
      <c r="P565" s="1" t="s">
        <v>280</v>
      </c>
      <c r="Q565" s="1" t="s">
        <v>280</v>
      </c>
      <c r="AA565" s="1">
        <f t="shared" si="296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</row>
    <row r="566" spans="2:29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5"/>
        <v>46349</v>
      </c>
      <c r="E566" s="1" t="s">
        <v>200</v>
      </c>
      <c r="O566" s="1" t="s">
        <v>329</v>
      </c>
      <c r="P566" s="1" t="s">
        <v>280</v>
      </c>
      <c r="Q566" s="1" t="s">
        <v>280</v>
      </c>
      <c r="AA566" s="1">
        <f t="shared" si="296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</row>
    <row r="567" spans="2:29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5"/>
        <v>46379</v>
      </c>
      <c r="E567" s="1" t="s">
        <v>200</v>
      </c>
      <c r="O567" s="1" t="s">
        <v>329</v>
      </c>
      <c r="P567" s="1" t="s">
        <v>280</v>
      </c>
      <c r="Q567" s="1" t="s">
        <v>280</v>
      </c>
      <c r="AA567" s="1">
        <f t="shared" si="296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</row>
    <row r="568" spans="2:29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5"/>
        <v>46409</v>
      </c>
      <c r="E568" s="1" t="s">
        <v>200</v>
      </c>
      <c r="O568" s="1" t="s">
        <v>329</v>
      </c>
      <c r="P568" s="1" t="s">
        <v>280</v>
      </c>
      <c r="Q568" s="1" t="s">
        <v>280</v>
      </c>
      <c r="AA568" s="1">
        <f t="shared" si="296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</row>
    <row r="569" spans="2:29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5"/>
        <v>46439</v>
      </c>
      <c r="E569" s="1" t="s">
        <v>200</v>
      </c>
      <c r="O569" s="1" t="s">
        <v>329</v>
      </c>
      <c r="P569" s="1" t="s">
        <v>280</v>
      </c>
      <c r="Q569" s="1" t="s">
        <v>280</v>
      </c>
      <c r="AA569" s="1">
        <f t="shared" si="296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</row>
    <row r="570" spans="2:29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5"/>
        <v>46469</v>
      </c>
      <c r="E570" s="1" t="s">
        <v>200</v>
      </c>
      <c r="O570" s="1" t="s">
        <v>329</v>
      </c>
      <c r="P570" s="1" t="s">
        <v>280</v>
      </c>
      <c r="Q570" s="1" t="s">
        <v>280</v>
      </c>
      <c r="AA570" s="1">
        <f t="shared" si="296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</row>
    <row r="571" spans="2:29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5"/>
        <v>46499</v>
      </c>
      <c r="E571" s="1" t="s">
        <v>200</v>
      </c>
      <c r="O571" s="1" t="s">
        <v>329</v>
      </c>
      <c r="P571" s="1" t="s">
        <v>280</v>
      </c>
      <c r="Q571" s="1" t="s">
        <v>280</v>
      </c>
      <c r="AA571" s="1">
        <f t="shared" si="296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</row>
    <row r="572" spans="2:29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5"/>
        <v>46529</v>
      </c>
      <c r="E572" s="1" t="s">
        <v>200</v>
      </c>
      <c r="O572" s="1" t="s">
        <v>329</v>
      </c>
      <c r="P572" s="1" t="s">
        <v>280</v>
      </c>
      <c r="Q572" s="1" t="s">
        <v>280</v>
      </c>
      <c r="AA572" s="1">
        <f t="shared" si="296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</row>
    <row r="573" spans="2:29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5"/>
        <v>46559</v>
      </c>
      <c r="E573" s="1" t="s">
        <v>200</v>
      </c>
      <c r="O573" s="1" t="s">
        <v>329</v>
      </c>
      <c r="P573" s="1" t="s">
        <v>280</v>
      </c>
      <c r="Q573" s="1" t="s">
        <v>280</v>
      </c>
      <c r="AA573" s="1">
        <f t="shared" si="296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</row>
    <row r="574" spans="2:29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5"/>
        <v>46589</v>
      </c>
      <c r="E574" s="1" t="s">
        <v>200</v>
      </c>
      <c r="O574" s="1" t="s">
        <v>329</v>
      </c>
      <c r="P574" s="1" t="s">
        <v>280</v>
      </c>
      <c r="Q574" s="1" t="s">
        <v>280</v>
      </c>
      <c r="AA574" s="1">
        <f t="shared" si="296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</row>
    <row r="575" spans="2:29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5"/>
        <v>46619</v>
      </c>
      <c r="E575" s="1" t="s">
        <v>200</v>
      </c>
      <c r="O575" s="1" t="s">
        <v>329</v>
      </c>
      <c r="P575" s="1" t="s">
        <v>280</v>
      </c>
      <c r="Q575" s="1" t="s">
        <v>280</v>
      </c>
      <c r="AA575" s="1">
        <f t="shared" si="296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</row>
    <row r="576" spans="2:29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5"/>
        <v>46649</v>
      </c>
      <c r="E576" s="1" t="s">
        <v>200</v>
      </c>
      <c r="O576" s="1" t="s">
        <v>329</v>
      </c>
      <c r="P576" s="1" t="s">
        <v>280</v>
      </c>
      <c r="Q576" s="1" t="s">
        <v>280</v>
      </c>
      <c r="AA576" s="1">
        <f t="shared" si="296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</row>
    <row r="577" spans="2:29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5"/>
        <v>46679</v>
      </c>
      <c r="E577" s="1" t="s">
        <v>200</v>
      </c>
      <c r="O577" s="1" t="s">
        <v>329</v>
      </c>
      <c r="P577" s="1" t="s">
        <v>280</v>
      </c>
      <c r="Q577" s="1" t="s">
        <v>280</v>
      </c>
      <c r="AA577" s="1">
        <f t="shared" si="296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</row>
    <row r="578" spans="2:29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5"/>
        <v>46709</v>
      </c>
      <c r="E578" s="1" t="s">
        <v>200</v>
      </c>
      <c r="O578" s="1" t="s">
        <v>329</v>
      </c>
      <c r="P578" s="1" t="s">
        <v>280</v>
      </c>
      <c r="Q578" s="1" t="s">
        <v>280</v>
      </c>
      <c r="AA578" s="1">
        <f t="shared" si="296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</row>
    <row r="579" spans="2:29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5"/>
        <v>46739</v>
      </c>
      <c r="E579" s="1" t="s">
        <v>200</v>
      </c>
      <c r="O579" s="1" t="s">
        <v>329</v>
      </c>
      <c r="P579" s="1" t="s">
        <v>280</v>
      </c>
      <c r="Q579" s="1" t="s">
        <v>280</v>
      </c>
      <c r="AA579" s="1">
        <f t="shared" si="296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</row>
    <row r="580" spans="2:29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5"/>
        <v>46769</v>
      </c>
      <c r="E580" s="1" t="s">
        <v>200</v>
      </c>
      <c r="O580" s="1" t="s">
        <v>329</v>
      </c>
      <c r="P580" s="1" t="s">
        <v>280</v>
      </c>
      <c r="Q580" s="1" t="s">
        <v>280</v>
      </c>
      <c r="AA580" s="1">
        <f t="shared" si="296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</row>
    <row r="581" spans="2:29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5"/>
        <v>46799</v>
      </c>
      <c r="E581" s="1" t="s">
        <v>200</v>
      </c>
      <c r="O581" s="1" t="s">
        <v>329</v>
      </c>
      <c r="P581" s="1" t="s">
        <v>280</v>
      </c>
      <c r="Q581" s="1" t="s">
        <v>280</v>
      </c>
      <c r="AA581" s="1">
        <f t="shared" si="296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</row>
    <row r="582" spans="2:29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5"/>
        <v>46829</v>
      </c>
      <c r="E582" s="1" t="s">
        <v>200</v>
      </c>
      <c r="O582" s="1" t="s">
        <v>329</v>
      </c>
      <c r="P582" s="1" t="s">
        <v>280</v>
      </c>
      <c r="Q582" s="1" t="s">
        <v>280</v>
      </c>
      <c r="AA582" s="1">
        <f t="shared" si="296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</row>
    <row r="583" spans="2:29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5"/>
        <v>46859</v>
      </c>
      <c r="E583" s="1" t="s">
        <v>200</v>
      </c>
      <c r="O583" s="1" t="s">
        <v>329</v>
      </c>
      <c r="P583" s="1" t="s">
        <v>280</v>
      </c>
      <c r="Q583" s="1" t="s">
        <v>280</v>
      </c>
      <c r="AA583" s="1">
        <f t="shared" si="296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</row>
    <row r="584" spans="2:29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5"/>
        <v>46889</v>
      </c>
      <c r="E584" s="1" t="s">
        <v>200</v>
      </c>
      <c r="O584" s="1" t="s">
        <v>329</v>
      </c>
      <c r="P584" s="1" t="s">
        <v>280</v>
      </c>
      <c r="Q584" s="1" t="s">
        <v>280</v>
      </c>
      <c r="AA584" s="1">
        <f t="shared" si="296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</row>
    <row r="585" spans="2:29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5"/>
        <v>46919</v>
      </c>
      <c r="E585" s="1" t="s">
        <v>200</v>
      </c>
      <c r="O585" s="1" t="s">
        <v>329</v>
      </c>
      <c r="P585" s="1" t="s">
        <v>280</v>
      </c>
      <c r="Q585" s="1" t="s">
        <v>280</v>
      </c>
      <c r="AA585" s="1">
        <f t="shared" si="296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</row>
    <row r="586" spans="2:29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5"/>
        <v>46949</v>
      </c>
      <c r="E586" s="1" t="s">
        <v>200</v>
      </c>
      <c r="O586" s="1" t="s">
        <v>329</v>
      </c>
      <c r="P586" s="1" t="s">
        <v>280</v>
      </c>
      <c r="Q586" s="1" t="s">
        <v>280</v>
      </c>
      <c r="AA586" s="1">
        <f t="shared" si="296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</row>
    <row r="587" spans="2:29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5"/>
        <v>46979</v>
      </c>
      <c r="E587" s="1" t="s">
        <v>200</v>
      </c>
      <c r="O587" s="1" t="s">
        <v>329</v>
      </c>
      <c r="P587" s="1" t="s">
        <v>280</v>
      </c>
      <c r="Q587" s="1" t="s">
        <v>280</v>
      </c>
      <c r="AA587" s="1">
        <f t="shared" si="296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</row>
    <row r="588" spans="2:29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5"/>
        <v>47009</v>
      </c>
      <c r="E588" s="1" t="s">
        <v>200</v>
      </c>
      <c r="O588" s="1" t="s">
        <v>329</v>
      </c>
      <c r="P588" s="1" t="s">
        <v>280</v>
      </c>
      <c r="Q588" s="1" t="s">
        <v>280</v>
      </c>
      <c r="AA588" s="1">
        <f t="shared" si="296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</row>
    <row r="589" spans="2:29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5"/>
        <v>47039</v>
      </c>
      <c r="E589" s="1" t="s">
        <v>200</v>
      </c>
      <c r="O589" s="1" t="s">
        <v>329</v>
      </c>
      <c r="P589" s="1" t="s">
        <v>280</v>
      </c>
      <c r="Q589" s="1" t="s">
        <v>280</v>
      </c>
      <c r="AA589" s="1">
        <f t="shared" si="296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</row>
    <row r="590" spans="2:29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5"/>
        <v>47069</v>
      </c>
      <c r="E590" s="1" t="s">
        <v>200</v>
      </c>
      <c r="O590" s="1" t="s">
        <v>329</v>
      </c>
      <c r="P590" s="1" t="s">
        <v>280</v>
      </c>
      <c r="Q590" s="1" t="s">
        <v>280</v>
      </c>
      <c r="AA590" s="1">
        <f t="shared" si="296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</row>
    <row r="591" spans="2:29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5"/>
        <v>47099</v>
      </c>
      <c r="E591" s="1" t="s">
        <v>200</v>
      </c>
      <c r="O591" s="1" t="s">
        <v>329</v>
      </c>
      <c r="P591" s="1" t="s">
        <v>280</v>
      </c>
      <c r="Q591" s="1" t="s">
        <v>280</v>
      </c>
      <c r="AA591" s="1">
        <f t="shared" si="296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</row>
    <row r="592" spans="2:29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5"/>
        <v>47129</v>
      </c>
      <c r="E592" s="1" t="s">
        <v>200</v>
      </c>
      <c r="O592" s="1" t="s">
        <v>329</v>
      </c>
      <c r="P592" s="1" t="s">
        <v>280</v>
      </c>
      <c r="Q592" s="1" t="s">
        <v>280</v>
      </c>
      <c r="AA592" s="1">
        <f t="shared" si="296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</row>
    <row r="593" spans="2:29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201</v>
      </c>
      <c r="O593" s="1" t="s">
        <v>329</v>
      </c>
      <c r="P593" s="1" t="s">
        <v>281</v>
      </c>
      <c r="Q593" s="1" t="s">
        <v>281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</row>
    <row r="594" spans="2:29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201</v>
      </c>
      <c r="O594" s="1" t="s">
        <v>329</v>
      </c>
      <c r="P594" s="1" t="s">
        <v>281</v>
      </c>
      <c r="Q594" s="1" t="s">
        <v>281</v>
      </c>
      <c r="AA594" s="1">
        <f t="shared" ref="AA594:AA652" si="297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</row>
    <row r="595" spans="2:29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8">D594+30</f>
        <v>45419</v>
      </c>
      <c r="E595" s="1" t="s">
        <v>201</v>
      </c>
      <c r="O595" s="1" t="s">
        <v>329</v>
      </c>
      <c r="P595" s="1" t="s">
        <v>281</v>
      </c>
      <c r="Q595" s="1" t="s">
        <v>281</v>
      </c>
      <c r="AA595" s="1">
        <f t="shared" si="297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</row>
    <row r="596" spans="2:29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8"/>
        <v>45449</v>
      </c>
      <c r="E596" s="1" t="s">
        <v>201</v>
      </c>
      <c r="O596" s="1" t="s">
        <v>329</v>
      </c>
      <c r="P596" s="1" t="s">
        <v>281</v>
      </c>
      <c r="Q596" s="1" t="s">
        <v>281</v>
      </c>
      <c r="AA596" s="1">
        <f t="shared" si="297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</row>
    <row r="597" spans="2:29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8"/>
        <v>45479</v>
      </c>
      <c r="E597" s="1" t="s">
        <v>201</v>
      </c>
      <c r="O597" s="1" t="s">
        <v>329</v>
      </c>
      <c r="P597" s="1" t="s">
        <v>281</v>
      </c>
      <c r="Q597" s="1" t="s">
        <v>281</v>
      </c>
      <c r="AA597" s="1">
        <f t="shared" si="297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</row>
    <row r="598" spans="2:29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8"/>
        <v>45509</v>
      </c>
      <c r="E598" s="1" t="s">
        <v>201</v>
      </c>
      <c r="O598" s="1" t="s">
        <v>329</v>
      </c>
      <c r="P598" s="1" t="s">
        <v>281</v>
      </c>
      <c r="Q598" s="1" t="s">
        <v>281</v>
      </c>
      <c r="AA598" s="1">
        <f t="shared" si="297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</row>
    <row r="599" spans="2:29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8"/>
        <v>45539</v>
      </c>
      <c r="E599" s="1" t="s">
        <v>201</v>
      </c>
      <c r="O599" s="1" t="s">
        <v>329</v>
      </c>
      <c r="P599" s="1" t="s">
        <v>281</v>
      </c>
      <c r="Q599" s="1" t="s">
        <v>281</v>
      </c>
      <c r="AA599" s="1">
        <f t="shared" si="297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</row>
    <row r="600" spans="2:29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8"/>
        <v>45569</v>
      </c>
      <c r="E600" s="1" t="s">
        <v>201</v>
      </c>
      <c r="O600" s="1" t="s">
        <v>329</v>
      </c>
      <c r="P600" s="1" t="s">
        <v>281</v>
      </c>
      <c r="Q600" s="1" t="s">
        <v>281</v>
      </c>
      <c r="AA600" s="1">
        <f t="shared" si="297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</row>
    <row r="601" spans="2:29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8"/>
        <v>45599</v>
      </c>
      <c r="E601" s="1" t="s">
        <v>201</v>
      </c>
      <c r="O601" s="1" t="s">
        <v>329</v>
      </c>
      <c r="P601" s="1" t="s">
        <v>281</v>
      </c>
      <c r="Q601" s="1" t="s">
        <v>281</v>
      </c>
      <c r="AA601" s="1">
        <f t="shared" si="297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</row>
    <row r="602" spans="2:29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8"/>
        <v>45629</v>
      </c>
      <c r="E602" s="1" t="s">
        <v>201</v>
      </c>
      <c r="O602" s="1" t="s">
        <v>329</v>
      </c>
      <c r="P602" s="1" t="s">
        <v>281</v>
      </c>
      <c r="Q602" s="1" t="s">
        <v>281</v>
      </c>
      <c r="AA602" s="1">
        <f t="shared" si="297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</row>
    <row r="603" spans="2:29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8"/>
        <v>45659</v>
      </c>
      <c r="E603" s="1" t="s">
        <v>201</v>
      </c>
      <c r="O603" s="1" t="s">
        <v>329</v>
      </c>
      <c r="P603" s="1" t="s">
        <v>281</v>
      </c>
      <c r="Q603" s="1" t="s">
        <v>281</v>
      </c>
      <c r="AA603" s="1">
        <f t="shared" si="297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</row>
    <row r="604" spans="2:29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8"/>
        <v>45689</v>
      </c>
      <c r="E604" s="1" t="s">
        <v>201</v>
      </c>
      <c r="O604" s="1" t="s">
        <v>329</v>
      </c>
      <c r="P604" s="1" t="s">
        <v>281</v>
      </c>
      <c r="Q604" s="1" t="s">
        <v>281</v>
      </c>
      <c r="AA604" s="1">
        <f t="shared" si="297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</row>
    <row r="605" spans="2:29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8"/>
        <v>45719</v>
      </c>
      <c r="E605" s="1" t="s">
        <v>201</v>
      </c>
      <c r="O605" s="1" t="s">
        <v>329</v>
      </c>
      <c r="P605" s="1" t="s">
        <v>281</v>
      </c>
      <c r="Q605" s="1" t="s">
        <v>281</v>
      </c>
      <c r="AA605" s="1">
        <f t="shared" si="297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</row>
    <row r="606" spans="2:29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8"/>
        <v>45749</v>
      </c>
      <c r="E606" s="1" t="s">
        <v>201</v>
      </c>
      <c r="O606" s="1" t="s">
        <v>329</v>
      </c>
      <c r="P606" s="1" t="s">
        <v>281</v>
      </c>
      <c r="Q606" s="1" t="s">
        <v>281</v>
      </c>
      <c r="AA606" s="1">
        <f t="shared" si="297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</row>
    <row r="607" spans="2:29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8"/>
        <v>45779</v>
      </c>
      <c r="E607" s="1" t="s">
        <v>201</v>
      </c>
      <c r="O607" s="1" t="s">
        <v>329</v>
      </c>
      <c r="P607" s="1" t="s">
        <v>281</v>
      </c>
      <c r="Q607" s="1" t="s">
        <v>281</v>
      </c>
      <c r="AA607" s="1">
        <f t="shared" si="297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</row>
    <row r="608" spans="2:29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8"/>
        <v>45809</v>
      </c>
      <c r="E608" s="1" t="s">
        <v>201</v>
      </c>
      <c r="O608" s="1" t="s">
        <v>329</v>
      </c>
      <c r="P608" s="1" t="s">
        <v>281</v>
      </c>
      <c r="Q608" s="1" t="s">
        <v>281</v>
      </c>
      <c r="AA608" s="1">
        <f t="shared" si="297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</row>
    <row r="609" spans="2:29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8"/>
        <v>45839</v>
      </c>
      <c r="E609" s="1" t="s">
        <v>201</v>
      </c>
      <c r="O609" s="1" t="s">
        <v>329</v>
      </c>
      <c r="P609" s="1" t="s">
        <v>281</v>
      </c>
      <c r="Q609" s="1" t="s">
        <v>281</v>
      </c>
      <c r="AA609" s="1">
        <f t="shared" si="297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</row>
    <row r="610" spans="2:29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8"/>
        <v>45869</v>
      </c>
      <c r="E610" s="1" t="s">
        <v>201</v>
      </c>
      <c r="O610" s="1" t="s">
        <v>329</v>
      </c>
      <c r="P610" s="1" t="s">
        <v>281</v>
      </c>
      <c r="Q610" s="1" t="s">
        <v>281</v>
      </c>
      <c r="AA610" s="1">
        <f t="shared" si="297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</row>
    <row r="611" spans="2:29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8"/>
        <v>45899</v>
      </c>
      <c r="E611" s="1" t="s">
        <v>201</v>
      </c>
      <c r="O611" s="1" t="s">
        <v>329</v>
      </c>
      <c r="P611" s="1" t="s">
        <v>281</v>
      </c>
      <c r="Q611" s="1" t="s">
        <v>281</v>
      </c>
      <c r="AA611" s="1">
        <f t="shared" si="297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</row>
    <row r="612" spans="2:29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8"/>
        <v>45929</v>
      </c>
      <c r="E612" s="1" t="s">
        <v>201</v>
      </c>
      <c r="O612" s="1" t="s">
        <v>329</v>
      </c>
      <c r="P612" s="1" t="s">
        <v>281</v>
      </c>
      <c r="Q612" s="1" t="s">
        <v>281</v>
      </c>
      <c r="AA612" s="1">
        <f t="shared" si="297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</row>
    <row r="613" spans="2:29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8"/>
        <v>45959</v>
      </c>
      <c r="E613" s="1" t="s">
        <v>201</v>
      </c>
      <c r="O613" s="1" t="s">
        <v>329</v>
      </c>
      <c r="P613" s="1" t="s">
        <v>281</v>
      </c>
      <c r="Q613" s="1" t="s">
        <v>281</v>
      </c>
      <c r="AA613" s="1">
        <f t="shared" si="297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</row>
    <row r="614" spans="2:29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8"/>
        <v>45989</v>
      </c>
      <c r="E614" s="1" t="s">
        <v>201</v>
      </c>
      <c r="O614" s="1" t="s">
        <v>329</v>
      </c>
      <c r="P614" s="1" t="s">
        <v>281</v>
      </c>
      <c r="Q614" s="1" t="s">
        <v>281</v>
      </c>
      <c r="AA614" s="1">
        <f t="shared" si="297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</row>
    <row r="615" spans="2:29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8"/>
        <v>46019</v>
      </c>
      <c r="E615" s="1" t="s">
        <v>201</v>
      </c>
      <c r="O615" s="1" t="s">
        <v>329</v>
      </c>
      <c r="P615" s="1" t="s">
        <v>281</v>
      </c>
      <c r="Q615" s="1" t="s">
        <v>281</v>
      </c>
      <c r="AA615" s="1">
        <f t="shared" si="297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</row>
    <row r="616" spans="2:29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8"/>
        <v>46049</v>
      </c>
      <c r="E616" s="1" t="s">
        <v>201</v>
      </c>
      <c r="O616" s="1" t="s">
        <v>329</v>
      </c>
      <c r="P616" s="1" t="s">
        <v>281</v>
      </c>
      <c r="Q616" s="1" t="s">
        <v>281</v>
      </c>
      <c r="AA616" s="1">
        <f t="shared" si="297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</row>
    <row r="617" spans="2:29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8"/>
        <v>46079</v>
      </c>
      <c r="E617" s="1" t="s">
        <v>201</v>
      </c>
      <c r="O617" s="1" t="s">
        <v>329</v>
      </c>
      <c r="P617" s="1" t="s">
        <v>281</v>
      </c>
      <c r="Q617" s="1" t="s">
        <v>281</v>
      </c>
      <c r="AA617" s="1">
        <f t="shared" si="297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</row>
    <row r="618" spans="2:29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8"/>
        <v>46109</v>
      </c>
      <c r="E618" s="1" t="s">
        <v>201</v>
      </c>
      <c r="O618" s="1" t="s">
        <v>329</v>
      </c>
      <c r="P618" s="1" t="s">
        <v>281</v>
      </c>
      <c r="Q618" s="1" t="s">
        <v>281</v>
      </c>
      <c r="AA618" s="1">
        <f t="shared" si="297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</row>
    <row r="619" spans="2:29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8"/>
        <v>46139</v>
      </c>
      <c r="E619" s="1" t="s">
        <v>201</v>
      </c>
      <c r="O619" s="1" t="s">
        <v>329</v>
      </c>
      <c r="P619" s="1" t="s">
        <v>281</v>
      </c>
      <c r="Q619" s="1" t="s">
        <v>281</v>
      </c>
      <c r="AA619" s="1">
        <f t="shared" si="297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</row>
    <row r="620" spans="2:29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8"/>
        <v>46169</v>
      </c>
      <c r="E620" s="1" t="s">
        <v>201</v>
      </c>
      <c r="O620" s="1" t="s">
        <v>329</v>
      </c>
      <c r="P620" s="1" t="s">
        <v>281</v>
      </c>
      <c r="Q620" s="1" t="s">
        <v>281</v>
      </c>
      <c r="AA620" s="1">
        <f t="shared" si="297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</row>
    <row r="621" spans="2:29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8"/>
        <v>46199</v>
      </c>
      <c r="E621" s="1" t="s">
        <v>201</v>
      </c>
      <c r="O621" s="1" t="s">
        <v>329</v>
      </c>
      <c r="P621" s="1" t="s">
        <v>281</v>
      </c>
      <c r="Q621" s="1" t="s">
        <v>281</v>
      </c>
      <c r="AA621" s="1">
        <f t="shared" si="297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</row>
    <row r="622" spans="2:29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8"/>
        <v>46229</v>
      </c>
      <c r="E622" s="1" t="s">
        <v>201</v>
      </c>
      <c r="O622" s="1" t="s">
        <v>329</v>
      </c>
      <c r="P622" s="1" t="s">
        <v>281</v>
      </c>
      <c r="Q622" s="1" t="s">
        <v>281</v>
      </c>
      <c r="AA622" s="1">
        <f t="shared" si="297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</row>
    <row r="623" spans="2:29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8"/>
        <v>46259</v>
      </c>
      <c r="E623" s="1" t="s">
        <v>201</v>
      </c>
      <c r="O623" s="1" t="s">
        <v>329</v>
      </c>
      <c r="P623" s="1" t="s">
        <v>281</v>
      </c>
      <c r="Q623" s="1" t="s">
        <v>281</v>
      </c>
      <c r="AA623" s="1">
        <f t="shared" si="297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</row>
    <row r="624" spans="2:29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8"/>
        <v>46289</v>
      </c>
      <c r="E624" s="1" t="s">
        <v>201</v>
      </c>
      <c r="O624" s="1" t="s">
        <v>329</v>
      </c>
      <c r="P624" s="1" t="s">
        <v>281</v>
      </c>
      <c r="Q624" s="1" t="s">
        <v>281</v>
      </c>
      <c r="AA624" s="1">
        <f t="shared" si="297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</row>
    <row r="625" spans="2:29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8"/>
        <v>46319</v>
      </c>
      <c r="E625" s="1" t="s">
        <v>201</v>
      </c>
      <c r="O625" s="1" t="s">
        <v>329</v>
      </c>
      <c r="P625" s="1" t="s">
        <v>281</v>
      </c>
      <c r="Q625" s="1" t="s">
        <v>281</v>
      </c>
      <c r="AA625" s="1">
        <f t="shared" si="297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</row>
    <row r="626" spans="2:29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8"/>
        <v>46349</v>
      </c>
      <c r="E626" s="1" t="s">
        <v>201</v>
      </c>
      <c r="O626" s="1" t="s">
        <v>329</v>
      </c>
      <c r="P626" s="1" t="s">
        <v>281</v>
      </c>
      <c r="Q626" s="1" t="s">
        <v>281</v>
      </c>
      <c r="AA626" s="1">
        <f t="shared" si="297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</row>
    <row r="627" spans="2:29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8"/>
        <v>46379</v>
      </c>
      <c r="E627" s="1" t="s">
        <v>201</v>
      </c>
      <c r="O627" s="1" t="s">
        <v>329</v>
      </c>
      <c r="P627" s="1" t="s">
        <v>281</v>
      </c>
      <c r="Q627" s="1" t="s">
        <v>281</v>
      </c>
      <c r="AA627" s="1">
        <f t="shared" si="297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</row>
    <row r="628" spans="2:29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8"/>
        <v>46409</v>
      </c>
      <c r="E628" s="1" t="s">
        <v>201</v>
      </c>
      <c r="O628" s="1" t="s">
        <v>329</v>
      </c>
      <c r="P628" s="1" t="s">
        <v>281</v>
      </c>
      <c r="Q628" s="1" t="s">
        <v>281</v>
      </c>
      <c r="AA628" s="1">
        <f t="shared" si="297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</row>
    <row r="629" spans="2:29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8"/>
        <v>46439</v>
      </c>
      <c r="E629" s="1" t="s">
        <v>201</v>
      </c>
      <c r="O629" s="1" t="s">
        <v>329</v>
      </c>
      <c r="P629" s="1" t="s">
        <v>281</v>
      </c>
      <c r="Q629" s="1" t="s">
        <v>281</v>
      </c>
      <c r="AA629" s="1">
        <f t="shared" si="297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</row>
    <row r="630" spans="2:29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8"/>
        <v>46469</v>
      </c>
      <c r="E630" s="1" t="s">
        <v>201</v>
      </c>
      <c r="O630" s="1" t="s">
        <v>329</v>
      </c>
      <c r="P630" s="1" t="s">
        <v>281</v>
      </c>
      <c r="Q630" s="1" t="s">
        <v>281</v>
      </c>
      <c r="AA630" s="1">
        <f t="shared" si="297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</row>
    <row r="631" spans="2:29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8"/>
        <v>46499</v>
      </c>
      <c r="E631" s="1" t="s">
        <v>201</v>
      </c>
      <c r="O631" s="1" t="s">
        <v>329</v>
      </c>
      <c r="P631" s="1" t="s">
        <v>281</v>
      </c>
      <c r="Q631" s="1" t="s">
        <v>281</v>
      </c>
      <c r="AA631" s="1">
        <f t="shared" si="297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</row>
    <row r="632" spans="2:29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8"/>
        <v>46529</v>
      </c>
      <c r="E632" s="1" t="s">
        <v>201</v>
      </c>
      <c r="O632" s="1" t="s">
        <v>329</v>
      </c>
      <c r="P632" s="1" t="s">
        <v>281</v>
      </c>
      <c r="Q632" s="1" t="s">
        <v>281</v>
      </c>
      <c r="AA632" s="1">
        <f t="shared" si="297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</row>
    <row r="633" spans="2:29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8"/>
        <v>46559</v>
      </c>
      <c r="E633" s="1" t="s">
        <v>201</v>
      </c>
      <c r="O633" s="1" t="s">
        <v>329</v>
      </c>
      <c r="P633" s="1" t="s">
        <v>281</v>
      </c>
      <c r="Q633" s="1" t="s">
        <v>281</v>
      </c>
      <c r="AA633" s="1">
        <f t="shared" si="297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</row>
    <row r="634" spans="2:29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8"/>
        <v>46589</v>
      </c>
      <c r="E634" s="1" t="s">
        <v>201</v>
      </c>
      <c r="O634" s="1" t="s">
        <v>329</v>
      </c>
      <c r="P634" s="1" t="s">
        <v>281</v>
      </c>
      <c r="Q634" s="1" t="s">
        <v>281</v>
      </c>
      <c r="AA634" s="1">
        <f t="shared" si="297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</row>
    <row r="635" spans="2:29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8"/>
        <v>46619</v>
      </c>
      <c r="E635" s="1" t="s">
        <v>201</v>
      </c>
      <c r="O635" s="1" t="s">
        <v>329</v>
      </c>
      <c r="P635" s="1" t="s">
        <v>281</v>
      </c>
      <c r="Q635" s="1" t="s">
        <v>281</v>
      </c>
      <c r="AA635" s="1">
        <f t="shared" si="297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</row>
    <row r="636" spans="2:29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8"/>
        <v>46649</v>
      </c>
      <c r="E636" s="1" t="s">
        <v>201</v>
      </c>
      <c r="O636" s="1" t="s">
        <v>329</v>
      </c>
      <c r="P636" s="1" t="s">
        <v>281</v>
      </c>
      <c r="Q636" s="1" t="s">
        <v>281</v>
      </c>
      <c r="AA636" s="1">
        <f t="shared" si="297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</row>
    <row r="637" spans="2:29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8"/>
        <v>46679</v>
      </c>
      <c r="E637" s="1" t="s">
        <v>201</v>
      </c>
      <c r="O637" s="1" t="s">
        <v>329</v>
      </c>
      <c r="P637" s="1" t="s">
        <v>281</v>
      </c>
      <c r="Q637" s="1" t="s">
        <v>281</v>
      </c>
      <c r="AA637" s="1">
        <f t="shared" si="297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</row>
    <row r="638" spans="2:29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8"/>
        <v>46709</v>
      </c>
      <c r="E638" s="1" t="s">
        <v>201</v>
      </c>
      <c r="O638" s="1" t="s">
        <v>329</v>
      </c>
      <c r="P638" s="1" t="s">
        <v>281</v>
      </c>
      <c r="Q638" s="1" t="s">
        <v>281</v>
      </c>
      <c r="AA638" s="1">
        <f t="shared" si="297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</row>
    <row r="639" spans="2:29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8"/>
        <v>46739</v>
      </c>
      <c r="E639" s="1" t="s">
        <v>201</v>
      </c>
      <c r="O639" s="1" t="s">
        <v>329</v>
      </c>
      <c r="P639" s="1" t="s">
        <v>281</v>
      </c>
      <c r="Q639" s="1" t="s">
        <v>281</v>
      </c>
      <c r="AA639" s="1">
        <f t="shared" si="297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</row>
    <row r="640" spans="2:29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8"/>
        <v>46769</v>
      </c>
      <c r="E640" s="1" t="s">
        <v>201</v>
      </c>
      <c r="O640" s="1" t="s">
        <v>329</v>
      </c>
      <c r="P640" s="1" t="s">
        <v>281</v>
      </c>
      <c r="Q640" s="1" t="s">
        <v>281</v>
      </c>
      <c r="AA640" s="1">
        <f t="shared" si="297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</row>
    <row r="641" spans="2:29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8"/>
        <v>46799</v>
      </c>
      <c r="E641" s="1" t="s">
        <v>201</v>
      </c>
      <c r="O641" s="1" t="s">
        <v>329</v>
      </c>
      <c r="P641" s="1" t="s">
        <v>281</v>
      </c>
      <c r="Q641" s="1" t="s">
        <v>281</v>
      </c>
      <c r="AA641" s="1">
        <f t="shared" si="297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</row>
    <row r="642" spans="2:29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8"/>
        <v>46829</v>
      </c>
      <c r="E642" s="1" t="s">
        <v>201</v>
      </c>
      <c r="O642" s="1" t="s">
        <v>329</v>
      </c>
      <c r="P642" s="1" t="s">
        <v>281</v>
      </c>
      <c r="Q642" s="1" t="s">
        <v>281</v>
      </c>
      <c r="AA642" s="1">
        <f t="shared" si="297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</row>
    <row r="643" spans="2:29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8"/>
        <v>46859</v>
      </c>
      <c r="E643" s="1" t="s">
        <v>201</v>
      </c>
      <c r="O643" s="1" t="s">
        <v>329</v>
      </c>
      <c r="P643" s="1" t="s">
        <v>281</v>
      </c>
      <c r="Q643" s="1" t="s">
        <v>281</v>
      </c>
      <c r="AA643" s="1">
        <f t="shared" si="297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</row>
    <row r="644" spans="2:29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8"/>
        <v>46889</v>
      </c>
      <c r="E644" s="1" t="s">
        <v>201</v>
      </c>
      <c r="O644" s="1" t="s">
        <v>329</v>
      </c>
      <c r="P644" s="1" t="s">
        <v>281</v>
      </c>
      <c r="Q644" s="1" t="s">
        <v>281</v>
      </c>
      <c r="AA644" s="1">
        <f t="shared" si="297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</row>
    <row r="645" spans="2:29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8"/>
        <v>46919</v>
      </c>
      <c r="E645" s="1" t="s">
        <v>201</v>
      </c>
      <c r="O645" s="1" t="s">
        <v>329</v>
      </c>
      <c r="P645" s="1" t="s">
        <v>281</v>
      </c>
      <c r="Q645" s="1" t="s">
        <v>281</v>
      </c>
      <c r="AA645" s="1">
        <f t="shared" si="297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</row>
    <row r="646" spans="2:29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8"/>
        <v>46949</v>
      </c>
      <c r="E646" s="1" t="s">
        <v>201</v>
      </c>
      <c r="O646" s="1" t="s">
        <v>329</v>
      </c>
      <c r="P646" s="1" t="s">
        <v>281</v>
      </c>
      <c r="Q646" s="1" t="s">
        <v>281</v>
      </c>
      <c r="AA646" s="1">
        <f t="shared" si="297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</row>
    <row r="647" spans="2:29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8"/>
        <v>46979</v>
      </c>
      <c r="E647" s="1" t="s">
        <v>201</v>
      </c>
      <c r="O647" s="1" t="s">
        <v>329</v>
      </c>
      <c r="P647" s="1" t="s">
        <v>281</v>
      </c>
      <c r="Q647" s="1" t="s">
        <v>281</v>
      </c>
      <c r="AA647" s="1">
        <f t="shared" si="297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</row>
    <row r="648" spans="2:29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8"/>
        <v>47009</v>
      </c>
      <c r="E648" s="1" t="s">
        <v>201</v>
      </c>
      <c r="O648" s="1" t="s">
        <v>329</v>
      </c>
      <c r="P648" s="1" t="s">
        <v>281</v>
      </c>
      <c r="Q648" s="1" t="s">
        <v>281</v>
      </c>
      <c r="AA648" s="1">
        <f t="shared" si="297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</row>
    <row r="649" spans="2:29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8"/>
        <v>47039</v>
      </c>
      <c r="E649" s="1" t="s">
        <v>201</v>
      </c>
      <c r="O649" s="1" t="s">
        <v>329</v>
      </c>
      <c r="P649" s="1" t="s">
        <v>281</v>
      </c>
      <c r="Q649" s="1" t="s">
        <v>281</v>
      </c>
      <c r="AA649" s="1">
        <f t="shared" si="297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</row>
    <row r="650" spans="2:29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8"/>
        <v>47069</v>
      </c>
      <c r="E650" s="1" t="s">
        <v>201</v>
      </c>
      <c r="O650" s="1" t="s">
        <v>329</v>
      </c>
      <c r="P650" s="1" t="s">
        <v>281</v>
      </c>
      <c r="Q650" s="1" t="s">
        <v>281</v>
      </c>
      <c r="AA650" s="1">
        <f t="shared" si="297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</row>
    <row r="651" spans="2:29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8"/>
        <v>47099</v>
      </c>
      <c r="E651" s="1" t="s">
        <v>201</v>
      </c>
      <c r="O651" s="1" t="s">
        <v>329</v>
      </c>
      <c r="P651" s="1" t="s">
        <v>281</v>
      </c>
      <c r="Q651" s="1" t="s">
        <v>281</v>
      </c>
      <c r="AA651" s="1">
        <f t="shared" si="297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</row>
    <row r="652" spans="2:29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8"/>
        <v>47129</v>
      </c>
      <c r="E652" s="1" t="s">
        <v>201</v>
      </c>
      <c r="O652" s="1" t="s">
        <v>329</v>
      </c>
      <c r="P652" s="1" t="s">
        <v>281</v>
      </c>
      <c r="Q652" s="1" t="s">
        <v>281</v>
      </c>
      <c r="AA652" s="1">
        <f t="shared" si="297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</row>
    <row r="653" spans="2:29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202</v>
      </c>
      <c r="O653" s="1" t="s">
        <v>329</v>
      </c>
      <c r="P653" s="1" t="s">
        <v>282</v>
      </c>
      <c r="Q653" s="1" t="s">
        <v>282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</row>
    <row r="654" spans="2:29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202</v>
      </c>
      <c r="O654" s="1" t="s">
        <v>329</v>
      </c>
      <c r="P654" s="1" t="s">
        <v>282</v>
      </c>
      <c r="Q654" s="1" t="s">
        <v>282</v>
      </c>
      <c r="AA654" s="1">
        <f t="shared" ref="AA654:AA712" si="299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</row>
    <row r="655" spans="2:29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0">D654+30</f>
        <v>45419</v>
      </c>
      <c r="E655" s="1" t="s">
        <v>202</v>
      </c>
      <c r="O655" s="1" t="s">
        <v>329</v>
      </c>
      <c r="P655" s="1" t="s">
        <v>282</v>
      </c>
      <c r="Q655" s="1" t="s">
        <v>282</v>
      </c>
      <c r="AA655" s="1">
        <f t="shared" si="299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</row>
    <row r="656" spans="2:29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0"/>
        <v>45449</v>
      </c>
      <c r="E656" s="1" t="s">
        <v>202</v>
      </c>
      <c r="O656" s="1" t="s">
        <v>329</v>
      </c>
      <c r="P656" s="1" t="s">
        <v>282</v>
      </c>
      <c r="Q656" s="1" t="s">
        <v>282</v>
      </c>
      <c r="AA656" s="1">
        <f t="shared" si="299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</row>
    <row r="657" spans="2:29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0"/>
        <v>45479</v>
      </c>
      <c r="E657" s="1" t="s">
        <v>202</v>
      </c>
      <c r="O657" s="1" t="s">
        <v>329</v>
      </c>
      <c r="P657" s="1" t="s">
        <v>282</v>
      </c>
      <c r="Q657" s="1" t="s">
        <v>282</v>
      </c>
      <c r="AA657" s="1">
        <f t="shared" si="299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</row>
    <row r="658" spans="2:29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0"/>
        <v>45509</v>
      </c>
      <c r="E658" s="1" t="s">
        <v>202</v>
      </c>
      <c r="O658" s="1" t="s">
        <v>329</v>
      </c>
      <c r="P658" s="1" t="s">
        <v>282</v>
      </c>
      <c r="Q658" s="1" t="s">
        <v>282</v>
      </c>
      <c r="AA658" s="1">
        <f t="shared" si="299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</row>
    <row r="659" spans="2:29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0"/>
        <v>45539</v>
      </c>
      <c r="E659" s="1" t="s">
        <v>202</v>
      </c>
      <c r="O659" s="1" t="s">
        <v>329</v>
      </c>
      <c r="P659" s="1" t="s">
        <v>282</v>
      </c>
      <c r="Q659" s="1" t="s">
        <v>282</v>
      </c>
      <c r="AA659" s="1">
        <f t="shared" si="299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</row>
    <row r="660" spans="2:29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0"/>
        <v>45569</v>
      </c>
      <c r="E660" s="1" t="s">
        <v>202</v>
      </c>
      <c r="O660" s="1" t="s">
        <v>329</v>
      </c>
      <c r="P660" s="1" t="s">
        <v>282</v>
      </c>
      <c r="Q660" s="1" t="s">
        <v>282</v>
      </c>
      <c r="AA660" s="1">
        <f t="shared" si="299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</row>
    <row r="661" spans="2:29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0"/>
        <v>45599</v>
      </c>
      <c r="E661" s="1" t="s">
        <v>202</v>
      </c>
      <c r="O661" s="1" t="s">
        <v>329</v>
      </c>
      <c r="P661" s="1" t="s">
        <v>282</v>
      </c>
      <c r="Q661" s="1" t="s">
        <v>282</v>
      </c>
      <c r="AA661" s="1">
        <f t="shared" si="299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</row>
    <row r="662" spans="2:29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0"/>
        <v>45629</v>
      </c>
      <c r="E662" s="1" t="s">
        <v>202</v>
      </c>
      <c r="O662" s="1" t="s">
        <v>329</v>
      </c>
      <c r="P662" s="1" t="s">
        <v>282</v>
      </c>
      <c r="Q662" s="1" t="s">
        <v>282</v>
      </c>
      <c r="AA662" s="1">
        <f t="shared" si="299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</row>
    <row r="663" spans="2:29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0"/>
        <v>45659</v>
      </c>
      <c r="E663" s="1" t="s">
        <v>202</v>
      </c>
      <c r="O663" s="1" t="s">
        <v>329</v>
      </c>
      <c r="P663" s="1" t="s">
        <v>282</v>
      </c>
      <c r="Q663" s="1" t="s">
        <v>282</v>
      </c>
      <c r="AA663" s="1">
        <f t="shared" si="299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</row>
    <row r="664" spans="2:29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0"/>
        <v>45689</v>
      </c>
      <c r="E664" s="1" t="s">
        <v>202</v>
      </c>
      <c r="O664" s="1" t="s">
        <v>329</v>
      </c>
      <c r="P664" s="1" t="s">
        <v>282</v>
      </c>
      <c r="Q664" s="1" t="s">
        <v>282</v>
      </c>
      <c r="AA664" s="1">
        <f t="shared" si="299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</row>
    <row r="665" spans="2:29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0"/>
        <v>45719</v>
      </c>
      <c r="E665" s="1" t="s">
        <v>202</v>
      </c>
      <c r="O665" s="1" t="s">
        <v>329</v>
      </c>
      <c r="P665" s="1" t="s">
        <v>282</v>
      </c>
      <c r="Q665" s="1" t="s">
        <v>282</v>
      </c>
      <c r="AA665" s="1">
        <f t="shared" si="299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</row>
    <row r="666" spans="2:29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0"/>
        <v>45749</v>
      </c>
      <c r="E666" s="1" t="s">
        <v>202</v>
      </c>
      <c r="O666" s="1" t="s">
        <v>329</v>
      </c>
      <c r="P666" s="1" t="s">
        <v>282</v>
      </c>
      <c r="Q666" s="1" t="s">
        <v>282</v>
      </c>
      <c r="AA666" s="1">
        <f t="shared" si="299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</row>
    <row r="667" spans="2:29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0"/>
        <v>45779</v>
      </c>
      <c r="E667" s="1" t="s">
        <v>202</v>
      </c>
      <c r="O667" s="1" t="s">
        <v>329</v>
      </c>
      <c r="P667" s="1" t="s">
        <v>282</v>
      </c>
      <c r="Q667" s="1" t="s">
        <v>282</v>
      </c>
      <c r="AA667" s="1">
        <f t="shared" si="299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</row>
    <row r="668" spans="2:29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0"/>
        <v>45809</v>
      </c>
      <c r="E668" s="1" t="s">
        <v>202</v>
      </c>
      <c r="O668" s="1" t="s">
        <v>329</v>
      </c>
      <c r="P668" s="1" t="s">
        <v>282</v>
      </c>
      <c r="Q668" s="1" t="s">
        <v>282</v>
      </c>
      <c r="AA668" s="1">
        <f t="shared" si="299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</row>
    <row r="669" spans="2:29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0"/>
        <v>45839</v>
      </c>
      <c r="E669" s="1" t="s">
        <v>202</v>
      </c>
      <c r="O669" s="1" t="s">
        <v>329</v>
      </c>
      <c r="P669" s="1" t="s">
        <v>282</v>
      </c>
      <c r="Q669" s="1" t="s">
        <v>282</v>
      </c>
      <c r="AA669" s="1">
        <f t="shared" si="299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</row>
    <row r="670" spans="2:29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0"/>
        <v>45869</v>
      </c>
      <c r="E670" s="1" t="s">
        <v>202</v>
      </c>
      <c r="O670" s="1" t="s">
        <v>329</v>
      </c>
      <c r="P670" s="1" t="s">
        <v>282</v>
      </c>
      <c r="Q670" s="1" t="s">
        <v>282</v>
      </c>
      <c r="AA670" s="1">
        <f t="shared" si="299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</row>
    <row r="671" spans="2:29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0"/>
        <v>45899</v>
      </c>
      <c r="E671" s="1" t="s">
        <v>202</v>
      </c>
      <c r="O671" s="1" t="s">
        <v>329</v>
      </c>
      <c r="P671" s="1" t="s">
        <v>282</v>
      </c>
      <c r="Q671" s="1" t="s">
        <v>282</v>
      </c>
      <c r="AA671" s="1">
        <f t="shared" si="299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</row>
    <row r="672" spans="2:29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0"/>
        <v>45929</v>
      </c>
      <c r="E672" s="1" t="s">
        <v>202</v>
      </c>
      <c r="O672" s="1" t="s">
        <v>329</v>
      </c>
      <c r="P672" s="1" t="s">
        <v>282</v>
      </c>
      <c r="Q672" s="1" t="s">
        <v>282</v>
      </c>
      <c r="AA672" s="1">
        <f t="shared" si="299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</row>
    <row r="673" spans="2:29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0"/>
        <v>45959</v>
      </c>
      <c r="E673" s="1" t="s">
        <v>202</v>
      </c>
      <c r="O673" s="1" t="s">
        <v>329</v>
      </c>
      <c r="P673" s="1" t="s">
        <v>282</v>
      </c>
      <c r="Q673" s="1" t="s">
        <v>282</v>
      </c>
      <c r="AA673" s="1">
        <f t="shared" si="299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</row>
    <row r="674" spans="2:29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0"/>
        <v>45989</v>
      </c>
      <c r="E674" s="1" t="s">
        <v>202</v>
      </c>
      <c r="O674" s="1" t="s">
        <v>329</v>
      </c>
      <c r="P674" s="1" t="s">
        <v>282</v>
      </c>
      <c r="Q674" s="1" t="s">
        <v>282</v>
      </c>
      <c r="AA674" s="1">
        <f t="shared" si="299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</row>
    <row r="675" spans="2:29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0"/>
        <v>46019</v>
      </c>
      <c r="E675" s="1" t="s">
        <v>202</v>
      </c>
      <c r="O675" s="1" t="s">
        <v>329</v>
      </c>
      <c r="P675" s="1" t="s">
        <v>282</v>
      </c>
      <c r="Q675" s="1" t="s">
        <v>282</v>
      </c>
      <c r="AA675" s="1">
        <f t="shared" si="299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</row>
    <row r="676" spans="2:29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0"/>
        <v>46049</v>
      </c>
      <c r="E676" s="1" t="s">
        <v>202</v>
      </c>
      <c r="O676" s="1" t="s">
        <v>329</v>
      </c>
      <c r="P676" s="1" t="s">
        <v>282</v>
      </c>
      <c r="Q676" s="1" t="s">
        <v>282</v>
      </c>
      <c r="AA676" s="1">
        <f t="shared" si="299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</row>
    <row r="677" spans="2:29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0"/>
        <v>46079</v>
      </c>
      <c r="E677" s="1" t="s">
        <v>202</v>
      </c>
      <c r="O677" s="1" t="s">
        <v>329</v>
      </c>
      <c r="P677" s="1" t="s">
        <v>282</v>
      </c>
      <c r="Q677" s="1" t="s">
        <v>282</v>
      </c>
      <c r="AA677" s="1">
        <f t="shared" si="299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</row>
    <row r="678" spans="2:29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0"/>
        <v>46109</v>
      </c>
      <c r="E678" s="1" t="s">
        <v>202</v>
      </c>
      <c r="O678" s="1" t="s">
        <v>329</v>
      </c>
      <c r="P678" s="1" t="s">
        <v>282</v>
      </c>
      <c r="Q678" s="1" t="s">
        <v>282</v>
      </c>
      <c r="AA678" s="1">
        <f t="shared" si="299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</row>
    <row r="679" spans="2:29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0"/>
        <v>46139</v>
      </c>
      <c r="E679" s="1" t="s">
        <v>202</v>
      </c>
      <c r="O679" s="1" t="s">
        <v>329</v>
      </c>
      <c r="P679" s="1" t="s">
        <v>282</v>
      </c>
      <c r="Q679" s="1" t="s">
        <v>282</v>
      </c>
      <c r="AA679" s="1">
        <f t="shared" si="299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</row>
    <row r="680" spans="2:29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0"/>
        <v>46169</v>
      </c>
      <c r="E680" s="1" t="s">
        <v>202</v>
      </c>
      <c r="O680" s="1" t="s">
        <v>329</v>
      </c>
      <c r="P680" s="1" t="s">
        <v>282</v>
      </c>
      <c r="Q680" s="1" t="s">
        <v>282</v>
      </c>
      <c r="AA680" s="1">
        <f t="shared" si="299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</row>
    <row r="681" spans="2:29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0"/>
        <v>46199</v>
      </c>
      <c r="E681" s="1" t="s">
        <v>202</v>
      </c>
      <c r="O681" s="1" t="s">
        <v>329</v>
      </c>
      <c r="P681" s="1" t="s">
        <v>282</v>
      </c>
      <c r="Q681" s="1" t="s">
        <v>282</v>
      </c>
      <c r="AA681" s="1">
        <f t="shared" si="299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</row>
    <row r="682" spans="2:29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0"/>
        <v>46229</v>
      </c>
      <c r="E682" s="1" t="s">
        <v>202</v>
      </c>
      <c r="O682" s="1" t="s">
        <v>329</v>
      </c>
      <c r="P682" s="1" t="s">
        <v>282</v>
      </c>
      <c r="Q682" s="1" t="s">
        <v>282</v>
      </c>
      <c r="AA682" s="1">
        <f t="shared" si="299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</row>
    <row r="683" spans="2:29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0"/>
        <v>46259</v>
      </c>
      <c r="E683" s="1" t="s">
        <v>202</v>
      </c>
      <c r="O683" s="1" t="s">
        <v>329</v>
      </c>
      <c r="P683" s="1" t="s">
        <v>282</v>
      </c>
      <c r="Q683" s="1" t="s">
        <v>282</v>
      </c>
      <c r="AA683" s="1">
        <f t="shared" si="299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</row>
    <row r="684" spans="2:29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0"/>
        <v>46289</v>
      </c>
      <c r="E684" s="1" t="s">
        <v>202</v>
      </c>
      <c r="O684" s="1" t="s">
        <v>329</v>
      </c>
      <c r="P684" s="1" t="s">
        <v>282</v>
      </c>
      <c r="Q684" s="1" t="s">
        <v>282</v>
      </c>
      <c r="AA684" s="1">
        <f t="shared" si="299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</row>
    <row r="685" spans="2:29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0"/>
        <v>46319</v>
      </c>
      <c r="E685" s="1" t="s">
        <v>202</v>
      </c>
      <c r="O685" s="1" t="s">
        <v>329</v>
      </c>
      <c r="P685" s="1" t="s">
        <v>282</v>
      </c>
      <c r="Q685" s="1" t="s">
        <v>282</v>
      </c>
      <c r="AA685" s="1">
        <f t="shared" si="299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</row>
    <row r="686" spans="2:29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0"/>
        <v>46349</v>
      </c>
      <c r="E686" s="1" t="s">
        <v>202</v>
      </c>
      <c r="O686" s="1" t="s">
        <v>329</v>
      </c>
      <c r="P686" s="1" t="s">
        <v>282</v>
      </c>
      <c r="Q686" s="1" t="s">
        <v>282</v>
      </c>
      <c r="AA686" s="1">
        <f t="shared" si="299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</row>
    <row r="687" spans="2:29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0"/>
        <v>46379</v>
      </c>
      <c r="E687" s="1" t="s">
        <v>202</v>
      </c>
      <c r="O687" s="1" t="s">
        <v>329</v>
      </c>
      <c r="P687" s="1" t="s">
        <v>282</v>
      </c>
      <c r="Q687" s="1" t="s">
        <v>282</v>
      </c>
      <c r="AA687" s="1">
        <f t="shared" si="299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</row>
    <row r="688" spans="2:29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0"/>
        <v>46409</v>
      </c>
      <c r="E688" s="1" t="s">
        <v>202</v>
      </c>
      <c r="O688" s="1" t="s">
        <v>329</v>
      </c>
      <c r="P688" s="1" t="s">
        <v>282</v>
      </c>
      <c r="Q688" s="1" t="s">
        <v>282</v>
      </c>
      <c r="AA688" s="1">
        <f t="shared" si="299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</row>
    <row r="689" spans="2:29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0"/>
        <v>46439</v>
      </c>
      <c r="E689" s="1" t="s">
        <v>202</v>
      </c>
      <c r="O689" s="1" t="s">
        <v>329</v>
      </c>
      <c r="P689" s="1" t="s">
        <v>282</v>
      </c>
      <c r="Q689" s="1" t="s">
        <v>282</v>
      </c>
      <c r="AA689" s="1">
        <f t="shared" si="299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</row>
    <row r="690" spans="2:29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0"/>
        <v>46469</v>
      </c>
      <c r="E690" s="1" t="s">
        <v>202</v>
      </c>
      <c r="O690" s="1" t="s">
        <v>329</v>
      </c>
      <c r="P690" s="1" t="s">
        <v>282</v>
      </c>
      <c r="Q690" s="1" t="s">
        <v>282</v>
      </c>
      <c r="AA690" s="1">
        <f t="shared" si="299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</row>
    <row r="691" spans="2:29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0"/>
        <v>46499</v>
      </c>
      <c r="E691" s="1" t="s">
        <v>202</v>
      </c>
      <c r="O691" s="1" t="s">
        <v>329</v>
      </c>
      <c r="P691" s="1" t="s">
        <v>282</v>
      </c>
      <c r="Q691" s="1" t="s">
        <v>282</v>
      </c>
      <c r="AA691" s="1">
        <f t="shared" si="299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</row>
    <row r="692" spans="2:29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0"/>
        <v>46529</v>
      </c>
      <c r="E692" s="1" t="s">
        <v>202</v>
      </c>
      <c r="O692" s="1" t="s">
        <v>329</v>
      </c>
      <c r="P692" s="1" t="s">
        <v>282</v>
      </c>
      <c r="Q692" s="1" t="s">
        <v>282</v>
      </c>
      <c r="AA692" s="1">
        <f t="shared" si="299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</row>
    <row r="693" spans="2:29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0"/>
        <v>46559</v>
      </c>
      <c r="E693" s="1" t="s">
        <v>202</v>
      </c>
      <c r="O693" s="1" t="s">
        <v>329</v>
      </c>
      <c r="P693" s="1" t="s">
        <v>282</v>
      </c>
      <c r="Q693" s="1" t="s">
        <v>282</v>
      </c>
      <c r="AA693" s="1">
        <f t="shared" si="299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</row>
    <row r="694" spans="2:29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0"/>
        <v>46589</v>
      </c>
      <c r="E694" s="1" t="s">
        <v>202</v>
      </c>
      <c r="O694" s="1" t="s">
        <v>329</v>
      </c>
      <c r="P694" s="1" t="s">
        <v>282</v>
      </c>
      <c r="Q694" s="1" t="s">
        <v>282</v>
      </c>
      <c r="AA694" s="1">
        <f t="shared" si="299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</row>
    <row r="695" spans="2:29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0"/>
        <v>46619</v>
      </c>
      <c r="E695" s="1" t="s">
        <v>202</v>
      </c>
      <c r="O695" s="1" t="s">
        <v>329</v>
      </c>
      <c r="P695" s="1" t="s">
        <v>282</v>
      </c>
      <c r="Q695" s="1" t="s">
        <v>282</v>
      </c>
      <c r="AA695" s="1">
        <f t="shared" si="299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</row>
    <row r="696" spans="2:29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0"/>
        <v>46649</v>
      </c>
      <c r="E696" s="1" t="s">
        <v>202</v>
      </c>
      <c r="O696" s="1" t="s">
        <v>329</v>
      </c>
      <c r="P696" s="1" t="s">
        <v>282</v>
      </c>
      <c r="Q696" s="1" t="s">
        <v>282</v>
      </c>
      <c r="AA696" s="1">
        <f t="shared" si="299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</row>
    <row r="697" spans="2:29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0"/>
        <v>46679</v>
      </c>
      <c r="E697" s="1" t="s">
        <v>202</v>
      </c>
      <c r="O697" s="1" t="s">
        <v>329</v>
      </c>
      <c r="P697" s="1" t="s">
        <v>282</v>
      </c>
      <c r="Q697" s="1" t="s">
        <v>282</v>
      </c>
      <c r="AA697" s="1">
        <f t="shared" si="299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</row>
    <row r="698" spans="2:29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0"/>
        <v>46709</v>
      </c>
      <c r="E698" s="1" t="s">
        <v>202</v>
      </c>
      <c r="O698" s="1" t="s">
        <v>329</v>
      </c>
      <c r="P698" s="1" t="s">
        <v>282</v>
      </c>
      <c r="Q698" s="1" t="s">
        <v>282</v>
      </c>
      <c r="AA698" s="1">
        <f t="shared" si="299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</row>
    <row r="699" spans="2:29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0"/>
        <v>46739</v>
      </c>
      <c r="E699" s="1" t="s">
        <v>202</v>
      </c>
      <c r="O699" s="1" t="s">
        <v>329</v>
      </c>
      <c r="P699" s="1" t="s">
        <v>282</v>
      </c>
      <c r="Q699" s="1" t="s">
        <v>282</v>
      </c>
      <c r="AA699" s="1">
        <f t="shared" si="299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</row>
    <row r="700" spans="2:29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0"/>
        <v>46769</v>
      </c>
      <c r="E700" s="1" t="s">
        <v>202</v>
      </c>
      <c r="O700" s="1" t="s">
        <v>329</v>
      </c>
      <c r="P700" s="1" t="s">
        <v>282</v>
      </c>
      <c r="Q700" s="1" t="s">
        <v>282</v>
      </c>
      <c r="AA700" s="1">
        <f t="shared" si="299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</row>
    <row r="701" spans="2:29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0"/>
        <v>46799</v>
      </c>
      <c r="E701" s="1" t="s">
        <v>202</v>
      </c>
      <c r="O701" s="1" t="s">
        <v>329</v>
      </c>
      <c r="P701" s="1" t="s">
        <v>282</v>
      </c>
      <c r="Q701" s="1" t="s">
        <v>282</v>
      </c>
      <c r="AA701" s="1">
        <f t="shared" si="299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</row>
    <row r="702" spans="2:29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0"/>
        <v>46829</v>
      </c>
      <c r="E702" s="1" t="s">
        <v>202</v>
      </c>
      <c r="O702" s="1" t="s">
        <v>329</v>
      </c>
      <c r="P702" s="1" t="s">
        <v>282</v>
      </c>
      <c r="Q702" s="1" t="s">
        <v>282</v>
      </c>
      <c r="AA702" s="1">
        <f t="shared" si="299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</row>
    <row r="703" spans="2:29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0"/>
        <v>46859</v>
      </c>
      <c r="E703" s="1" t="s">
        <v>202</v>
      </c>
      <c r="O703" s="1" t="s">
        <v>329</v>
      </c>
      <c r="P703" s="1" t="s">
        <v>282</v>
      </c>
      <c r="Q703" s="1" t="s">
        <v>282</v>
      </c>
      <c r="AA703" s="1">
        <f t="shared" si="299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</row>
    <row r="704" spans="2:29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0"/>
        <v>46889</v>
      </c>
      <c r="E704" s="1" t="s">
        <v>202</v>
      </c>
      <c r="O704" s="1" t="s">
        <v>329</v>
      </c>
      <c r="P704" s="1" t="s">
        <v>282</v>
      </c>
      <c r="Q704" s="1" t="s">
        <v>282</v>
      </c>
      <c r="AA704" s="1">
        <f t="shared" si="299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</row>
    <row r="705" spans="2:29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0"/>
        <v>46919</v>
      </c>
      <c r="E705" s="1" t="s">
        <v>202</v>
      </c>
      <c r="O705" s="1" t="s">
        <v>329</v>
      </c>
      <c r="P705" s="1" t="s">
        <v>282</v>
      </c>
      <c r="Q705" s="1" t="s">
        <v>282</v>
      </c>
      <c r="AA705" s="1">
        <f t="shared" si="299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</row>
    <row r="706" spans="2:29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0"/>
        <v>46949</v>
      </c>
      <c r="E706" s="1" t="s">
        <v>202</v>
      </c>
      <c r="O706" s="1" t="s">
        <v>329</v>
      </c>
      <c r="P706" s="1" t="s">
        <v>282</v>
      </c>
      <c r="Q706" s="1" t="s">
        <v>282</v>
      </c>
      <c r="AA706" s="1">
        <f t="shared" si="299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</row>
    <row r="707" spans="2:29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0"/>
        <v>46979</v>
      </c>
      <c r="E707" s="1" t="s">
        <v>202</v>
      </c>
      <c r="O707" s="1" t="s">
        <v>329</v>
      </c>
      <c r="P707" s="1" t="s">
        <v>282</v>
      </c>
      <c r="Q707" s="1" t="s">
        <v>282</v>
      </c>
      <c r="AA707" s="1">
        <f t="shared" si="299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</row>
    <row r="708" spans="2:29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0"/>
        <v>47009</v>
      </c>
      <c r="E708" s="1" t="s">
        <v>202</v>
      </c>
      <c r="O708" s="1" t="s">
        <v>329</v>
      </c>
      <c r="P708" s="1" t="s">
        <v>282</v>
      </c>
      <c r="Q708" s="1" t="s">
        <v>282</v>
      </c>
      <c r="AA708" s="1">
        <f t="shared" si="299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</row>
    <row r="709" spans="2:29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0"/>
        <v>47039</v>
      </c>
      <c r="E709" s="1" t="s">
        <v>202</v>
      </c>
      <c r="O709" s="1" t="s">
        <v>329</v>
      </c>
      <c r="P709" s="1" t="s">
        <v>282</v>
      </c>
      <c r="Q709" s="1" t="s">
        <v>282</v>
      </c>
      <c r="AA709" s="1">
        <f t="shared" si="299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</row>
    <row r="710" spans="2:29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0"/>
        <v>47069</v>
      </c>
      <c r="E710" s="1" t="s">
        <v>202</v>
      </c>
      <c r="O710" s="1" t="s">
        <v>329</v>
      </c>
      <c r="P710" s="1" t="s">
        <v>282</v>
      </c>
      <c r="Q710" s="1" t="s">
        <v>282</v>
      </c>
      <c r="AA710" s="1">
        <f t="shared" si="299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</row>
    <row r="711" spans="2:29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0"/>
        <v>47099</v>
      </c>
      <c r="E711" s="1" t="s">
        <v>202</v>
      </c>
      <c r="O711" s="1" t="s">
        <v>329</v>
      </c>
      <c r="P711" s="1" t="s">
        <v>282</v>
      </c>
      <c r="Q711" s="1" t="s">
        <v>282</v>
      </c>
      <c r="AA711" s="1">
        <f t="shared" si="299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</row>
    <row r="712" spans="2:29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0"/>
        <v>47129</v>
      </c>
      <c r="E712" s="1" t="s">
        <v>202</v>
      </c>
      <c r="O712" s="1" t="s">
        <v>329</v>
      </c>
      <c r="P712" s="1" t="s">
        <v>282</v>
      </c>
      <c r="Q712" s="1" t="s">
        <v>282</v>
      </c>
      <c r="AA712" s="1">
        <f t="shared" si="299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</row>
    <row r="713" spans="2:29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331</v>
      </c>
      <c r="P713" s="1" t="s">
        <v>331</v>
      </c>
      <c r="Q713" s="1" t="s">
        <v>331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</row>
    <row r="714" spans="2:29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334</v>
      </c>
      <c r="P714" s="1" t="s">
        <v>334</v>
      </c>
      <c r="Q714" s="1" t="s">
        <v>334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</row>
    <row r="715" spans="2:29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</row>
    <row r="716" spans="2:29" x14ac:dyDescent="0.3"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</row>
    <row r="717" spans="2:29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63" si="301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</row>
    <row r="718" spans="2:29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2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1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</row>
    <row r="719" spans="2:29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2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1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</row>
    <row r="720" spans="2:29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2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1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</row>
    <row r="721" spans="2:29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2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1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</row>
    <row r="722" spans="2:29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2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1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</row>
    <row r="723" spans="2:29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2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1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</row>
    <row r="724" spans="2:29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2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1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</row>
    <row r="725" spans="2:29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2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1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</row>
    <row r="726" spans="2:29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2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1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</row>
    <row r="727" spans="2:29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2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1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</row>
    <row r="728" spans="2:29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2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1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</row>
    <row r="729" spans="2:29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2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1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</row>
    <row r="730" spans="2:29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2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1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</row>
    <row r="731" spans="2:29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2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1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</row>
    <row r="732" spans="2:29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2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1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</row>
    <row r="733" spans="2:29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2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1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</row>
    <row r="734" spans="2:29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2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1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</row>
    <row r="735" spans="2:29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2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1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</row>
    <row r="736" spans="2:29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2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1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</row>
    <row r="737" spans="2:29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2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1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</row>
    <row r="738" spans="2:29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2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1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</row>
    <row r="739" spans="2:29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2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1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</row>
    <row r="740" spans="2:29" x14ac:dyDescent="0.3"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</row>
    <row r="741" spans="2:29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</row>
    <row r="742" spans="2:29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3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</row>
    <row r="743" spans="2:29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3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</row>
    <row r="744" spans="2:29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3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</row>
    <row r="745" spans="2:29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3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</row>
    <row r="746" spans="2:29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3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</row>
    <row r="747" spans="2:29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3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</row>
    <row r="748" spans="2:29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3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</row>
    <row r="749" spans="2:29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3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</row>
    <row r="750" spans="2:29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3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</row>
    <row r="751" spans="2:29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3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</row>
    <row r="752" spans="2:29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3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</row>
    <row r="753" spans="2:29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3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</row>
    <row r="754" spans="2:29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3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</row>
    <row r="755" spans="2:29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3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</row>
    <row r="756" spans="2:29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3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</row>
    <row r="757" spans="2:29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3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</row>
    <row r="758" spans="2:29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3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</row>
    <row r="759" spans="2:29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3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</row>
    <row r="760" spans="2:29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3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</row>
    <row r="761" spans="2:29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3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</row>
    <row r="762" spans="2:29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3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</row>
    <row r="763" spans="2:29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3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</row>
    <row r="764" spans="2:29" x14ac:dyDescent="0.3"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</row>
    <row r="765" spans="2:29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</row>
    <row r="766" spans="2:29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4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</row>
    <row r="767" spans="2:29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4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</row>
    <row r="768" spans="2:29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4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</row>
    <row r="769" spans="2:29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4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5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</row>
    <row r="770" spans="2:29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4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</row>
    <row r="771" spans="2:29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4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</row>
    <row r="772" spans="2:29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4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6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</row>
    <row r="773" spans="2:29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4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</row>
    <row r="774" spans="2:29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4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</row>
    <row r="775" spans="2:29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4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7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</row>
    <row r="776" spans="2:29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4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</row>
    <row r="777" spans="2:29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4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</row>
    <row r="778" spans="2:29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4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8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</row>
    <row r="779" spans="2:29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4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</row>
    <row r="780" spans="2:29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4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</row>
    <row r="781" spans="2:29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4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09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</row>
    <row r="782" spans="2:29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4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</row>
    <row r="783" spans="2:29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4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</row>
    <row r="784" spans="2:29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4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0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</row>
    <row r="785" spans="2:29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4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</row>
    <row r="786" spans="2:29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4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</row>
    <row r="787" spans="2:29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4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1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</row>
    <row r="788" spans="2:29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</row>
    <row r="789" spans="2:29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</row>
    <row r="790" spans="2:29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</row>
    <row r="791" spans="2:29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</row>
    <row r="792" spans="2:29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</row>
    <row r="793" spans="2:29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</row>
    <row r="794" spans="2:29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</row>
    <row r="795" spans="2:29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</row>
    <row r="796" spans="2:29" x14ac:dyDescent="0.3"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AC796" s="31" t="str">
        <f>IF(OR(RepP!$J$3="",RepP!$J$3=0,COUNTIF(Lists!$D:$D,RepP!$J$3)=0),Lists!$D$9,IF(RepP!$J$3=Lists!$D$9,Lists!$D$9,IF(RepP!$J$3=$E796,RepP!$J$3,"")))</f>
        <v>Все проекты</v>
      </c>
    </row>
    <row r="797" spans="2:29" x14ac:dyDescent="0.3"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AC797" s="31" t="str">
        <f>IF(OR(RepP!$J$3="",RepP!$J$3=0,COUNTIF(Lists!$D:$D,RepP!$J$3)=0),Lists!$D$9,IF(RepP!$J$3=Lists!$D$9,Lists!$D$9,IF(RepP!$J$3=$E797,RepP!$J$3,"")))</f>
        <v>Все проекты</v>
      </c>
    </row>
    <row r="798" spans="2:29" x14ac:dyDescent="0.3"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AC798" s="31" t="str">
        <f>IF(OR(RepP!$J$3="",RepP!$J$3=0,COUNTIF(Lists!$D:$D,RepP!$J$3)=0),Lists!$D$9,IF(RepP!$J$3=Lists!$D$9,Lists!$D$9,IF(RepP!$J$3=$E798,RepP!$J$3,"")))</f>
        <v>Все проекты</v>
      </c>
    </row>
    <row r="799" spans="2:29" x14ac:dyDescent="0.3"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AC799" s="31" t="str">
        <f>IF(OR(RepP!$J$3="",RepP!$J$3=0,COUNTIF(Lists!$D:$D,RepP!$J$3)=0),Lists!$D$9,IF(RepP!$J$3=Lists!$D$9,Lists!$D$9,IF(RepP!$J$3=$E799,RepP!$J$3,"")))</f>
        <v>Все проекты</v>
      </c>
    </row>
    <row r="800" spans="2:29" x14ac:dyDescent="0.3"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AC800" s="31" t="str">
        <f>IF(OR(RepP!$J$3="",RepP!$J$3=0,COUNTIF(Lists!$D:$D,RepP!$J$3)=0),Lists!$D$9,IF(RepP!$J$3=Lists!$D$9,Lists!$D$9,IF(RepP!$J$3=$E800,RepP!$J$3,"")))</f>
        <v>Все проекты</v>
      </c>
    </row>
    <row r="801" spans="2:29" x14ac:dyDescent="0.3"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AC801" s="31" t="str">
        <f>IF(OR(RepP!$J$3="",RepP!$J$3=0,COUNTIF(Lists!$D:$D,RepP!$J$3)=0),Lists!$D$9,IF(RepP!$J$3=Lists!$D$9,Lists!$D$9,IF(RepP!$J$3=$E801,RepP!$J$3,"")))</f>
        <v>Все проекты</v>
      </c>
    </row>
    <row r="802" spans="2:29" x14ac:dyDescent="0.3"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AC802" s="31" t="str">
        <f>IF(OR(RepP!$J$3="",RepP!$J$3=0,COUNTIF(Lists!$D:$D,RepP!$J$3)=0),Lists!$D$9,IF(RepP!$J$3=Lists!$D$9,Lists!$D$9,IF(RepP!$J$3=$E802,RepP!$J$3,"")))</f>
        <v>Все проекты</v>
      </c>
    </row>
    <row r="803" spans="2:29" x14ac:dyDescent="0.3"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AC803" s="31" t="str">
        <f>IF(OR(RepP!$J$3="",RepP!$J$3=0,COUNTIF(Lists!$D:$D,RepP!$J$3)=0),Lists!$D$9,IF(RepP!$J$3=Lists!$D$9,Lists!$D$9,IF(RepP!$J$3=$E803,RepP!$J$3,"")))</f>
        <v>Все проекты</v>
      </c>
    </row>
    <row r="804" spans="2:29" x14ac:dyDescent="0.3"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AC804" s="31" t="str">
        <f>IF(OR(RepP!$J$3="",RepP!$J$3=0,COUNTIF(Lists!$D:$D,RepP!$J$3)=0),Lists!$D$9,IF(RepP!$J$3=Lists!$D$9,Lists!$D$9,IF(RepP!$J$3=$E804,RepP!$J$3,"")))</f>
        <v>Все проекты</v>
      </c>
    </row>
    <row r="805" spans="2:29" x14ac:dyDescent="0.3"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AC805" s="31" t="str">
        <f>IF(OR(RepP!$J$3="",RepP!$J$3=0,COUNTIF(Lists!$D:$D,RepP!$J$3)=0),Lists!$D$9,IF(RepP!$J$3=Lists!$D$9,Lists!$D$9,IF(RepP!$J$3=$E805,RepP!$J$3,"")))</f>
        <v>Все проекты</v>
      </c>
    </row>
    <row r="806" spans="2:29" x14ac:dyDescent="0.3"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AC806" s="31" t="str">
        <f>IF(OR(RepP!$J$3="",RepP!$J$3=0,COUNTIF(Lists!$D:$D,RepP!$J$3)=0),Lists!$D$9,IF(RepP!$J$3=Lists!$D$9,Lists!$D$9,IF(RepP!$J$3=$E806,RepP!$J$3,"")))</f>
        <v>Все проекты</v>
      </c>
    </row>
    <row r="807" spans="2:29" x14ac:dyDescent="0.3"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AC807" s="31" t="str">
        <f>IF(OR(RepP!$J$3="",RepP!$J$3=0,COUNTIF(Lists!$D:$D,RepP!$J$3)=0),Lists!$D$9,IF(RepP!$J$3=Lists!$D$9,Lists!$D$9,IF(RepP!$J$3=$E807,RepP!$J$3,"")))</f>
        <v>Все проекты</v>
      </c>
    </row>
    <row r="808" spans="2:29" x14ac:dyDescent="0.3"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AC808" s="31" t="str">
        <f>IF(OR(RepP!$J$3="",RepP!$J$3=0,COUNTIF(Lists!$D:$D,RepP!$J$3)=0),Lists!$D$9,IF(RepP!$J$3=Lists!$D$9,Lists!$D$9,IF(RepP!$J$3=$E808,RepP!$J$3,"")))</f>
        <v>Все проекты</v>
      </c>
    </row>
    <row r="809" spans="2:29" x14ac:dyDescent="0.3"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AC809" s="31" t="str">
        <f>IF(OR(RepP!$J$3="",RepP!$J$3=0,COUNTIF(Lists!$D:$D,RepP!$J$3)=0),Lists!$D$9,IF(RepP!$J$3=Lists!$D$9,Lists!$D$9,IF(RepP!$J$3=$E809,RepP!$J$3,"")))</f>
        <v>Все проекты</v>
      </c>
    </row>
    <row r="810" spans="2:29" x14ac:dyDescent="0.3"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AC810" s="31" t="str">
        <f>IF(OR(RepP!$J$3="",RepP!$J$3=0,COUNTIF(Lists!$D:$D,RepP!$J$3)=0),Lists!$D$9,IF(RepP!$J$3=Lists!$D$9,Lists!$D$9,IF(RepP!$J$3=$E810,RepP!$J$3,"")))</f>
        <v>Все проекты</v>
      </c>
    </row>
    <row r="811" spans="2:29" x14ac:dyDescent="0.3"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AC811" s="31" t="str">
        <f>IF(OR(RepP!$J$3="",RepP!$J$3=0,COUNTIF(Lists!$D:$D,RepP!$J$3)=0),Lists!$D$9,IF(RepP!$J$3=Lists!$D$9,Lists!$D$9,IF(RepP!$J$3=$E811,RepP!$J$3,"")))</f>
        <v>Все проекты</v>
      </c>
    </row>
    <row r="812" spans="2:29" x14ac:dyDescent="0.3"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AC812" s="31" t="str">
        <f>IF(OR(RepP!$J$3="",RepP!$J$3=0,COUNTIF(Lists!$D:$D,RepP!$J$3)=0),Lists!$D$9,IF(RepP!$J$3=Lists!$D$9,Lists!$D$9,IF(RepP!$J$3=$E812,RepP!$J$3,"")))</f>
        <v>Все проекты</v>
      </c>
    </row>
    <row r="813" spans="2:29" x14ac:dyDescent="0.3"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AC813" s="31" t="str">
        <f>IF(OR(RepP!$J$3="",RepP!$J$3=0,COUNTIF(Lists!$D:$D,RepP!$J$3)=0),Lists!$D$9,IF(RepP!$J$3=Lists!$D$9,Lists!$D$9,IF(RepP!$J$3=$E813,RepP!$J$3,"")))</f>
        <v>Все проекты</v>
      </c>
    </row>
    <row r="814" spans="2:29" x14ac:dyDescent="0.3"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AC814" s="31" t="str">
        <f>IF(OR(RepP!$J$3="",RepP!$J$3=0,COUNTIF(Lists!$D:$D,RepP!$J$3)=0),Lists!$D$9,IF(RepP!$J$3=Lists!$D$9,Lists!$D$9,IF(RepP!$J$3=$E814,RepP!$J$3,"")))</f>
        <v>Все проекты</v>
      </c>
    </row>
    <row r="815" spans="2:29" x14ac:dyDescent="0.3"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AC815" s="31" t="str">
        <f>IF(OR(RepP!$J$3="",RepP!$J$3=0,COUNTIF(Lists!$D:$D,RepP!$J$3)=0),Lists!$D$9,IF(RepP!$J$3=Lists!$D$9,Lists!$D$9,IF(RepP!$J$3=$E815,RepP!$J$3,"")))</f>
        <v>Все проекты</v>
      </c>
    </row>
    <row r="816" spans="2:29" x14ac:dyDescent="0.3"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AC816" s="31" t="str">
        <f>IF(OR(RepP!$J$3="",RepP!$J$3=0,COUNTIF(Lists!$D:$D,RepP!$J$3)=0),Lists!$D$9,IF(RepP!$J$3=Lists!$D$9,Lists!$D$9,IF(RepP!$J$3=$E816,RepP!$J$3,"")))</f>
        <v>Все проекты</v>
      </c>
    </row>
    <row r="817" spans="2:29" x14ac:dyDescent="0.3"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</row>
    <row r="818" spans="2:29" x14ac:dyDescent="0.3"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</row>
    <row r="819" spans="2:29" x14ac:dyDescent="0.3"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AC819" s="31" t="str">
        <f>IF(OR(RepP!$J$3="",RepP!$J$3=0,COUNTIF(Lists!$D:$D,RepP!$J$3)=0),Lists!$D$9,IF(RepP!$J$3=Lists!$D$9,Lists!$D$9,IF(RepP!$J$3=$E819,RepP!$J$3,"")))</f>
        <v>Все проекты</v>
      </c>
    </row>
    <row r="820" spans="2:29" x14ac:dyDescent="0.3"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</row>
    <row r="821" spans="2:29" x14ac:dyDescent="0.3"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</row>
    <row r="822" spans="2:29" x14ac:dyDescent="0.3"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AC822" s="31" t="str">
        <f>IF(OR(RepP!$J$3="",RepP!$J$3=0,COUNTIF(Lists!$D:$D,RepP!$J$3)=0),Lists!$D$9,IF(RepP!$J$3=Lists!$D$9,Lists!$D$9,IF(RepP!$J$3=$E822,RepP!$J$3,"")))</f>
        <v>Все проекты</v>
      </c>
    </row>
    <row r="823" spans="2:29" x14ac:dyDescent="0.3"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</row>
    <row r="824" spans="2:29" x14ac:dyDescent="0.3"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</row>
    <row r="825" spans="2:29" x14ac:dyDescent="0.3"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AC825" s="31" t="str">
        <f>IF(OR(RepP!$J$3="",RepP!$J$3=0,COUNTIF(Lists!$D:$D,RepP!$J$3)=0),Lists!$D$9,IF(RepP!$J$3=Lists!$D$9,Lists!$D$9,IF(RepP!$J$3=$E825,RepP!$J$3,"")))</f>
        <v>Все проекты</v>
      </c>
    </row>
    <row r="826" spans="2:29" x14ac:dyDescent="0.3"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</row>
    <row r="827" spans="2:29" x14ac:dyDescent="0.3"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</row>
    <row r="828" spans="2:29" x14ac:dyDescent="0.3"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AC828" s="31" t="str">
        <f>IF(OR(RepP!$J$3="",RepP!$J$3=0,COUNTIF(Lists!$D:$D,RepP!$J$3)=0),Lists!$D$9,IF(RepP!$J$3=Lists!$D$9,Lists!$D$9,IF(RepP!$J$3=$E828,RepP!$J$3,"")))</f>
        <v>Все проекты</v>
      </c>
    </row>
    <row r="829" spans="2:29" x14ac:dyDescent="0.3"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</row>
    <row r="830" spans="2:29" x14ac:dyDescent="0.3"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</row>
    <row r="831" spans="2:29" x14ac:dyDescent="0.3"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AC831" s="31" t="str">
        <f>IF(OR(RepP!$J$3="",RepP!$J$3=0,COUNTIF(Lists!$D:$D,RepP!$J$3)=0),Lists!$D$9,IF(RepP!$J$3=Lists!$D$9,Lists!$D$9,IF(RepP!$J$3=$E831,RepP!$J$3,"")))</f>
        <v>Все проекты</v>
      </c>
    </row>
    <row r="832" spans="2:29" x14ac:dyDescent="0.3"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</row>
    <row r="833" spans="2:29" x14ac:dyDescent="0.3"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</row>
    <row r="834" spans="2:29" x14ac:dyDescent="0.3"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AC834" s="31" t="str">
        <f>IF(OR(RepP!$J$3="",RepP!$J$3=0,COUNTIF(Lists!$D:$D,RepP!$J$3)=0),Lists!$D$9,IF(RepP!$J$3=Lists!$D$9,Lists!$D$9,IF(RepP!$J$3=$E834,RepP!$J$3,"")))</f>
        <v>Все проекты</v>
      </c>
    </row>
    <row r="835" spans="2:29" x14ac:dyDescent="0.3"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</row>
    <row r="836" spans="2:29" x14ac:dyDescent="0.3"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</row>
    <row r="837" spans="2:29" x14ac:dyDescent="0.3"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AC837" s="31" t="str">
        <f>IF(OR(RepP!$J$3="",RepP!$J$3=0,COUNTIF(Lists!$D:$D,RepP!$J$3)=0),Lists!$D$9,IF(RepP!$J$3=Lists!$D$9,Lists!$D$9,IF(RepP!$J$3=$E837,RepP!$J$3,"")))</f>
        <v>Все проекты</v>
      </c>
    </row>
    <row r="838" spans="2:29" x14ac:dyDescent="0.3"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</row>
    <row r="839" spans="2:29" x14ac:dyDescent="0.3"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</row>
    <row r="840" spans="2:29" x14ac:dyDescent="0.3"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AC840" s="31" t="str">
        <f>IF(OR(RepP!$J$3="",RepP!$J$3=0,COUNTIF(Lists!$D:$D,RepP!$J$3)=0),Lists!$D$9,IF(RepP!$J$3=Lists!$D$9,Lists!$D$9,IF(RepP!$J$3=$E840,RepP!$J$3,"")))</f>
        <v>Все проекты</v>
      </c>
    </row>
    <row r="841" spans="2:29" x14ac:dyDescent="0.3"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AC841" s="31" t="str">
        <f>IF(OR(RepP!$J$3="",RepP!$J$3=0,COUNTIF(Lists!$D:$D,RepP!$J$3)=0),Lists!$D$9,IF(RepP!$J$3=Lists!$D$9,Lists!$D$9,IF(RepP!$J$3=$E841,RepP!$J$3,"")))</f>
        <v>Все проекты</v>
      </c>
    </row>
    <row r="842" spans="2:29" x14ac:dyDescent="0.3"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AC842" s="31" t="str">
        <f>IF(OR(RepP!$J$3="",RepP!$J$3=0,COUNTIF(Lists!$D:$D,RepP!$J$3)=0),Lists!$D$9,IF(RepP!$J$3=Lists!$D$9,Lists!$D$9,IF(RepP!$J$3=$E842,RepP!$J$3,"")))</f>
        <v>Все проекты</v>
      </c>
    </row>
    <row r="843" spans="2:29" x14ac:dyDescent="0.3"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AC843" s="31" t="str">
        <f>IF(OR(RepP!$J$3="",RepP!$J$3=0,COUNTIF(Lists!$D:$D,RepP!$J$3)=0),Lists!$D$9,IF(RepP!$J$3=Lists!$D$9,Lists!$D$9,IF(RepP!$J$3=$E843,RepP!$J$3,"")))</f>
        <v>Все проекты</v>
      </c>
    </row>
    <row r="844" spans="2:29" x14ac:dyDescent="0.3"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AC844" s="31" t="str">
        <f>IF(OR(RepP!$J$3="",RepP!$J$3=0,COUNTIF(Lists!$D:$D,RepP!$J$3)=0),Lists!$D$9,IF(RepP!$J$3=Lists!$D$9,Lists!$D$9,IF(RepP!$J$3=$E844,RepP!$J$3,"")))</f>
        <v>Все проекты</v>
      </c>
    </row>
    <row r="845" spans="2:29" x14ac:dyDescent="0.3"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AC845" s="31" t="str">
        <f>IF(OR(RepP!$J$3="",RepP!$J$3=0,COUNTIF(Lists!$D:$D,RepP!$J$3)=0),Lists!$D$9,IF(RepP!$J$3=Lists!$D$9,Lists!$D$9,IF(RepP!$J$3=$E845,RepP!$J$3,"")))</f>
        <v>Все проекты</v>
      </c>
    </row>
    <row r="846" spans="2:29" x14ac:dyDescent="0.3"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AC846" s="31" t="str">
        <f>IF(OR(RepP!$J$3="",RepP!$J$3=0,COUNTIF(Lists!$D:$D,RepP!$J$3)=0),Lists!$D$9,IF(RepP!$J$3=Lists!$D$9,Lists!$D$9,IF(RepP!$J$3=$E846,RepP!$J$3,"")))</f>
        <v>Все проекты</v>
      </c>
    </row>
    <row r="847" spans="2:29" x14ac:dyDescent="0.3"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</row>
    <row r="848" spans="2:29" x14ac:dyDescent="0.3"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</row>
    <row r="849" spans="2:29" x14ac:dyDescent="0.3"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</row>
    <row r="850" spans="2:29" x14ac:dyDescent="0.3"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</row>
    <row r="851" spans="2:29" x14ac:dyDescent="0.3"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</row>
    <row r="852" spans="2:29" x14ac:dyDescent="0.3"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</row>
    <row r="853" spans="2:29" x14ac:dyDescent="0.3"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</row>
    <row r="854" spans="2:29" x14ac:dyDescent="0.3"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</row>
    <row r="855" spans="2:29" x14ac:dyDescent="0.3"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</row>
    <row r="856" spans="2:29" x14ac:dyDescent="0.3"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</row>
    <row r="857" spans="2:29" x14ac:dyDescent="0.3"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</row>
    <row r="858" spans="2:29" x14ac:dyDescent="0.3"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</row>
    <row r="859" spans="2:29" x14ac:dyDescent="0.3"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</row>
    <row r="860" spans="2:29" x14ac:dyDescent="0.3"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</row>
    <row r="861" spans="2:29" x14ac:dyDescent="0.3"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</row>
    <row r="862" spans="2:29" x14ac:dyDescent="0.3"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</row>
    <row r="863" spans="2:29" x14ac:dyDescent="0.3"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</row>
    <row r="864" spans="2:29" x14ac:dyDescent="0.3"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</row>
    <row r="865" spans="2:29" x14ac:dyDescent="0.3"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</row>
    <row r="866" spans="2:29" x14ac:dyDescent="0.3"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</row>
    <row r="867" spans="2:29" x14ac:dyDescent="0.3"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</row>
    <row r="868" spans="2:29" x14ac:dyDescent="0.3"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</row>
    <row r="869" spans="2:29" x14ac:dyDescent="0.3"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</row>
    <row r="870" spans="2:29" x14ac:dyDescent="0.3"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</row>
    <row r="871" spans="2:29" x14ac:dyDescent="0.3"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</row>
    <row r="872" spans="2:29" x14ac:dyDescent="0.3"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</row>
    <row r="873" spans="2:29" x14ac:dyDescent="0.3"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</row>
    <row r="874" spans="2:29" x14ac:dyDescent="0.3"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</row>
    <row r="875" spans="2:29" x14ac:dyDescent="0.3"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</row>
    <row r="876" spans="2:29" x14ac:dyDescent="0.3"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</row>
    <row r="877" spans="2:29" x14ac:dyDescent="0.3"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</row>
    <row r="878" spans="2:29" x14ac:dyDescent="0.3"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</row>
    <row r="879" spans="2:29" x14ac:dyDescent="0.3"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</row>
    <row r="880" spans="2:29" x14ac:dyDescent="0.3"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</row>
    <row r="881" spans="2:29" x14ac:dyDescent="0.3"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</row>
    <row r="882" spans="2:29" x14ac:dyDescent="0.3"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</row>
    <row r="883" spans="2:29" x14ac:dyDescent="0.3"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</row>
    <row r="884" spans="2:29" x14ac:dyDescent="0.3"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</row>
    <row r="885" spans="2:29" x14ac:dyDescent="0.3"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</row>
    <row r="886" spans="2:29" x14ac:dyDescent="0.3"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</row>
    <row r="887" spans="2:29" x14ac:dyDescent="0.3"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</row>
    <row r="888" spans="2:29" x14ac:dyDescent="0.3"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</row>
    <row r="889" spans="2:29" x14ac:dyDescent="0.3"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</row>
    <row r="890" spans="2:29" x14ac:dyDescent="0.3"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</row>
    <row r="891" spans="2:29" x14ac:dyDescent="0.3"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</row>
    <row r="892" spans="2:29" x14ac:dyDescent="0.3"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</row>
    <row r="893" spans="2:29" x14ac:dyDescent="0.3"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</row>
    <row r="894" spans="2:29" x14ac:dyDescent="0.3"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</row>
    <row r="895" spans="2:29" x14ac:dyDescent="0.3"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</row>
    <row r="896" spans="2:29" x14ac:dyDescent="0.3"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</row>
    <row r="897" spans="2:29" x14ac:dyDescent="0.3"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</row>
    <row r="898" spans="2:29" x14ac:dyDescent="0.3"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</row>
    <row r="899" spans="2:29" x14ac:dyDescent="0.3"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</row>
    <row r="900" spans="2:29" x14ac:dyDescent="0.3"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</row>
    <row r="901" spans="2:29" x14ac:dyDescent="0.3"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</row>
    <row r="902" spans="2:29" x14ac:dyDescent="0.3"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</row>
    <row r="903" spans="2:29" x14ac:dyDescent="0.3"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</row>
    <row r="904" spans="2:29" x14ac:dyDescent="0.3"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</row>
    <row r="905" spans="2:29" x14ac:dyDescent="0.3"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</row>
    <row r="906" spans="2:29" x14ac:dyDescent="0.3"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</row>
    <row r="907" spans="2:29" x14ac:dyDescent="0.3"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</row>
    <row r="908" spans="2:29" x14ac:dyDescent="0.3"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</row>
    <row r="909" spans="2:29" x14ac:dyDescent="0.3"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</row>
    <row r="910" spans="2:29" x14ac:dyDescent="0.3"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</row>
    <row r="911" spans="2:29" x14ac:dyDescent="0.3"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</row>
    <row r="912" spans="2:29" x14ac:dyDescent="0.3"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</row>
    <row r="913" spans="2:29" x14ac:dyDescent="0.3"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</row>
    <row r="914" spans="2:29" x14ac:dyDescent="0.3"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</row>
    <row r="915" spans="2:29" x14ac:dyDescent="0.3"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</row>
    <row r="916" spans="2:29" x14ac:dyDescent="0.3"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</row>
    <row r="917" spans="2:29" x14ac:dyDescent="0.3"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</row>
    <row r="918" spans="2:29" x14ac:dyDescent="0.3"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</row>
    <row r="919" spans="2:29" x14ac:dyDescent="0.3"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</row>
    <row r="920" spans="2:29" x14ac:dyDescent="0.3"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</row>
    <row r="921" spans="2:29" x14ac:dyDescent="0.3"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</row>
    <row r="922" spans="2:29" x14ac:dyDescent="0.3"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</row>
    <row r="923" spans="2:29" x14ac:dyDescent="0.3"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</row>
    <row r="924" spans="2:29" x14ac:dyDescent="0.3"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</row>
    <row r="925" spans="2:29" x14ac:dyDescent="0.3"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</row>
    <row r="926" spans="2:29" x14ac:dyDescent="0.3"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</row>
    <row r="927" spans="2:29" x14ac:dyDescent="0.3"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</row>
    <row r="928" spans="2:29" x14ac:dyDescent="0.3"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</row>
    <row r="929" spans="2:29" x14ac:dyDescent="0.3"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</row>
    <row r="930" spans="2:29" x14ac:dyDescent="0.3"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</row>
    <row r="931" spans="2:29" x14ac:dyDescent="0.3"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</row>
    <row r="932" spans="2:29" x14ac:dyDescent="0.3"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</row>
    <row r="933" spans="2:29" x14ac:dyDescent="0.3"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</row>
    <row r="934" spans="2:29" x14ac:dyDescent="0.3"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</row>
    <row r="935" spans="2:29" x14ac:dyDescent="0.3"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</row>
    <row r="936" spans="2:29" x14ac:dyDescent="0.3"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</row>
    <row r="937" spans="2:29" x14ac:dyDescent="0.3"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</row>
    <row r="938" spans="2:29" x14ac:dyDescent="0.3"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</row>
    <row r="939" spans="2:29" x14ac:dyDescent="0.3"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</row>
    <row r="940" spans="2:29" x14ac:dyDescent="0.3"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</row>
    <row r="941" spans="2:29" x14ac:dyDescent="0.3"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</row>
    <row r="942" spans="2:29" x14ac:dyDescent="0.3"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</row>
    <row r="943" spans="2:29" x14ac:dyDescent="0.3"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</row>
    <row r="944" spans="2:29" x14ac:dyDescent="0.3"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</row>
    <row r="945" spans="2:29" x14ac:dyDescent="0.3"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</row>
    <row r="946" spans="2:29" x14ac:dyDescent="0.3"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</row>
    <row r="947" spans="2:29" x14ac:dyDescent="0.3"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</row>
    <row r="948" spans="2:29" x14ac:dyDescent="0.3"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</row>
    <row r="949" spans="2:29" x14ac:dyDescent="0.3"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</row>
    <row r="950" spans="2:29" x14ac:dyDescent="0.3"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</row>
    <row r="951" spans="2:29" x14ac:dyDescent="0.3"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</row>
    <row r="952" spans="2:29" x14ac:dyDescent="0.3"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</row>
    <row r="953" spans="2:29" x14ac:dyDescent="0.3"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</row>
    <row r="954" spans="2:29" x14ac:dyDescent="0.3"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</row>
    <row r="955" spans="2:29" x14ac:dyDescent="0.3"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</row>
    <row r="956" spans="2:29" x14ac:dyDescent="0.3"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</row>
    <row r="957" spans="2:29" x14ac:dyDescent="0.3"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</row>
    <row r="958" spans="2:29" x14ac:dyDescent="0.3"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</row>
    <row r="959" spans="2:29" x14ac:dyDescent="0.3"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</row>
    <row r="960" spans="2:29" x14ac:dyDescent="0.3"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</row>
    <row r="961" spans="2:29" x14ac:dyDescent="0.3"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</row>
    <row r="962" spans="2:29" x14ac:dyDescent="0.3"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</row>
    <row r="963" spans="2:29" x14ac:dyDescent="0.3"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</row>
    <row r="964" spans="2:29" x14ac:dyDescent="0.3"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</row>
    <row r="965" spans="2:29" x14ac:dyDescent="0.3"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</row>
    <row r="966" spans="2:29" x14ac:dyDescent="0.3"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</row>
    <row r="967" spans="2:29" x14ac:dyDescent="0.3"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</row>
    <row r="968" spans="2:29" x14ac:dyDescent="0.3"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</row>
    <row r="969" spans="2:29" x14ac:dyDescent="0.3"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</row>
    <row r="970" spans="2:29" x14ac:dyDescent="0.3"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</row>
    <row r="971" spans="2:29" x14ac:dyDescent="0.3"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</row>
    <row r="972" spans="2:29" x14ac:dyDescent="0.3"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</row>
    <row r="973" spans="2:29" x14ac:dyDescent="0.3"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</row>
    <row r="974" spans="2:29" x14ac:dyDescent="0.3"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</row>
    <row r="975" spans="2:29" x14ac:dyDescent="0.3"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</row>
    <row r="976" spans="2:29" x14ac:dyDescent="0.3"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</row>
    <row r="977" spans="2:29" x14ac:dyDescent="0.3"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</row>
    <row r="978" spans="2:29" x14ac:dyDescent="0.3">
      <c r="B978" s="26">
        <f>IF(AND(O978=0,P978=0,Q978=0,Y978=0),0,IF(OR(COUNTIFS(Items!$E:$E,O978,Items!$F:$F,P978,Items!$G:$G,Q978)=1,COUNTIFS(Items!$M:$M,O978,Items!$N:$N,P978,Items!$O:$O,Q978)=1,COUNTIFS(Items!$U:$U,O978,Items!$V:$V,P978,Items!$W:$W,Q978)=1),0,1))</f>
        <v>0</v>
      </c>
      <c r="AC978" s="31" t="str">
        <f>IF(OR(RepP!$J$3="",RepP!$J$3=0,COUNTIF(Lists!$D:$D,RepP!$J$3)=0),Lists!$D$9,IF(RepP!$J$3=Lists!$D$9,Lists!$D$9,IF(RepP!$J$3=$E978,RepP!$J$3,"")))</f>
        <v>Все проекты</v>
      </c>
    </row>
    <row r="979" spans="2:29" x14ac:dyDescent="0.3">
      <c r="B979" s="26">
        <f>IF(AND(O979=0,P979=0,Q979=0,Y979=0),0,IF(OR(COUNTIFS(Items!$E:$E,O979,Items!$F:$F,P979,Items!$G:$G,Q979)=1,COUNTIFS(Items!$M:$M,O979,Items!$N:$N,P979,Items!$O:$O,Q979)=1,COUNTIFS(Items!$U:$U,O979,Items!$V:$V,P979,Items!$W:$W,Q979)=1),0,1))</f>
        <v>0</v>
      </c>
      <c r="AC979" s="31" t="str">
        <f>IF(OR(RepP!$J$3="",RepP!$J$3=0,COUNTIF(Lists!$D:$D,RepP!$J$3)=0),Lists!$D$9,IF(RepP!$J$3=Lists!$D$9,Lists!$D$9,IF(RepP!$J$3=$E979,RepP!$J$3,"")))</f>
        <v>Все проекты</v>
      </c>
    </row>
    <row r="980" spans="2:29" x14ac:dyDescent="0.3">
      <c r="B980" s="26">
        <f>IF(AND(O980=0,P980=0,Q980=0,Y980=0),0,IF(OR(COUNTIFS(Items!$E:$E,O980,Items!$F:$F,P980,Items!$G:$G,Q980)=1,COUNTIFS(Items!$M:$M,O980,Items!$N:$N,P980,Items!$O:$O,Q980)=1,COUNTIFS(Items!$U:$U,O980,Items!$V:$V,P980,Items!$W:$W,Q980)=1),0,1))</f>
        <v>0</v>
      </c>
      <c r="AC980" s="31" t="str">
        <f>IF(OR(RepP!$J$3="",RepP!$J$3=0,COUNTIF(Lists!$D:$D,RepP!$J$3)=0),Lists!$D$9,IF(RepP!$J$3=Lists!$D$9,Lists!$D$9,IF(RepP!$J$3=$E980,RepP!$J$3,"")))</f>
        <v>Все проекты</v>
      </c>
    </row>
    <row r="981" spans="2:29" x14ac:dyDescent="0.3">
      <c r="B981" s="26">
        <f>IF(AND(O981=0,P981=0,Q981=0,Y981=0),0,IF(OR(COUNTIFS(Items!$E:$E,O981,Items!$F:$F,P981,Items!$G:$G,Q981)=1,COUNTIFS(Items!$M:$M,O981,Items!$N:$N,P981,Items!$O:$O,Q981)=1,COUNTIFS(Items!$U:$U,O981,Items!$V:$V,P981,Items!$W:$W,Q981)=1),0,1))</f>
        <v>0</v>
      </c>
      <c r="AC981" s="31" t="str">
        <f>IF(OR(RepP!$J$3="",RepP!$J$3=0,COUNTIF(Lists!$D:$D,RepP!$J$3)=0),Lists!$D$9,IF(RepP!$J$3=Lists!$D$9,Lists!$D$9,IF(RepP!$J$3=$E981,RepP!$J$3,"")))</f>
        <v>Все проекты</v>
      </c>
    </row>
    <row r="982" spans="2:29" x14ac:dyDescent="0.3">
      <c r="B982" s="26">
        <f>IF(AND(O982=0,P982=0,Q982=0,Y982=0),0,IF(OR(COUNTIFS(Items!$E:$E,O982,Items!$F:$F,P982,Items!$G:$G,Q982)=1,COUNTIFS(Items!$M:$M,O982,Items!$N:$N,P982,Items!$O:$O,Q982)=1,COUNTIFS(Items!$U:$U,O982,Items!$V:$V,P982,Items!$W:$W,Q982)=1),0,1))</f>
        <v>0</v>
      </c>
      <c r="AC982" s="31" t="str">
        <f>IF(OR(RepP!$J$3="",RepP!$J$3=0,COUNTIF(Lists!$D:$D,RepP!$J$3)=0),Lists!$D$9,IF(RepP!$J$3=Lists!$D$9,Lists!$D$9,IF(RepP!$J$3=$E982,RepP!$J$3,"")))</f>
        <v>Все проекты</v>
      </c>
    </row>
    <row r="983" spans="2:29" x14ac:dyDescent="0.3">
      <c r="B983" s="26">
        <f>IF(AND(O983=0,P983=0,Q983=0,Y983=0),0,IF(OR(COUNTIFS(Items!$E:$E,O983,Items!$F:$F,P983,Items!$G:$G,Q983)=1,COUNTIFS(Items!$M:$M,O983,Items!$N:$N,P983,Items!$O:$O,Q983)=1,COUNTIFS(Items!$U:$U,O983,Items!$V:$V,P983,Items!$W:$W,Q983)=1),0,1))</f>
        <v>0</v>
      </c>
      <c r="AC983" s="31" t="str">
        <f>IF(OR(RepP!$J$3="",RepP!$J$3=0,COUNTIF(Lists!$D:$D,RepP!$J$3)=0),Lists!$D$9,IF(RepP!$J$3=Lists!$D$9,Lists!$D$9,IF(RepP!$J$3=$E983,RepP!$J$3,"")))</f>
        <v>Все проекты</v>
      </c>
    </row>
    <row r="984" spans="2:29" x14ac:dyDescent="0.3">
      <c r="B984" s="26">
        <f>IF(AND(O984=0,P984=0,Q984=0,Y984=0),0,IF(OR(COUNTIFS(Items!$E:$E,O984,Items!$F:$F,P984,Items!$G:$G,Q984)=1,COUNTIFS(Items!$M:$M,O984,Items!$N:$N,P984,Items!$O:$O,Q984)=1,COUNTIFS(Items!$U:$U,O984,Items!$V:$V,P984,Items!$W:$W,Q984)=1),0,1))</f>
        <v>0</v>
      </c>
      <c r="AC984" s="31" t="str">
        <f>IF(OR(RepP!$J$3="",RepP!$J$3=0,COUNTIF(Lists!$D:$D,RepP!$J$3)=0),Lists!$D$9,IF(RepP!$J$3=Lists!$D$9,Lists!$D$9,IF(RepP!$J$3=$E984,RepP!$J$3,"")))</f>
        <v>Все проекты</v>
      </c>
    </row>
    <row r="985" spans="2:29" x14ac:dyDescent="0.3">
      <c r="B985" s="26">
        <f>IF(AND(O985=0,P985=0,Q985=0,Y985=0),0,IF(OR(COUNTIFS(Items!$E:$E,O985,Items!$F:$F,P985,Items!$G:$G,Q985)=1,COUNTIFS(Items!$M:$M,O985,Items!$N:$N,P985,Items!$O:$O,Q985)=1,COUNTIFS(Items!$U:$U,O985,Items!$V:$V,P985,Items!$W:$W,Q985)=1),0,1))</f>
        <v>0</v>
      </c>
      <c r="AC985" s="31" t="str">
        <f>IF(OR(RepP!$J$3="",RepP!$J$3=0,COUNTIF(Lists!$D:$D,RepP!$J$3)=0),Lists!$D$9,IF(RepP!$J$3=Lists!$D$9,Lists!$D$9,IF(RepP!$J$3=$E985,RepP!$J$3,"")))</f>
        <v>Все проекты</v>
      </c>
    </row>
    <row r="986" spans="2:29" x14ac:dyDescent="0.3">
      <c r="B986" s="26">
        <f>IF(AND(O986=0,P986=0,Q986=0,Y986=0),0,IF(OR(COUNTIFS(Items!$E:$E,O986,Items!$F:$F,P986,Items!$G:$G,Q986)=1,COUNTIFS(Items!$M:$M,O986,Items!$N:$N,P986,Items!$O:$O,Q986)=1,COUNTIFS(Items!$U:$U,O986,Items!$V:$V,P986,Items!$W:$W,Q986)=1),0,1))</f>
        <v>0</v>
      </c>
      <c r="AC986" s="31" t="str">
        <f>IF(OR(RepP!$J$3="",RepP!$J$3=0,COUNTIF(Lists!$D:$D,RepP!$J$3)=0),Lists!$D$9,IF(RepP!$J$3=Lists!$D$9,Lists!$D$9,IF(RepP!$J$3=$E986,RepP!$J$3,"")))</f>
        <v>Все проекты</v>
      </c>
    </row>
    <row r="987" spans="2:29" x14ac:dyDescent="0.3">
      <c r="B987" s="26">
        <f>IF(AND(O987=0,P987=0,Q987=0,Y987=0),0,IF(OR(COUNTIFS(Items!$E:$E,O987,Items!$F:$F,P987,Items!$G:$G,Q987)=1,COUNTIFS(Items!$M:$M,O987,Items!$N:$N,P987,Items!$O:$O,Q987)=1,COUNTIFS(Items!$U:$U,O987,Items!$V:$V,P987,Items!$W:$W,Q987)=1),0,1))</f>
        <v>0</v>
      </c>
      <c r="AC987" s="31" t="str">
        <f>IF(OR(RepP!$J$3="",RepP!$J$3=0,COUNTIF(Lists!$D:$D,RepP!$J$3)=0),Lists!$D$9,IF(RepP!$J$3=Lists!$D$9,Lists!$D$9,IF(RepP!$J$3=$E987,RepP!$J$3,"")))</f>
        <v>Все проекты</v>
      </c>
    </row>
    <row r="988" spans="2:29" x14ac:dyDescent="0.3">
      <c r="B988" s="26">
        <f>IF(AND(O988=0,P988=0,Q988=0,Y988=0),0,IF(OR(COUNTIFS(Items!$E:$E,O988,Items!$F:$F,P988,Items!$G:$G,Q988)=1,COUNTIFS(Items!$M:$M,O988,Items!$N:$N,P988,Items!$O:$O,Q988)=1,COUNTIFS(Items!$U:$U,O988,Items!$V:$V,P988,Items!$W:$W,Q988)=1),0,1))</f>
        <v>0</v>
      </c>
      <c r="AC988" s="31" t="str">
        <f>IF(OR(RepP!$J$3="",RepP!$J$3=0,COUNTIF(Lists!$D:$D,RepP!$J$3)=0),Lists!$D$9,IF(RepP!$J$3=Lists!$D$9,Lists!$D$9,IF(RepP!$J$3=$E988,RepP!$J$3,"")))</f>
        <v>Все проекты</v>
      </c>
    </row>
    <row r="989" spans="2:29" x14ac:dyDescent="0.3">
      <c r="B989" s="26">
        <f>IF(AND(O989=0,P989=0,Q989=0,Y989=0),0,IF(OR(COUNTIFS(Items!$E:$E,O989,Items!$F:$F,P989,Items!$G:$G,Q989)=1,COUNTIFS(Items!$M:$M,O989,Items!$N:$N,P989,Items!$O:$O,Q989)=1,COUNTIFS(Items!$U:$U,O989,Items!$V:$V,P989,Items!$W:$W,Q989)=1),0,1))</f>
        <v>0</v>
      </c>
      <c r="AC989" s="31" t="str">
        <f>IF(OR(RepP!$J$3="",RepP!$J$3=0,COUNTIF(Lists!$D:$D,RepP!$J$3)=0),Lists!$D$9,IF(RepP!$J$3=Lists!$D$9,Lists!$D$9,IF(RepP!$J$3=$E989,RepP!$J$3,"")))</f>
        <v>Все проекты</v>
      </c>
    </row>
    <row r="990" spans="2:29" x14ac:dyDescent="0.3">
      <c r="B990" s="26">
        <f>IF(AND(O990=0,P990=0,Q990=0,Y990=0),0,IF(OR(COUNTIFS(Items!$E:$E,O990,Items!$F:$F,P990,Items!$G:$G,Q990)=1,COUNTIFS(Items!$M:$M,O990,Items!$N:$N,P990,Items!$O:$O,Q990)=1,COUNTIFS(Items!$U:$U,O990,Items!$V:$V,P990,Items!$W:$W,Q990)=1),0,1))</f>
        <v>0</v>
      </c>
      <c r="AC990" s="31" t="str">
        <f>IF(OR(RepP!$J$3="",RepP!$J$3=0,COUNTIF(Lists!$D:$D,RepP!$J$3)=0),Lists!$D$9,IF(RepP!$J$3=Lists!$D$9,Lists!$D$9,IF(RepP!$J$3=$E990,RepP!$J$3,"")))</f>
        <v>Все проекты</v>
      </c>
    </row>
    <row r="991" spans="2:29" x14ac:dyDescent="0.3">
      <c r="B991" s="26">
        <f>IF(AND(O991=0,P991=0,Q991=0,Y991=0),0,IF(OR(COUNTIFS(Items!$E:$E,O991,Items!$F:$F,P991,Items!$G:$G,Q991)=1,COUNTIFS(Items!$M:$M,O991,Items!$N:$N,P991,Items!$O:$O,Q991)=1,COUNTIFS(Items!$U:$U,O991,Items!$V:$V,P991,Items!$W:$W,Q991)=1),0,1))</f>
        <v>0</v>
      </c>
      <c r="AC991" s="31" t="str">
        <f>IF(OR(RepP!$J$3="",RepP!$J$3=0,COUNTIF(Lists!$D:$D,RepP!$J$3)=0),Lists!$D$9,IF(RepP!$J$3=Lists!$D$9,Lists!$D$9,IF(RepP!$J$3=$E991,RepP!$J$3,"")))</f>
        <v>Все проекты</v>
      </c>
    </row>
    <row r="992" spans="2:29" x14ac:dyDescent="0.3">
      <c r="B992" s="26">
        <f>IF(AND(O992=0,P992=0,Q992=0,Y992=0),0,IF(OR(COUNTIFS(Items!$E:$E,O992,Items!$F:$F,P992,Items!$G:$G,Q992)=1,COUNTIFS(Items!$M:$M,O992,Items!$N:$N,P992,Items!$O:$O,Q992)=1,COUNTIFS(Items!$U:$U,O992,Items!$V:$V,P992,Items!$W:$W,Q992)=1),0,1))</f>
        <v>0</v>
      </c>
      <c r="AC992" s="31" t="str">
        <f>IF(OR(RepP!$J$3="",RepP!$J$3=0,COUNTIF(Lists!$D:$D,RepP!$J$3)=0),Lists!$D$9,IF(RepP!$J$3=Lists!$D$9,Lists!$D$9,IF(RepP!$J$3=$E992,RepP!$J$3,"")))</f>
        <v>Все проекты</v>
      </c>
    </row>
    <row r="993" spans="2:29" x14ac:dyDescent="0.3">
      <c r="B993" s="26">
        <f>IF(AND(O993=0,P993=0,Q993=0,Y993=0),0,IF(OR(COUNTIFS(Items!$E:$E,O993,Items!$F:$F,P993,Items!$G:$G,Q993)=1,COUNTIFS(Items!$M:$M,O993,Items!$N:$N,P993,Items!$O:$O,Q993)=1,COUNTIFS(Items!$U:$U,O993,Items!$V:$V,P993,Items!$W:$W,Q993)=1),0,1))</f>
        <v>0</v>
      </c>
      <c r="AC993" s="31" t="str">
        <f>IF(OR(RepP!$J$3="",RepP!$J$3=0,COUNTIF(Lists!$D:$D,RepP!$J$3)=0),Lists!$D$9,IF(RepP!$J$3=Lists!$D$9,Lists!$D$9,IF(RepP!$J$3=$E993,RepP!$J$3,"")))</f>
        <v>Все проекты</v>
      </c>
    </row>
    <row r="994" spans="2:29" x14ac:dyDescent="0.3">
      <c r="B994" s="26">
        <f>IF(AND(O994=0,P994=0,Q994=0,Y994=0),0,IF(OR(COUNTIFS(Items!$E:$E,O994,Items!$F:$F,P994,Items!$G:$G,Q994)=1,COUNTIFS(Items!$M:$M,O994,Items!$N:$N,P994,Items!$O:$O,Q994)=1,COUNTIFS(Items!$U:$U,O994,Items!$V:$V,P994,Items!$W:$W,Q994)=1),0,1))</f>
        <v>0</v>
      </c>
      <c r="AC994" s="31" t="str">
        <f>IF(OR(RepP!$J$3="",RepP!$J$3=0,COUNTIF(Lists!$D:$D,RepP!$J$3)=0),Lists!$D$9,IF(RepP!$J$3=Lists!$D$9,Lists!$D$9,IF(RepP!$J$3=$E994,RepP!$J$3,"")))</f>
        <v>Все проекты</v>
      </c>
    </row>
    <row r="995" spans="2:29" x14ac:dyDescent="0.3">
      <c r="B995" s="26">
        <f>IF(AND(O995=0,P995=0,Q995=0,Y995=0),0,IF(OR(COUNTIFS(Items!$E:$E,O995,Items!$F:$F,P995,Items!$G:$G,Q995)=1,COUNTIFS(Items!$M:$M,O995,Items!$N:$N,P995,Items!$O:$O,Q995)=1,COUNTIFS(Items!$U:$U,O995,Items!$V:$V,P995,Items!$W:$W,Q995)=1),0,1))</f>
        <v>0</v>
      </c>
      <c r="AC995" s="31" t="str">
        <f>IF(OR(RepP!$J$3="",RepP!$J$3=0,COUNTIF(Lists!$D:$D,RepP!$J$3)=0),Lists!$D$9,IF(RepP!$J$3=Lists!$D$9,Lists!$D$9,IF(RepP!$J$3=$E995,RepP!$J$3,"")))</f>
        <v>Все проекты</v>
      </c>
    </row>
    <row r="996" spans="2:29" x14ac:dyDescent="0.3">
      <c r="B996" s="26">
        <f>IF(AND(O996=0,P996=0,Q996=0,Y996=0),0,IF(OR(COUNTIFS(Items!$E:$E,O996,Items!$F:$F,P996,Items!$G:$G,Q996)=1,COUNTIFS(Items!$M:$M,O996,Items!$N:$N,P996,Items!$O:$O,Q996)=1,COUNTIFS(Items!$U:$U,O996,Items!$V:$V,P996,Items!$W:$W,Q996)=1),0,1))</f>
        <v>0</v>
      </c>
      <c r="AC996" s="31" t="str">
        <f>IF(OR(RepP!$J$3="",RepP!$J$3=0,COUNTIF(Lists!$D:$D,RepP!$J$3)=0),Lists!$D$9,IF(RepP!$J$3=Lists!$D$9,Lists!$D$9,IF(RepP!$J$3=$E996,RepP!$J$3,"")))</f>
        <v>Все проекты</v>
      </c>
    </row>
    <row r="997" spans="2:29" x14ac:dyDescent="0.3">
      <c r="B997" s="26">
        <f>IF(AND(O997=0,P997=0,Q997=0,Y997=0),0,IF(OR(COUNTIFS(Items!$E:$E,O997,Items!$F:$F,P997,Items!$G:$G,Q997)=1,COUNTIFS(Items!$M:$M,O997,Items!$N:$N,P997,Items!$O:$O,Q997)=1,COUNTIFS(Items!$U:$U,O997,Items!$V:$V,P997,Items!$W:$W,Q997)=1),0,1))</f>
        <v>0</v>
      </c>
      <c r="AC997" s="31" t="str">
        <f>IF(OR(RepP!$J$3="",RepP!$J$3=0,COUNTIF(Lists!$D:$D,RepP!$J$3)=0),Lists!$D$9,IF(RepP!$J$3=Lists!$D$9,Lists!$D$9,IF(RepP!$J$3=$E997,RepP!$J$3,"")))</f>
        <v>Все проекты</v>
      </c>
    </row>
    <row r="998" spans="2:29" x14ac:dyDescent="0.3">
      <c r="B998" s="26">
        <f>IF(AND(O998=0,P998=0,Q998=0,Y998=0),0,IF(OR(COUNTIFS(Items!$E:$E,O998,Items!$F:$F,P998,Items!$G:$G,Q998)=1,COUNTIFS(Items!$M:$M,O998,Items!$N:$N,P998,Items!$O:$O,Q998)=1,COUNTIFS(Items!$U:$U,O998,Items!$V:$V,P998,Items!$W:$W,Q998)=1),0,1))</f>
        <v>0</v>
      </c>
      <c r="AC998" s="31" t="str">
        <f>IF(OR(RepP!$J$3="",RepP!$J$3=0,COUNTIF(Lists!$D:$D,RepP!$J$3)=0),Lists!$D$9,IF(RepP!$J$3=Lists!$D$9,Lists!$D$9,IF(RepP!$J$3=$E998,RepP!$J$3,"")))</f>
        <v>Все проекты</v>
      </c>
    </row>
    <row r="999" spans="2:29" x14ac:dyDescent="0.3">
      <c r="B999" s="26">
        <f>IF(AND(O999=0,P999=0,Q999=0,Y999=0),0,IF(OR(COUNTIFS(Items!$E:$E,O999,Items!$F:$F,P999,Items!$G:$G,Q999)=1,COUNTIFS(Items!$M:$M,O999,Items!$N:$N,P999,Items!$O:$O,Q999)=1,COUNTIFS(Items!$U:$U,O999,Items!$V:$V,P999,Items!$W:$W,Q999)=1),0,1))</f>
        <v>0</v>
      </c>
      <c r="AC999" s="31" t="str">
        <f>IF(OR(RepP!$J$3="",RepP!$J$3=0,COUNTIF(Lists!$D:$D,RepP!$J$3)=0),Lists!$D$9,IF(RepP!$J$3=Lists!$D$9,Lists!$D$9,IF(RepP!$J$3=$E999,RepP!$J$3,"")))</f>
        <v>Все проекты</v>
      </c>
    </row>
    <row r="1000" spans="2:29" x14ac:dyDescent="0.3">
      <c r="B1000" s="26">
        <f>IF(AND(O1000=0,P1000=0,Q1000=0,Y1000=0),0,IF(OR(COUNTIFS(Items!$E:$E,O1000,Items!$F:$F,P1000,Items!$G:$G,Q1000)=1,COUNTIFS(Items!$M:$M,O1000,Items!$N:$N,P1000,Items!$O:$O,Q1000)=1,COUNTIFS(Items!$U:$U,O1000,Items!$V:$V,P1000,Items!$W:$W,Q1000)=1),0,1))</f>
        <v>0</v>
      </c>
      <c r="AC1000" s="31" t="str">
        <f>IF(OR(RepP!$J$3="",RepP!$J$3=0,COUNTIF(Lists!$D:$D,RepP!$J$3)=0),Lists!$D$9,IF(RepP!$J$3=Lists!$D$9,Lists!$D$9,IF(RepP!$J$3=$E1000,RepP!$J$3,"")))</f>
        <v>Все проекты</v>
      </c>
    </row>
  </sheetData>
  <autoFilter ref="D1:AC302"/>
  <conditionalFormatting sqref="B2:B360 B1001:B1048576">
    <cfRule type="cellIs" dxfId="658" priority="4" operator="notEqual">
      <formula>0</formula>
    </cfRule>
  </conditionalFormatting>
  <conditionalFormatting sqref="B361:B739 B788:B1000">
    <cfRule type="cellIs" dxfId="657" priority="3" operator="notEqual">
      <formula>0</formula>
    </cfRule>
  </conditionalFormatting>
  <conditionalFormatting sqref="B740:B763">
    <cfRule type="cellIs" dxfId="656" priority="2" operator="notEqual">
      <formula>0</formula>
    </cfRule>
  </conditionalFormatting>
  <conditionalFormatting sqref="B764:B787">
    <cfRule type="cellIs" dxfId="655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1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6" sqref="D6:V22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9:29" x14ac:dyDescent="0.3"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9:29" x14ac:dyDescent="0.3"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9:29" x14ac:dyDescent="0.3"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9:29" x14ac:dyDescent="0.3"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9:29" x14ac:dyDescent="0.3"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9:29" x14ac:dyDescent="0.3"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9:29" x14ac:dyDescent="0.3"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9:29" x14ac:dyDescent="0.3"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9:29" x14ac:dyDescent="0.3"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9:29" x14ac:dyDescent="0.3"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9:29" x14ac:dyDescent="0.3"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9:29" x14ac:dyDescent="0.3"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9:29" x14ac:dyDescent="0.3"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9:29" x14ac:dyDescent="0.3"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9:29" x14ac:dyDescent="0.3"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9:29" x14ac:dyDescent="0.3"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9:29" x14ac:dyDescent="0.3"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9:29" x14ac:dyDescent="0.3"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9:29" x14ac:dyDescent="0.3"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9:29" x14ac:dyDescent="0.3"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9:29" x14ac:dyDescent="0.3"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9:29" x14ac:dyDescent="0.3"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9:29" x14ac:dyDescent="0.3"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9:29" x14ac:dyDescent="0.3"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9:29" x14ac:dyDescent="0.3"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9:29" x14ac:dyDescent="0.3"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9:29" x14ac:dyDescent="0.3"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9:29" x14ac:dyDescent="0.3"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9:29" x14ac:dyDescent="0.3"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9:29" x14ac:dyDescent="0.3"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9:29" x14ac:dyDescent="0.3"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9:29" x14ac:dyDescent="0.3"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9:29" x14ac:dyDescent="0.3"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9:29" x14ac:dyDescent="0.3"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9:29" x14ac:dyDescent="0.3"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9:29" x14ac:dyDescent="0.3"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9:29" x14ac:dyDescent="0.3"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9:29" x14ac:dyDescent="0.3"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9:29" x14ac:dyDescent="0.3"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9:29" x14ac:dyDescent="0.3"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9:29" x14ac:dyDescent="0.3"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9:29" x14ac:dyDescent="0.3"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9:29" x14ac:dyDescent="0.3"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9:29" x14ac:dyDescent="0.3"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9:29" x14ac:dyDescent="0.3"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9:29" x14ac:dyDescent="0.3"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9:29" x14ac:dyDescent="0.3"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9:29" x14ac:dyDescent="0.3"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9:29" x14ac:dyDescent="0.3"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9:29" x14ac:dyDescent="0.3"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9:29" x14ac:dyDescent="0.3"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9:29" x14ac:dyDescent="0.3"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9:29" x14ac:dyDescent="0.3"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9:29" x14ac:dyDescent="0.3"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9:29" x14ac:dyDescent="0.3"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9:29" x14ac:dyDescent="0.3"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9:29" x14ac:dyDescent="0.3"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9:29" x14ac:dyDescent="0.3"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9:29" x14ac:dyDescent="0.3"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9:29" x14ac:dyDescent="0.3"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9:29" x14ac:dyDescent="0.3"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9:29" x14ac:dyDescent="0.3"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9:29" x14ac:dyDescent="0.3"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9:29" x14ac:dyDescent="0.3"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9:29" x14ac:dyDescent="0.3"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9:29" x14ac:dyDescent="0.3"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9:29" x14ac:dyDescent="0.3"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9:29" x14ac:dyDescent="0.3"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9:29" x14ac:dyDescent="0.3"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9:29" x14ac:dyDescent="0.3"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9:29" x14ac:dyDescent="0.3"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9:29" x14ac:dyDescent="0.3"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9:29" x14ac:dyDescent="0.3"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9:29" x14ac:dyDescent="0.3"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9:29" x14ac:dyDescent="0.3"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9:29" x14ac:dyDescent="0.3"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9:29" x14ac:dyDescent="0.3"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9:29" x14ac:dyDescent="0.3"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9:29" x14ac:dyDescent="0.3"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9:29" x14ac:dyDescent="0.3"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9:29" x14ac:dyDescent="0.3"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9:29" x14ac:dyDescent="0.3"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9:29" x14ac:dyDescent="0.3"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9:29" x14ac:dyDescent="0.3"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9:29" x14ac:dyDescent="0.3"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9:29" x14ac:dyDescent="0.3"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9:29" x14ac:dyDescent="0.3"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9:29" x14ac:dyDescent="0.3"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9:29" x14ac:dyDescent="0.3"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9:29" x14ac:dyDescent="0.3"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9:29" x14ac:dyDescent="0.3"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9:29" x14ac:dyDescent="0.3"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9:29" x14ac:dyDescent="0.3"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9:29" x14ac:dyDescent="0.3"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9:29" x14ac:dyDescent="0.3"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9:29" x14ac:dyDescent="0.3"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9:29" x14ac:dyDescent="0.3"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9:29" x14ac:dyDescent="0.3"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9:29" x14ac:dyDescent="0.3"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9:29" x14ac:dyDescent="0.3"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9:29" x14ac:dyDescent="0.3"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9:29" x14ac:dyDescent="0.3"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9:29" x14ac:dyDescent="0.3"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9:29" x14ac:dyDescent="0.3"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9:29" x14ac:dyDescent="0.3"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9:29" x14ac:dyDescent="0.3"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9:29" x14ac:dyDescent="0.3"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9:29" x14ac:dyDescent="0.3"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9:29" x14ac:dyDescent="0.3"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9:29" x14ac:dyDescent="0.3"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9:29" x14ac:dyDescent="0.3"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9:29" x14ac:dyDescent="0.3"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9:29" x14ac:dyDescent="0.3"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9:29" x14ac:dyDescent="0.3">
      <c r="AC418" s="31" t="str">
        <f>IF(OR(RepP!$J$3="",RepP!$J$3=0,COUNTIF(Lists!$D:$D,RepP!$J$3)=0),Lists!$D$9,IF(RepP!$J$3=Lists!$D$9,Lists!$D$9,IF(RepP!$J$3=$E418,RepP!$J$3,"")))</f>
        <v>Все проекты</v>
      </c>
    </row>
  </sheetData>
  <conditionalFormatting sqref="A2 Y2:AB2 C2:W2">
    <cfRule type="cellIs" dxfId="654" priority="5" operator="notEqual">
      <formula>0</formula>
    </cfRule>
  </conditionalFormatting>
  <conditionalFormatting sqref="X2">
    <cfRule type="cellIs" dxfId="653" priority="4" operator="notEqual">
      <formula>0</formula>
    </cfRule>
  </conditionalFormatting>
  <conditionalFormatting sqref="B2:B1048576">
    <cfRule type="cellIs" dxfId="65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688"/>
  <sheetViews>
    <sheetView showGridLines="0" tabSelected="1" workbookViewId="0">
      <pane xSplit="20" ySplit="8" topLeftCell="U436" activePane="bottomRight" state="frozen"/>
      <selection pane="topRight" activeCell="U1" sqref="U1"/>
      <selection pane="bottomLeft" activeCell="A9" sqref="A9"/>
      <selection pane="bottomRight" activeCell="J458" sqref="J458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149</v>
      </c>
      <c r="F1" s="1" t="s">
        <v>156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204</v>
      </c>
    </row>
    <row r="3" spans="1:57" x14ac:dyDescent="0.3">
      <c r="J3" s="28" t="s">
        <v>205</v>
      </c>
    </row>
    <row r="4" spans="1:57" x14ac:dyDescent="0.3">
      <c r="P4" s="33" t="s">
        <v>326</v>
      </c>
      <c r="Q4" s="26">
        <f ca="1">IFERROR(SUM(Q9:Q100083),1)</f>
        <v>0</v>
      </c>
    </row>
    <row r="5" spans="1:57" x14ac:dyDescent="0.3">
      <c r="S5" s="19" t="s">
        <v>150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148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181</v>
      </c>
      <c r="I11" s="3"/>
      <c r="J11" s="3"/>
      <c r="Q11" s="26">
        <f ca="1">IFERROR(IF(SUM($R11:INDIRECT(ADDRESS(ROW(),SUMIFS($1:$1,$5:$5,MAX($5:$5)))))=0,0,1),1)</f>
        <v>0</v>
      </c>
      <c r="S11" s="1">
        <f>IF(ABS(S13-S49)&lt;0.001,0,ABS(S13-S49))</f>
        <v>0</v>
      </c>
      <c r="V11" s="1">
        <f t="shared" ref="V11:BE11" si="54">IF(ABS(V13-V49)&lt;0.001,0,ABS(V13-V49))</f>
        <v>0</v>
      </c>
      <c r="W11" s="1">
        <f ca="1">IF(ABS(W13-W49)&lt;0.001,0,ABS(W13-W49))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177</v>
      </c>
      <c r="I13" s="3"/>
      <c r="J13" s="3"/>
      <c r="S13" s="1">
        <f>S15+S17+S21+S31+S38+S43</f>
        <v>0</v>
      </c>
      <c r="V13" s="1">
        <f>V15+V17+V19+V21+V31+V38+V43</f>
        <v>0</v>
      </c>
      <c r="W13" s="1">
        <f t="shared" ref="W13:BE13" ca="1" si="55">W15+W17+W19+W21+W31+W38+W43</f>
        <v>125485567.86737774</v>
      </c>
      <c r="X13" s="1">
        <f t="shared" ca="1" si="55"/>
        <v>96305845.600515097</v>
      </c>
      <c r="Y13" s="1">
        <f t="shared" ca="1" si="55"/>
        <v>91124457.763404474</v>
      </c>
      <c r="Z13" s="1">
        <f t="shared" ca="1" si="55"/>
        <v>86542212.768989325</v>
      </c>
      <c r="AA13" s="1">
        <f t="shared" ca="1" si="55"/>
        <v>94156944.268182933</v>
      </c>
      <c r="AB13" s="1">
        <f t="shared" ca="1" si="55"/>
        <v>120898387.49117362</v>
      </c>
      <c r="AC13" s="1">
        <f t="shared" ca="1" si="55"/>
        <v>114623496.38172139</v>
      </c>
      <c r="AD13" s="1">
        <f t="shared" ca="1" si="55"/>
        <v>112015924.67656928</v>
      </c>
      <c r="AE13" s="1">
        <f t="shared" ca="1" si="55"/>
        <v>110695558.57098386</v>
      </c>
      <c r="AF13" s="1">
        <f t="shared" ca="1" si="55"/>
        <v>109375192.46539842</v>
      </c>
      <c r="AG13" s="1">
        <f t="shared" ca="1" si="55"/>
        <v>107700659.69314632</v>
      </c>
      <c r="AH13" s="1">
        <f t="shared" ca="1" si="55"/>
        <v>106380293.58756088</v>
      </c>
      <c r="AI13" s="1">
        <f t="shared" ca="1" si="55"/>
        <v>105059927.48197544</v>
      </c>
      <c r="AJ13" s="1">
        <f t="shared" ca="1" si="55"/>
        <v>103447894.70972332</v>
      </c>
      <c r="AK13" s="1">
        <f t="shared" ca="1" si="55"/>
        <v>102127528.6041379</v>
      </c>
      <c r="AL13" s="1">
        <f t="shared" ca="1" si="55"/>
        <v>100807162.49855247</v>
      </c>
      <c r="AM13" s="1">
        <f t="shared" ca="1" si="55"/>
        <v>99257629.726300359</v>
      </c>
      <c r="AN13" s="1">
        <f t="shared" ca="1" si="55"/>
        <v>97937263.620714918</v>
      </c>
      <c r="AO13" s="1">
        <f t="shared" ca="1" si="55"/>
        <v>95713198.076210707</v>
      </c>
      <c r="AP13" s="1">
        <f t="shared" ca="1" si="55"/>
        <v>94226165.303958595</v>
      </c>
      <c r="AQ13" s="1">
        <f t="shared" ca="1" si="55"/>
        <v>92905799.198373169</v>
      </c>
      <c r="AR13" s="1">
        <f t="shared" ca="1" si="55"/>
        <v>91585433.092787743</v>
      </c>
      <c r="AS13" s="1">
        <f t="shared" ca="1" si="55"/>
        <v>90160900.32053563</v>
      </c>
      <c r="AT13" s="1">
        <f t="shared" ca="1" si="55"/>
        <v>88840534.214950189</v>
      </c>
      <c r="AU13" s="1">
        <f t="shared" ca="1" si="55"/>
        <v>87520168.109364748</v>
      </c>
      <c r="AV13" s="1">
        <f t="shared" ca="1" si="55"/>
        <v>86158135.33711265</v>
      </c>
      <c r="AW13" s="1">
        <f t="shared" ca="1" si="55"/>
        <v>85254435.898193881</v>
      </c>
      <c r="AX13" s="1">
        <f t="shared" ca="1" si="55"/>
        <v>84350736.459275112</v>
      </c>
      <c r="AY13" s="1">
        <f t="shared" ca="1" si="55"/>
        <v>83447037.020356327</v>
      </c>
      <c r="AZ13" s="1">
        <f t="shared" ca="1" si="55"/>
        <v>82543337.581437558</v>
      </c>
      <c r="BA13" s="1">
        <f t="shared" ca="1" si="55"/>
        <v>81639638.142518789</v>
      </c>
      <c r="BB13" s="1">
        <f t="shared" ca="1" si="55"/>
        <v>80735938.703600019</v>
      </c>
      <c r="BC13" s="1">
        <f t="shared" ca="1" si="55"/>
        <v>79832239.26468125</v>
      </c>
      <c r="BD13" s="1">
        <f t="shared" ca="1" si="55"/>
        <v>78928539.82576248</v>
      </c>
      <c r="BE13" s="1">
        <f t="shared" ca="1" si="55"/>
        <v>78024840.386843711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>IF(V$5=1,$S15,U624)</f>
        <v>0</v>
      </c>
      <c r="W15" s="1">
        <f ca="1">IF(W$5=1,$S15,V624)</f>
        <v>2818390.7870461177</v>
      </c>
      <c r="X15" s="1">
        <f ca="1">IF(X$5=1,$S15,W624)</f>
        <v>6542855.6546145286</v>
      </c>
      <c r="Y15" s="1">
        <f ca="1">IF(Y$5=1,$S15,X624)</f>
        <v>7831164.5233193841</v>
      </c>
      <c r="Z15" s="1">
        <f ca="1">IF(Z$5=1,$S15,Y624)</f>
        <v>1251120.9561724048</v>
      </c>
      <c r="AA15" s="1">
        <f ca="1">IF(AA$5=1,$S15,Z624)</f>
        <v>23120458.045910738</v>
      </c>
      <c r="AB15" s="1">
        <f ca="1">IF(AB$5=1,$S15,AA624)</f>
        <v>45145805.706069447</v>
      </c>
      <c r="AC15" s="1">
        <f ca="1">IF(AC$5=1,$S15,AB624)</f>
        <v>59039434.817041889</v>
      </c>
      <c r="AD15" s="1">
        <f ca="1">IF(AD$5=1,$S15,AC624)</f>
        <v>57335562.550808556</v>
      </c>
      <c r="AE15" s="1">
        <f ca="1">IF(AE$5=1,$S15,AD624)</f>
        <v>56918895.884141892</v>
      </c>
      <c r="AF15" s="1">
        <f ca="1">IF(AF$5=1,$S15,AE624)</f>
        <v>56502229.217475228</v>
      </c>
      <c r="AG15" s="1">
        <f ca="1">IF(AG$5=1,$S15,AF624)</f>
        <v>55731395.884141892</v>
      </c>
      <c r="AH15" s="1">
        <f ca="1">IF(AH$5=1,$S15,AG624)</f>
        <v>55314729.217475228</v>
      </c>
      <c r="AI15" s="1">
        <f ca="1">IF(AI$5=1,$S15,AH624)</f>
        <v>54898062.550808564</v>
      </c>
      <c r="AJ15" s="1">
        <f ca="1">IF(AJ$5=1,$S15,AI624)</f>
        <v>54189729.217475228</v>
      </c>
      <c r="AK15" s="1">
        <f ca="1">IF(AK$5=1,$S15,AJ624)</f>
        <v>53773062.550808564</v>
      </c>
      <c r="AL15" s="1">
        <f ca="1">IF(AL$5=1,$S15,AK624)</f>
        <v>53356395.8841419</v>
      </c>
      <c r="AM15" s="1">
        <f ca="1">IF(AM$5=1,$S15,AL624)</f>
        <v>52710562.550808564</v>
      </c>
      <c r="AN15" s="1">
        <f ca="1">IF(AN$5=1,$S15,AM624)</f>
        <v>52293895.8841419</v>
      </c>
      <c r="AO15" s="1">
        <f ca="1">IF(AO$5=1,$S15,AN624)</f>
        <v>51877229.217475235</v>
      </c>
      <c r="AP15" s="1">
        <f ca="1">IF(AP$5=1,$S15,AO624)</f>
        <v>51293895.8841419</v>
      </c>
      <c r="AQ15" s="1">
        <f ca="1">IF(AQ$5=1,$S15,AP624)</f>
        <v>50877229.217475235</v>
      </c>
      <c r="AR15" s="1">
        <f ca="1">IF(AR$5=1,$S15,AQ624)</f>
        <v>50460562.550808571</v>
      </c>
      <c r="AS15" s="1">
        <f ca="1">IF(AS$5=1,$S15,AR624)</f>
        <v>49939729.217475235</v>
      </c>
      <c r="AT15" s="1">
        <f ca="1">IF(AT$5=1,$S15,AS624)</f>
        <v>49523062.550808571</v>
      </c>
      <c r="AU15" s="1">
        <f ca="1">IF(AU$5=1,$S15,AT624)</f>
        <v>49106395.884141907</v>
      </c>
      <c r="AV15" s="1">
        <f ca="1">IF(AV$5=1,$S15,AU624)</f>
        <v>48648062.550808571</v>
      </c>
      <c r="AW15" s="1">
        <f ca="1">IF(AW$5=1,$S15,AV624)</f>
        <v>48648062.550808571</v>
      </c>
      <c r="AX15" s="1">
        <f ca="1">IF(AX$5=1,$S15,AW624)</f>
        <v>48648062.550808571</v>
      </c>
      <c r="AY15" s="1">
        <f ca="1">IF(AY$5=1,$S15,AX624)</f>
        <v>48648062.550808571</v>
      </c>
      <c r="AZ15" s="1">
        <f ca="1">IF(AZ$5=1,$S15,AY624)</f>
        <v>48648062.550808571</v>
      </c>
      <c r="BA15" s="1">
        <f ca="1">IF(BA$5=1,$S15,AZ624)</f>
        <v>48648062.550808571</v>
      </c>
      <c r="BB15" s="1">
        <f ca="1">IF(BB$5=1,$S15,BA624)</f>
        <v>48648062.550808571</v>
      </c>
      <c r="BC15" s="1">
        <f ca="1">IF(BC$5=1,$S15,BB624)</f>
        <v>48648062.550808571</v>
      </c>
      <c r="BD15" s="1">
        <f ca="1">IF(BD$5=1,$S15,BC624)</f>
        <v>48648062.550808571</v>
      </c>
      <c r="BE15" s="1">
        <f ca="1">IF(BE$5=1,$S15,BD624)</f>
        <v>48648062.550808571</v>
      </c>
    </row>
    <row r="17" spans="1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>IF(V$5=1,$S17,U626)</f>
        <v>0</v>
      </c>
      <c r="W17" s="1">
        <f ca="1">IF(W$5=1,$S17,V626)</f>
        <v>40000000</v>
      </c>
      <c r="X17" s="1">
        <f ca="1">IF(X$5=1,$S17,W626)</f>
        <v>0</v>
      </c>
      <c r="Y17" s="1">
        <f ca="1">IF(Y$5=1,$S17,X626)</f>
        <v>0</v>
      </c>
      <c r="Z17" s="1">
        <f ca="1">IF(Z$5=1,$S17,Y626)</f>
        <v>0</v>
      </c>
      <c r="AA17" s="1">
        <f ca="1">IF(AA$5=1,$S17,Z626)</f>
        <v>0</v>
      </c>
      <c r="AB17" s="1">
        <f ca="1">IF(AB$5=1,$S17,AA626)</f>
        <v>0</v>
      </c>
      <c r="AC17" s="1">
        <f ca="1">IF(AC$5=1,$S17,AB626)</f>
        <v>0</v>
      </c>
      <c r="AD17" s="1">
        <f ca="1">IF(AD$5=1,$S17,AC626)</f>
        <v>0</v>
      </c>
      <c r="AE17" s="1">
        <f ca="1">IF(AE$5=1,$S17,AD626)</f>
        <v>0</v>
      </c>
      <c r="AF17" s="1">
        <f ca="1">IF(AF$5=1,$S17,AE626)</f>
        <v>0</v>
      </c>
      <c r="AG17" s="1">
        <f ca="1">IF(AG$5=1,$S17,AF626)</f>
        <v>0</v>
      </c>
      <c r="AH17" s="1">
        <f ca="1">IF(AH$5=1,$S17,AG626)</f>
        <v>0</v>
      </c>
      <c r="AI17" s="1">
        <f ca="1">IF(AI$5=1,$S17,AH626)</f>
        <v>0</v>
      </c>
      <c r="AJ17" s="1">
        <f ca="1">IF(AJ$5=1,$S17,AI626)</f>
        <v>0</v>
      </c>
      <c r="AK17" s="1">
        <f ca="1">IF(AK$5=1,$S17,AJ626)</f>
        <v>0</v>
      </c>
      <c r="AL17" s="1">
        <f ca="1">IF(AL$5=1,$S17,AK626)</f>
        <v>0</v>
      </c>
      <c r="AM17" s="1">
        <f ca="1">IF(AM$5=1,$S17,AL626)</f>
        <v>0</v>
      </c>
      <c r="AN17" s="1">
        <f ca="1">IF(AN$5=1,$S17,AM626)</f>
        <v>0</v>
      </c>
      <c r="AO17" s="1">
        <f ca="1">IF(AO$5=1,$S17,AN626)</f>
        <v>0</v>
      </c>
      <c r="AP17" s="1">
        <f ca="1">IF(AP$5=1,$S17,AO626)</f>
        <v>0</v>
      </c>
      <c r="AQ17" s="1">
        <f ca="1">IF(AQ$5=1,$S17,AP626)</f>
        <v>0</v>
      </c>
      <c r="AR17" s="1">
        <f ca="1">IF(AR$5=1,$S17,AQ626)</f>
        <v>0</v>
      </c>
      <c r="AS17" s="1">
        <f ca="1">IF(AS$5=1,$S17,AR626)</f>
        <v>0</v>
      </c>
      <c r="AT17" s="1">
        <f ca="1">IF(AT$5=1,$S17,AS626)</f>
        <v>0</v>
      </c>
      <c r="AU17" s="1">
        <f ca="1">IF(AU$5=1,$S17,AT626)</f>
        <v>0</v>
      </c>
      <c r="AV17" s="1">
        <f ca="1">IF(AV$5=1,$S17,AU626)</f>
        <v>0</v>
      </c>
      <c r="AW17" s="1">
        <f ca="1">IF(AW$5=1,$S17,AV626)</f>
        <v>0</v>
      </c>
      <c r="AX17" s="1">
        <f ca="1">IF(AX$5=1,$S17,AW626)</f>
        <v>0</v>
      </c>
      <c r="AY17" s="1">
        <f ca="1">IF(AY$5=1,$S17,AX626)</f>
        <v>0</v>
      </c>
      <c r="AZ17" s="1">
        <f ca="1">IF(AZ$5=1,$S17,AY626)</f>
        <v>0</v>
      </c>
      <c r="BA17" s="1">
        <f ca="1">IF(BA$5=1,$S17,AZ626)</f>
        <v>0</v>
      </c>
      <c r="BB17" s="1">
        <f ca="1">IF(BB$5=1,$S17,BA626)</f>
        <v>0</v>
      </c>
      <c r="BC17" s="1">
        <f ca="1">IF(BC$5=1,$S17,BB626)</f>
        <v>0</v>
      </c>
      <c r="BD17" s="1">
        <f ca="1">IF(BD$5=1,$S17,BC626)</f>
        <v>0</v>
      </c>
      <c r="BE17" s="1">
        <f ca="1">IF(BE$5=1,$S17,BD626)</f>
        <v>0</v>
      </c>
    </row>
    <row r="19" spans="1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>IF(V$5=1,$S19,U628)</f>
        <v>0</v>
      </c>
      <c r="W19" s="1">
        <f ca="1">IF(W$5=1,$S19,V628)</f>
        <v>25534749.462880634</v>
      </c>
      <c r="X19" s="1">
        <f ca="1">IF(X$5=1,$S19,W628)</f>
        <v>12767374.731440315</v>
      </c>
      <c r="Y19" s="1">
        <f ca="1">IF(Y$5=1,$S19,X628)</f>
        <v>0</v>
      </c>
      <c r="Z19" s="1">
        <f ca="1">IF(Z$5=1,$S19,Y628)</f>
        <v>0</v>
      </c>
      <c r="AA19" s="1">
        <f ca="1">IF(AA$5=1,$S19,Z628)</f>
        <v>0</v>
      </c>
      <c r="AB19" s="1">
        <f ca="1">IF(AB$5=1,$S19,AA628)</f>
        <v>0</v>
      </c>
      <c r="AC19" s="1">
        <f ca="1">IF(AC$5=1,$S19,AB628)</f>
        <v>0</v>
      </c>
      <c r="AD19" s="1">
        <f ca="1">IF(AD$5=1,$S19,AC628)</f>
        <v>0</v>
      </c>
      <c r="AE19" s="1">
        <f ca="1">IF(AE$5=1,$S19,AD628)</f>
        <v>0</v>
      </c>
      <c r="AF19" s="1">
        <f ca="1">IF(AF$5=1,$S19,AE628)</f>
        <v>0</v>
      </c>
      <c r="AG19" s="1">
        <f ca="1">IF(AG$5=1,$S19,AF628)</f>
        <v>0</v>
      </c>
      <c r="AH19" s="1">
        <f ca="1">IF(AH$5=1,$S19,AG628)</f>
        <v>0</v>
      </c>
      <c r="AI19" s="1">
        <f ca="1">IF(AI$5=1,$S19,AH628)</f>
        <v>0</v>
      </c>
      <c r="AJ19" s="1">
        <f ca="1">IF(AJ$5=1,$S19,AI628)</f>
        <v>0</v>
      </c>
      <c r="AK19" s="1">
        <f ca="1">IF(AK$5=1,$S19,AJ628)</f>
        <v>0</v>
      </c>
      <c r="AL19" s="1">
        <f ca="1">IF(AL$5=1,$S19,AK628)</f>
        <v>0</v>
      </c>
      <c r="AM19" s="1">
        <f ca="1">IF(AM$5=1,$S19,AL628)</f>
        <v>0</v>
      </c>
      <c r="AN19" s="1">
        <f ca="1">IF(AN$5=1,$S19,AM628)</f>
        <v>0</v>
      </c>
      <c r="AO19" s="1">
        <f ca="1">IF(AO$5=1,$S19,AN628)</f>
        <v>0</v>
      </c>
      <c r="AP19" s="1">
        <f ca="1">IF(AP$5=1,$S19,AO628)</f>
        <v>0</v>
      </c>
      <c r="AQ19" s="1">
        <f ca="1">IF(AQ$5=1,$S19,AP628)</f>
        <v>0</v>
      </c>
      <c r="AR19" s="1">
        <f ca="1">IF(AR$5=1,$S19,AQ628)</f>
        <v>0</v>
      </c>
      <c r="AS19" s="1">
        <f ca="1">IF(AS$5=1,$S19,AR628)</f>
        <v>0</v>
      </c>
      <c r="AT19" s="1">
        <f ca="1">IF(AT$5=1,$S19,AS628)</f>
        <v>0</v>
      </c>
      <c r="AU19" s="1">
        <f ca="1">IF(AU$5=1,$S19,AT628)</f>
        <v>0</v>
      </c>
      <c r="AV19" s="1">
        <f ca="1">IF(AV$5=1,$S19,AU628)</f>
        <v>0</v>
      </c>
      <c r="AW19" s="1">
        <f ca="1">IF(AW$5=1,$S19,AV628)</f>
        <v>0</v>
      </c>
      <c r="AX19" s="1">
        <f ca="1">IF(AX$5=1,$S19,AW628)</f>
        <v>0</v>
      </c>
      <c r="AY19" s="1">
        <f ca="1">IF(AY$5=1,$S19,AX628)</f>
        <v>0</v>
      </c>
      <c r="AZ19" s="1">
        <f ca="1">IF(AZ$5=1,$S19,AY628)</f>
        <v>0</v>
      </c>
      <c r="BA19" s="1">
        <f ca="1">IF(BA$5=1,$S19,AZ628)</f>
        <v>0</v>
      </c>
      <c r="BB19" s="1">
        <f ca="1">IF(BB$5=1,$S19,BA628)</f>
        <v>0</v>
      </c>
      <c r="BC19" s="1">
        <f ca="1">IF(BC$5=1,$S19,BB628)</f>
        <v>0</v>
      </c>
      <c r="BD19" s="1">
        <f ca="1">IF(BD$5=1,$S19,BC628)</f>
        <v>0</v>
      </c>
      <c r="BE19" s="1">
        <f ca="1">IF(BE$5=1,$S19,BD628)</f>
        <v>0</v>
      </c>
    </row>
    <row r="21" spans="1:57" x14ac:dyDescent="0.3">
      <c r="B21" s="1">
        <f>ROW(Items!$A$9)</f>
        <v>9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Дебиторская задолженность</v>
      </c>
      <c r="J21" s="1" t="str">
        <f ca="1">IF(INDIRECT($B$1&amp;Items!G$2&amp;$B21)="",IF(H21&lt;&gt;I21,"  "&amp;I21,I21),"    "&amp;INDIRECT($B$1&amp;Items!G$2&amp;$B21))</f>
        <v>Дебиторская задолженность</v>
      </c>
      <c r="S21" s="1">
        <f>S22+S26</f>
        <v>0</v>
      </c>
      <c r="V21" s="1">
        <f>IF(V$5=1,$S21,U630)</f>
        <v>0</v>
      </c>
      <c r="W21" s="1">
        <f ca="1">IF(W$5=1,$S21,V630)</f>
        <v>0</v>
      </c>
      <c r="X21" s="1">
        <f ca="1">IF(X$5=1,$S21,W630)</f>
        <v>0</v>
      </c>
      <c r="Y21" s="1">
        <f ca="1">IF(Y$5=1,$S21,X630)</f>
        <v>-5892353.6089953966</v>
      </c>
      <c r="Z21" s="1">
        <f ca="1">IF(Z$5=1,$S21,Y630)</f>
        <v>-11784707.217990793</v>
      </c>
      <c r="AA21" s="1">
        <f ca="1">IF(AA$5=1,$S21,Z630)</f>
        <v>-16847897.295181446</v>
      </c>
      <c r="AB21" s="1">
        <f ca="1">IF(AB$5=1,$S21,AA630)</f>
        <v>19264820.781505909</v>
      </c>
      <c r="AC21" s="1">
        <f ca="1">IF(AC$5=1,$S21,AB630)</f>
        <v>0</v>
      </c>
      <c r="AD21" s="1">
        <f ca="1">IF(AD$5=1,$S21,AC630)</f>
        <v>0</v>
      </c>
      <c r="AE21" s="1">
        <f ca="1">IF(AE$5=1,$S21,AD630)</f>
        <v>0</v>
      </c>
      <c r="AF21" s="1">
        <f ca="1">IF(AF$5=1,$S21,AE630)</f>
        <v>0</v>
      </c>
      <c r="AG21" s="1">
        <f ca="1">IF(AG$5=1,$S21,AF630)</f>
        <v>0</v>
      </c>
      <c r="AH21" s="1">
        <f ca="1">IF(AH$5=1,$S21,AG630)</f>
        <v>0</v>
      </c>
      <c r="AI21" s="1">
        <f ca="1">IF(AI$5=1,$S21,AH630)</f>
        <v>0</v>
      </c>
      <c r="AJ21" s="1">
        <f ca="1">IF(AJ$5=1,$S21,AI630)</f>
        <v>0</v>
      </c>
      <c r="AK21" s="1">
        <f ca="1">IF(AK$5=1,$S21,AJ630)</f>
        <v>0</v>
      </c>
      <c r="AL21" s="1">
        <f ca="1">IF(AL$5=1,$S21,AK630)</f>
        <v>0</v>
      </c>
      <c r="AM21" s="1">
        <f ca="1">IF(AM$5=1,$S21,AL630)</f>
        <v>0</v>
      </c>
      <c r="AN21" s="1">
        <f ca="1">IF(AN$5=1,$S21,AM630)</f>
        <v>0</v>
      </c>
      <c r="AO21" s="1">
        <f ca="1">IF(AO$5=1,$S21,AN630)</f>
        <v>0</v>
      </c>
      <c r="AP21" s="1">
        <f ca="1">IF(AP$5=1,$S21,AO630)</f>
        <v>0</v>
      </c>
      <c r="AQ21" s="1">
        <f ca="1">IF(AQ$5=1,$S21,AP630)</f>
        <v>0</v>
      </c>
      <c r="AR21" s="1">
        <f ca="1">IF(AR$5=1,$S21,AQ630)</f>
        <v>0</v>
      </c>
      <c r="AS21" s="1">
        <f ca="1">IF(AS$5=1,$S21,AR630)</f>
        <v>0</v>
      </c>
      <c r="AT21" s="1">
        <f ca="1">IF(AT$5=1,$S21,AS630)</f>
        <v>0</v>
      </c>
      <c r="AU21" s="1">
        <f ca="1">IF(AU$5=1,$S21,AT630)</f>
        <v>0</v>
      </c>
      <c r="AV21" s="1">
        <f ca="1">IF(AV$5=1,$S21,AU630)</f>
        <v>0</v>
      </c>
      <c r="AW21" s="1">
        <f ca="1">IF(AW$5=1,$S21,AV630)</f>
        <v>0</v>
      </c>
      <c r="AX21" s="1">
        <f ca="1">IF(AX$5=1,$S21,AW630)</f>
        <v>0</v>
      </c>
      <c r="AY21" s="1">
        <f ca="1">IF(AY$5=1,$S21,AX630)</f>
        <v>0</v>
      </c>
      <c r="AZ21" s="1">
        <f ca="1">IF(AZ$5=1,$S21,AY630)</f>
        <v>0</v>
      </c>
      <c r="BA21" s="1">
        <f ca="1">IF(BA$5=1,$S21,AZ630)</f>
        <v>0</v>
      </c>
      <c r="BB21" s="1">
        <f ca="1">IF(BB$5=1,$S21,BA630)</f>
        <v>0</v>
      </c>
      <c r="BC21" s="1">
        <f ca="1">IF(BC$5=1,$S21,BB630)</f>
        <v>0</v>
      </c>
      <c r="BD21" s="1">
        <f ca="1">IF(BD$5=1,$S21,BC630)</f>
        <v>0</v>
      </c>
      <c r="BE21" s="1">
        <f ca="1">IF(BE$5=1,$S21,BD630)</f>
        <v>0</v>
      </c>
    </row>
    <row r="22" spans="1:57" x14ac:dyDescent="0.3">
      <c r="B22" s="1">
        <f>MAX(B$21:B21)+1</f>
        <v>10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ДЗ при реализации</v>
      </c>
      <c r="J22" s="1" t="str">
        <f ca="1">IF(INDIRECT($B$1&amp;Items!G$2&amp;$B22)="",IF(H22&lt;&gt;I22,"  "&amp;I22,I22),"    "&amp;INDIRECT($B$1&amp;Items!G$2&amp;$B22))</f>
        <v xml:space="preserve">  ДЗ при реализации</v>
      </c>
      <c r="S22" s="6">
        <f>SUM(S23:S25)</f>
        <v>0</v>
      </c>
      <c r="V22" s="1">
        <f>IF(V$5=1,$S22,U631)</f>
        <v>0</v>
      </c>
      <c r="W22" s="1">
        <f ca="1">IF(W$5=1,$S22,V631)</f>
        <v>0</v>
      </c>
      <c r="X22" s="1">
        <f ca="1">IF(X$5=1,$S22,W631)</f>
        <v>0</v>
      </c>
      <c r="Y22" s="1">
        <f ca="1">IF(Y$5=1,$S22,X631)</f>
        <v>-5892353.6089953966</v>
      </c>
      <c r="Z22" s="1">
        <f ca="1">IF(Z$5=1,$S22,Y631)</f>
        <v>-11784707.217990793</v>
      </c>
      <c r="AA22" s="1">
        <f ca="1">IF(AA$5=1,$S22,Z631)</f>
        <v>-16847897.295181446</v>
      </c>
      <c r="AB22" s="1">
        <f ca="1">IF(AB$5=1,$S22,AA631)</f>
        <v>19264820.781505909</v>
      </c>
      <c r="AC22" s="1">
        <f ca="1">IF(AC$5=1,$S22,AB631)</f>
        <v>0</v>
      </c>
      <c r="AD22" s="1">
        <f ca="1">IF(AD$5=1,$S22,AC631)</f>
        <v>0</v>
      </c>
      <c r="AE22" s="1">
        <f ca="1">IF(AE$5=1,$S22,AD631)</f>
        <v>0</v>
      </c>
      <c r="AF22" s="1">
        <f ca="1">IF(AF$5=1,$S22,AE631)</f>
        <v>0</v>
      </c>
      <c r="AG22" s="1">
        <f ca="1">IF(AG$5=1,$S22,AF631)</f>
        <v>0</v>
      </c>
      <c r="AH22" s="1">
        <f ca="1">IF(AH$5=1,$S22,AG631)</f>
        <v>0</v>
      </c>
      <c r="AI22" s="1">
        <f ca="1">IF(AI$5=1,$S22,AH631)</f>
        <v>0</v>
      </c>
      <c r="AJ22" s="1">
        <f ca="1">IF(AJ$5=1,$S22,AI631)</f>
        <v>0</v>
      </c>
      <c r="AK22" s="1">
        <f ca="1">IF(AK$5=1,$S22,AJ631)</f>
        <v>0</v>
      </c>
      <c r="AL22" s="1">
        <f ca="1">IF(AL$5=1,$S22,AK631)</f>
        <v>0</v>
      </c>
      <c r="AM22" s="1">
        <f ca="1">IF(AM$5=1,$S22,AL631)</f>
        <v>0</v>
      </c>
      <c r="AN22" s="1">
        <f ca="1">IF(AN$5=1,$S22,AM631)</f>
        <v>0</v>
      </c>
      <c r="AO22" s="1">
        <f ca="1">IF(AO$5=1,$S22,AN631)</f>
        <v>0</v>
      </c>
      <c r="AP22" s="1">
        <f ca="1">IF(AP$5=1,$S22,AO631)</f>
        <v>0</v>
      </c>
      <c r="AQ22" s="1">
        <f ca="1">IF(AQ$5=1,$S22,AP631)</f>
        <v>0</v>
      </c>
      <c r="AR22" s="1">
        <f ca="1">IF(AR$5=1,$S22,AQ631)</f>
        <v>0</v>
      </c>
      <c r="AS22" s="1">
        <f ca="1">IF(AS$5=1,$S22,AR631)</f>
        <v>0</v>
      </c>
      <c r="AT22" s="1">
        <f ca="1">IF(AT$5=1,$S22,AS631)</f>
        <v>0</v>
      </c>
      <c r="AU22" s="1">
        <f ca="1">IF(AU$5=1,$S22,AT631)</f>
        <v>0</v>
      </c>
      <c r="AV22" s="1">
        <f ca="1">IF(AV$5=1,$S22,AU631)</f>
        <v>0</v>
      </c>
      <c r="AW22" s="1">
        <f ca="1">IF(AW$5=1,$S22,AV631)</f>
        <v>0</v>
      </c>
      <c r="AX22" s="1">
        <f ca="1">IF(AX$5=1,$S22,AW631)</f>
        <v>0</v>
      </c>
      <c r="AY22" s="1">
        <f ca="1">IF(AY$5=1,$S22,AX631)</f>
        <v>0</v>
      </c>
      <c r="AZ22" s="1">
        <f ca="1">IF(AZ$5=1,$S22,AY631)</f>
        <v>0</v>
      </c>
      <c r="BA22" s="1">
        <f ca="1">IF(BA$5=1,$S22,AZ631)</f>
        <v>0</v>
      </c>
      <c r="BB22" s="1">
        <f ca="1">IF(BB$5=1,$S22,BA631)</f>
        <v>0</v>
      </c>
      <c r="BC22" s="1">
        <f ca="1">IF(BC$5=1,$S22,BB631)</f>
        <v>0</v>
      </c>
      <c r="BD22" s="1">
        <f ca="1">IF(BD$5=1,$S22,BC631)</f>
        <v>0</v>
      </c>
      <c r="BE22" s="1">
        <f ca="1">IF(BE$5=1,$S22,BD631)</f>
        <v>0</v>
      </c>
    </row>
    <row r="23" spans="1:57" x14ac:dyDescent="0.3">
      <c r="B23" s="1">
        <f>MAX(B$21:B22)+1</f>
        <v>11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ДЗ при реализации</v>
      </c>
      <c r="J23" s="1" t="str">
        <f ca="1">IF(INDIRECT($B$1&amp;Items!G$2&amp;$B23)="",IF(H23&lt;&gt;I23,"  "&amp;I23,I23),"    "&amp;INDIRECT($B$1&amp;Items!G$2&amp;$B23))</f>
        <v xml:space="preserve">    Направление-1</v>
      </c>
      <c r="S23" s="3">
        <v>0</v>
      </c>
      <c r="V23" s="1">
        <f>IF(V$5=1,$S23,U632)</f>
        <v>0</v>
      </c>
      <c r="W23" s="1">
        <f ca="1">IF(W$5=1,$S23,V632)</f>
        <v>0</v>
      </c>
      <c r="X23" s="1">
        <f ca="1">IF(X$5=1,$S23,W632)</f>
        <v>0</v>
      </c>
      <c r="Y23" s="1">
        <f ca="1">IF(Y$5=1,$S23,X632)</f>
        <v>-5892353.6089953966</v>
      </c>
      <c r="Z23" s="1">
        <f ca="1">IF(Z$5=1,$S23,Y632)</f>
        <v>-11784707.217990793</v>
      </c>
      <c r="AA23" s="1">
        <f ca="1">IF(AA$5=1,$S23,Z632)</f>
        <v>8838530.4134930931</v>
      </c>
      <c r="AB23" s="1">
        <f ca="1">IF(AB$5=1,$S23,AA632)</f>
        <v>0</v>
      </c>
      <c r="AC23" s="1">
        <f ca="1">IF(AC$5=1,$S23,AB632)</f>
        <v>0</v>
      </c>
      <c r="AD23" s="1">
        <f ca="1">IF(AD$5=1,$S23,AC632)</f>
        <v>0</v>
      </c>
      <c r="AE23" s="1">
        <f ca="1">IF(AE$5=1,$S23,AD632)</f>
        <v>0</v>
      </c>
      <c r="AF23" s="1">
        <f ca="1">IF(AF$5=1,$S23,AE632)</f>
        <v>0</v>
      </c>
      <c r="AG23" s="1">
        <f ca="1">IF(AG$5=1,$S23,AF632)</f>
        <v>0</v>
      </c>
      <c r="AH23" s="1">
        <f ca="1">IF(AH$5=1,$S23,AG632)</f>
        <v>0</v>
      </c>
      <c r="AI23" s="1">
        <f ca="1">IF(AI$5=1,$S23,AH632)</f>
        <v>0</v>
      </c>
      <c r="AJ23" s="1">
        <f ca="1">IF(AJ$5=1,$S23,AI632)</f>
        <v>0</v>
      </c>
      <c r="AK23" s="1">
        <f ca="1">IF(AK$5=1,$S23,AJ632)</f>
        <v>0</v>
      </c>
      <c r="AL23" s="1">
        <f ca="1">IF(AL$5=1,$S23,AK632)</f>
        <v>0</v>
      </c>
      <c r="AM23" s="1">
        <f ca="1">IF(AM$5=1,$S23,AL632)</f>
        <v>0</v>
      </c>
      <c r="AN23" s="1">
        <f ca="1">IF(AN$5=1,$S23,AM632)</f>
        <v>0</v>
      </c>
      <c r="AO23" s="1">
        <f ca="1">IF(AO$5=1,$S23,AN632)</f>
        <v>0</v>
      </c>
      <c r="AP23" s="1">
        <f ca="1">IF(AP$5=1,$S23,AO632)</f>
        <v>0</v>
      </c>
      <c r="AQ23" s="1">
        <f ca="1">IF(AQ$5=1,$S23,AP632)</f>
        <v>0</v>
      </c>
      <c r="AR23" s="1">
        <f ca="1">IF(AR$5=1,$S23,AQ632)</f>
        <v>0</v>
      </c>
      <c r="AS23" s="1">
        <f ca="1">IF(AS$5=1,$S23,AR632)</f>
        <v>0</v>
      </c>
      <c r="AT23" s="1">
        <f ca="1">IF(AT$5=1,$S23,AS632)</f>
        <v>0</v>
      </c>
      <c r="AU23" s="1">
        <f ca="1">IF(AU$5=1,$S23,AT632)</f>
        <v>0</v>
      </c>
      <c r="AV23" s="1">
        <f ca="1">IF(AV$5=1,$S23,AU632)</f>
        <v>0</v>
      </c>
      <c r="AW23" s="1">
        <f ca="1">IF(AW$5=1,$S23,AV632)</f>
        <v>0</v>
      </c>
      <c r="AX23" s="1">
        <f ca="1">IF(AX$5=1,$S23,AW632)</f>
        <v>0</v>
      </c>
      <c r="AY23" s="1">
        <f ca="1">IF(AY$5=1,$S23,AX632)</f>
        <v>0</v>
      </c>
      <c r="AZ23" s="1">
        <f ca="1">IF(AZ$5=1,$S23,AY632)</f>
        <v>0</v>
      </c>
      <c r="BA23" s="1">
        <f ca="1">IF(BA$5=1,$S23,AZ632)</f>
        <v>0</v>
      </c>
      <c r="BB23" s="1">
        <f ca="1">IF(BB$5=1,$S23,BA632)</f>
        <v>0</v>
      </c>
      <c r="BC23" s="1">
        <f ca="1">IF(BC$5=1,$S23,BB632)</f>
        <v>0</v>
      </c>
      <c r="BD23" s="1">
        <f ca="1">IF(BD$5=1,$S23,BC632)</f>
        <v>0</v>
      </c>
      <c r="BE23" s="1">
        <f ca="1">IF(BE$5=1,$S23,BD632)</f>
        <v>0</v>
      </c>
    </row>
    <row r="24" spans="1:57" x14ac:dyDescent="0.3">
      <c r="B24" s="1">
        <f>MAX(B$21:B23)+1</f>
        <v>12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ДЗ при реализации</v>
      </c>
      <c r="J24" s="1" t="str">
        <f ca="1">IF(INDIRECT($B$1&amp;Items!G$2&amp;$B24)="",IF(H24&lt;&gt;I24,"  "&amp;I24,I24),"    "&amp;INDIRECT($B$1&amp;Items!G$2&amp;$B24))</f>
        <v xml:space="preserve">    Направление-2</v>
      </c>
      <c r="S24" s="3">
        <v>0</v>
      </c>
      <c r="V24" s="1">
        <f>IF(V$5=1,$S24,U633)</f>
        <v>0</v>
      </c>
      <c r="W24" s="1">
        <f ca="1">IF(W$5=1,$S24,V633)</f>
        <v>0</v>
      </c>
      <c r="X24" s="1">
        <f ca="1">IF(X$5=1,$S24,W633)</f>
        <v>0</v>
      </c>
      <c r="Y24" s="1">
        <f ca="1">IF(Y$5=1,$S24,X633)</f>
        <v>0</v>
      </c>
      <c r="Z24" s="1">
        <f ca="1">IF(Z$5=1,$S24,Y633)</f>
        <v>0</v>
      </c>
      <c r="AA24" s="1">
        <f ca="1">IF(AA$5=1,$S24,Z633)</f>
        <v>-25686427.708674543</v>
      </c>
      <c r="AB24" s="1">
        <f ca="1">IF(AB$5=1,$S24,AA633)</f>
        <v>19264820.781505905</v>
      </c>
      <c r="AC24" s="1">
        <f ca="1">IF(AC$5=1,$S24,AB633)</f>
        <v>0</v>
      </c>
      <c r="AD24" s="1">
        <f ca="1">IF(AD$5=1,$S24,AC633)</f>
        <v>0</v>
      </c>
      <c r="AE24" s="1">
        <f ca="1">IF(AE$5=1,$S24,AD633)</f>
        <v>0</v>
      </c>
      <c r="AF24" s="1">
        <f ca="1">IF(AF$5=1,$S24,AE633)</f>
        <v>0</v>
      </c>
      <c r="AG24" s="1">
        <f ca="1">IF(AG$5=1,$S24,AF633)</f>
        <v>0</v>
      </c>
      <c r="AH24" s="1">
        <f ca="1">IF(AH$5=1,$S24,AG633)</f>
        <v>0</v>
      </c>
      <c r="AI24" s="1">
        <f ca="1">IF(AI$5=1,$S24,AH633)</f>
        <v>0</v>
      </c>
      <c r="AJ24" s="1">
        <f ca="1">IF(AJ$5=1,$S24,AI633)</f>
        <v>0</v>
      </c>
      <c r="AK24" s="1">
        <f ca="1">IF(AK$5=1,$S24,AJ633)</f>
        <v>0</v>
      </c>
      <c r="AL24" s="1">
        <f ca="1">IF(AL$5=1,$S24,AK633)</f>
        <v>0</v>
      </c>
      <c r="AM24" s="1">
        <f ca="1">IF(AM$5=1,$S24,AL633)</f>
        <v>0</v>
      </c>
      <c r="AN24" s="1">
        <f ca="1">IF(AN$5=1,$S24,AM633)</f>
        <v>0</v>
      </c>
      <c r="AO24" s="1">
        <f ca="1">IF(AO$5=1,$S24,AN633)</f>
        <v>0</v>
      </c>
      <c r="AP24" s="1">
        <f ca="1">IF(AP$5=1,$S24,AO633)</f>
        <v>0</v>
      </c>
      <c r="AQ24" s="1">
        <f ca="1">IF(AQ$5=1,$S24,AP633)</f>
        <v>0</v>
      </c>
      <c r="AR24" s="1">
        <f ca="1">IF(AR$5=1,$S24,AQ633)</f>
        <v>0</v>
      </c>
      <c r="AS24" s="1">
        <f ca="1">IF(AS$5=1,$S24,AR633)</f>
        <v>0</v>
      </c>
      <c r="AT24" s="1">
        <f ca="1">IF(AT$5=1,$S24,AS633)</f>
        <v>0</v>
      </c>
      <c r="AU24" s="1">
        <f ca="1">IF(AU$5=1,$S24,AT633)</f>
        <v>0</v>
      </c>
      <c r="AV24" s="1">
        <f ca="1">IF(AV$5=1,$S24,AU633)</f>
        <v>0</v>
      </c>
      <c r="AW24" s="1">
        <f ca="1">IF(AW$5=1,$S24,AV633)</f>
        <v>0</v>
      </c>
      <c r="AX24" s="1">
        <f ca="1">IF(AX$5=1,$S24,AW633)</f>
        <v>0</v>
      </c>
      <c r="AY24" s="1">
        <f ca="1">IF(AY$5=1,$S24,AX633)</f>
        <v>0</v>
      </c>
      <c r="AZ24" s="1">
        <f ca="1">IF(AZ$5=1,$S24,AY633)</f>
        <v>0</v>
      </c>
      <c r="BA24" s="1">
        <f ca="1">IF(BA$5=1,$S24,AZ633)</f>
        <v>0</v>
      </c>
      <c r="BB24" s="1">
        <f ca="1">IF(BB$5=1,$S24,BA633)</f>
        <v>0</v>
      </c>
      <c r="BC24" s="1">
        <f ca="1">IF(BC$5=1,$S24,BB633)</f>
        <v>0</v>
      </c>
      <c r="BD24" s="1">
        <f ca="1">IF(BD$5=1,$S24,BC633)</f>
        <v>0</v>
      </c>
      <c r="BE24" s="1">
        <f ca="1">IF(BE$5=1,$S24,BD633)</f>
        <v>0</v>
      </c>
    </row>
    <row r="25" spans="1:57" x14ac:dyDescent="0.3">
      <c r="B25" s="1">
        <f>MAX(B$21:B24)+1</f>
        <v>13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ДЗ при реализации</v>
      </c>
      <c r="J25" s="1" t="str">
        <f ca="1">IF(INDIRECT($B$1&amp;Items!G$2&amp;$B25)="",IF(H25&lt;&gt;I25,"  "&amp;I25,I25),"    "&amp;INDIRECT($B$1&amp;Items!G$2&amp;$B25))</f>
        <v xml:space="preserve">    Направление-3</v>
      </c>
      <c r="S25" s="3">
        <v>0</v>
      </c>
      <c r="V25" s="1">
        <f>IF(V$5=1,$S25,U634)</f>
        <v>0</v>
      </c>
      <c r="W25" s="1">
        <f ca="1">IF(W$5=1,$S25,V634)</f>
        <v>0</v>
      </c>
      <c r="X25" s="1">
        <f ca="1">IF(X$5=1,$S25,W634)</f>
        <v>0</v>
      </c>
      <c r="Y25" s="1">
        <f ca="1">IF(Y$5=1,$S25,X634)</f>
        <v>0</v>
      </c>
      <c r="Z25" s="1">
        <f ca="1">IF(Z$5=1,$S25,Y634)</f>
        <v>0</v>
      </c>
      <c r="AA25" s="1">
        <f ca="1">IF(AA$5=1,$S25,Z634)</f>
        <v>0</v>
      </c>
      <c r="AB25" s="1">
        <f ca="1">IF(AB$5=1,$S25,AA634)</f>
        <v>0</v>
      </c>
      <c r="AC25" s="1">
        <f ca="1">IF(AC$5=1,$S25,AB634)</f>
        <v>0</v>
      </c>
      <c r="AD25" s="1">
        <f ca="1">IF(AD$5=1,$S25,AC634)</f>
        <v>0</v>
      </c>
      <c r="AE25" s="1">
        <f ca="1">IF(AE$5=1,$S25,AD634)</f>
        <v>0</v>
      </c>
      <c r="AF25" s="1">
        <f ca="1">IF(AF$5=1,$S25,AE634)</f>
        <v>0</v>
      </c>
      <c r="AG25" s="1">
        <f ca="1">IF(AG$5=1,$S25,AF634)</f>
        <v>0</v>
      </c>
      <c r="AH25" s="1">
        <f ca="1">IF(AH$5=1,$S25,AG634)</f>
        <v>0</v>
      </c>
      <c r="AI25" s="1">
        <f ca="1">IF(AI$5=1,$S25,AH634)</f>
        <v>0</v>
      </c>
      <c r="AJ25" s="1">
        <f ca="1">IF(AJ$5=1,$S25,AI634)</f>
        <v>0</v>
      </c>
      <c r="AK25" s="1">
        <f ca="1">IF(AK$5=1,$S25,AJ634)</f>
        <v>0</v>
      </c>
      <c r="AL25" s="1">
        <f ca="1">IF(AL$5=1,$S25,AK634)</f>
        <v>0</v>
      </c>
      <c r="AM25" s="1">
        <f ca="1">IF(AM$5=1,$S25,AL634)</f>
        <v>0</v>
      </c>
      <c r="AN25" s="1">
        <f ca="1">IF(AN$5=1,$S25,AM634)</f>
        <v>0</v>
      </c>
      <c r="AO25" s="1">
        <f ca="1">IF(AO$5=1,$S25,AN634)</f>
        <v>0</v>
      </c>
      <c r="AP25" s="1">
        <f ca="1">IF(AP$5=1,$S25,AO634)</f>
        <v>0</v>
      </c>
      <c r="AQ25" s="1">
        <f ca="1">IF(AQ$5=1,$S25,AP634)</f>
        <v>0</v>
      </c>
      <c r="AR25" s="1">
        <f ca="1">IF(AR$5=1,$S25,AQ634)</f>
        <v>0</v>
      </c>
      <c r="AS25" s="1">
        <f ca="1">IF(AS$5=1,$S25,AR634)</f>
        <v>0</v>
      </c>
      <c r="AT25" s="1">
        <f ca="1">IF(AT$5=1,$S25,AS634)</f>
        <v>0</v>
      </c>
      <c r="AU25" s="1">
        <f ca="1">IF(AU$5=1,$S25,AT634)</f>
        <v>0</v>
      </c>
      <c r="AV25" s="1">
        <f ca="1">IF(AV$5=1,$S25,AU634)</f>
        <v>0</v>
      </c>
      <c r="AW25" s="1">
        <f ca="1">IF(AW$5=1,$S25,AV634)</f>
        <v>0</v>
      </c>
      <c r="AX25" s="1">
        <f ca="1">IF(AX$5=1,$S25,AW634)</f>
        <v>0</v>
      </c>
      <c r="AY25" s="1">
        <f ca="1">IF(AY$5=1,$S25,AX634)</f>
        <v>0</v>
      </c>
      <c r="AZ25" s="1">
        <f ca="1">IF(AZ$5=1,$S25,AY634)</f>
        <v>0</v>
      </c>
      <c r="BA25" s="1">
        <f ca="1">IF(BA$5=1,$S25,AZ634)</f>
        <v>0</v>
      </c>
      <c r="BB25" s="1">
        <f ca="1">IF(BB$5=1,$S25,BA634)</f>
        <v>0</v>
      </c>
      <c r="BC25" s="1">
        <f ca="1">IF(BC$5=1,$S25,BB634)</f>
        <v>0</v>
      </c>
      <c r="BD25" s="1">
        <f ca="1">IF(BD$5=1,$S25,BC634)</f>
        <v>0</v>
      </c>
      <c r="BE25" s="1">
        <f ca="1">IF(BE$5=1,$S25,BD634)</f>
        <v>0</v>
      </c>
    </row>
    <row r="26" spans="1:57" x14ac:dyDescent="0.3">
      <c r="B26" s="1">
        <f>MAX(B$21:B25)+1</f>
        <v>14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Прочая ДЗ</v>
      </c>
      <c r="J26" s="1" t="str">
        <f ca="1">IF(INDIRECT($B$1&amp;Items!G$2&amp;$B26)="",IF(H26&lt;&gt;I26,"  "&amp;I26,I26),"    "&amp;INDIRECT($B$1&amp;Items!G$2&amp;$B26))</f>
        <v xml:space="preserve">  Прочая ДЗ</v>
      </c>
      <c r="S26" s="6">
        <f>SUM(S27:S29)</f>
        <v>0</v>
      </c>
      <c r="V26" s="1">
        <f>IF(V$5=1,$S26,U635)</f>
        <v>0</v>
      </c>
      <c r="W26" s="1">
        <f ca="1">IF(W$5=1,$S26,V635)</f>
        <v>0</v>
      </c>
      <c r="X26" s="1">
        <f ca="1">IF(X$5=1,$S26,W635)</f>
        <v>0</v>
      </c>
      <c r="Y26" s="1">
        <f ca="1">IF(Y$5=1,$S26,X635)</f>
        <v>0</v>
      </c>
      <c r="Z26" s="1">
        <f ca="1">IF(Z$5=1,$S26,Y635)</f>
        <v>0</v>
      </c>
      <c r="AA26" s="1">
        <f ca="1">IF(AA$5=1,$S26,Z635)</f>
        <v>0</v>
      </c>
      <c r="AB26" s="1">
        <f ca="1">IF(AB$5=1,$S26,AA635)</f>
        <v>0</v>
      </c>
      <c r="AC26" s="1">
        <f ca="1">IF(AC$5=1,$S26,AB635)</f>
        <v>0</v>
      </c>
      <c r="AD26" s="1">
        <f ca="1">IF(AD$5=1,$S26,AC635)</f>
        <v>0</v>
      </c>
      <c r="AE26" s="1">
        <f ca="1">IF(AE$5=1,$S26,AD635)</f>
        <v>0</v>
      </c>
      <c r="AF26" s="1">
        <f ca="1">IF(AF$5=1,$S26,AE635)</f>
        <v>0</v>
      </c>
      <c r="AG26" s="1">
        <f ca="1">IF(AG$5=1,$S26,AF635)</f>
        <v>0</v>
      </c>
      <c r="AH26" s="1">
        <f ca="1">IF(AH$5=1,$S26,AG635)</f>
        <v>0</v>
      </c>
      <c r="AI26" s="1">
        <f ca="1">IF(AI$5=1,$S26,AH635)</f>
        <v>0</v>
      </c>
      <c r="AJ26" s="1">
        <f ca="1">IF(AJ$5=1,$S26,AI635)</f>
        <v>0</v>
      </c>
      <c r="AK26" s="1">
        <f ca="1">IF(AK$5=1,$S26,AJ635)</f>
        <v>0</v>
      </c>
      <c r="AL26" s="1">
        <f ca="1">IF(AL$5=1,$S26,AK635)</f>
        <v>0</v>
      </c>
      <c r="AM26" s="1">
        <f ca="1">IF(AM$5=1,$S26,AL635)</f>
        <v>0</v>
      </c>
      <c r="AN26" s="1">
        <f ca="1">IF(AN$5=1,$S26,AM635)</f>
        <v>0</v>
      </c>
      <c r="AO26" s="1">
        <f ca="1">IF(AO$5=1,$S26,AN635)</f>
        <v>0</v>
      </c>
      <c r="AP26" s="1">
        <f ca="1">IF(AP$5=1,$S26,AO635)</f>
        <v>0</v>
      </c>
      <c r="AQ26" s="1">
        <f ca="1">IF(AQ$5=1,$S26,AP635)</f>
        <v>0</v>
      </c>
      <c r="AR26" s="1">
        <f ca="1">IF(AR$5=1,$S26,AQ635)</f>
        <v>0</v>
      </c>
      <c r="AS26" s="1">
        <f ca="1">IF(AS$5=1,$S26,AR635)</f>
        <v>0</v>
      </c>
      <c r="AT26" s="1">
        <f ca="1">IF(AT$5=1,$S26,AS635)</f>
        <v>0</v>
      </c>
      <c r="AU26" s="1">
        <f ca="1">IF(AU$5=1,$S26,AT635)</f>
        <v>0</v>
      </c>
      <c r="AV26" s="1">
        <f ca="1">IF(AV$5=1,$S26,AU635)</f>
        <v>0</v>
      </c>
      <c r="AW26" s="1">
        <f ca="1">IF(AW$5=1,$S26,AV635)</f>
        <v>0</v>
      </c>
      <c r="AX26" s="1">
        <f ca="1">IF(AX$5=1,$S26,AW635)</f>
        <v>0</v>
      </c>
      <c r="AY26" s="1">
        <f ca="1">IF(AY$5=1,$S26,AX635)</f>
        <v>0</v>
      </c>
      <c r="AZ26" s="1">
        <f ca="1">IF(AZ$5=1,$S26,AY635)</f>
        <v>0</v>
      </c>
      <c r="BA26" s="1">
        <f ca="1">IF(BA$5=1,$S26,AZ635)</f>
        <v>0</v>
      </c>
      <c r="BB26" s="1">
        <f ca="1">IF(BB$5=1,$S26,BA635)</f>
        <v>0</v>
      </c>
      <c r="BC26" s="1">
        <f ca="1">IF(BC$5=1,$S26,BB635)</f>
        <v>0</v>
      </c>
      <c r="BD26" s="1">
        <f ca="1">IF(BD$5=1,$S26,BC635)</f>
        <v>0</v>
      </c>
      <c r="BE26" s="1">
        <f ca="1">IF(BE$5=1,$S26,BD635)</f>
        <v>0</v>
      </c>
    </row>
    <row r="27" spans="1:57" x14ac:dyDescent="0.3">
      <c r="B27" s="1">
        <f>MAX(B$21:B26)+1</f>
        <v>15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Прочая ДЗ</v>
      </c>
      <c r="J27" s="1" t="str">
        <f ca="1">IF(INDIRECT($B$1&amp;Items!G$2&amp;$B27)="",IF(H27&lt;&gt;I27,"  "&amp;I27,I27),"    "&amp;INDIRECT($B$1&amp;Items!G$2&amp;$B27))</f>
        <v xml:space="preserve">    Прочие продажи-1</v>
      </c>
      <c r="S27" s="3">
        <v>0</v>
      </c>
      <c r="V27" s="1">
        <f>IF(V$5=1,$S27,U636)</f>
        <v>0</v>
      </c>
      <c r="W27" s="1">
        <f ca="1">IF(W$5=1,$S27,V636)</f>
        <v>0</v>
      </c>
      <c r="X27" s="1">
        <f ca="1">IF(X$5=1,$S27,W636)</f>
        <v>0</v>
      </c>
      <c r="Y27" s="1">
        <f ca="1">IF(Y$5=1,$S27,X636)</f>
        <v>0</v>
      </c>
      <c r="Z27" s="1">
        <f ca="1">IF(Z$5=1,$S27,Y636)</f>
        <v>0</v>
      </c>
      <c r="AA27" s="1">
        <f ca="1">IF(AA$5=1,$S27,Z636)</f>
        <v>0</v>
      </c>
      <c r="AB27" s="1">
        <f ca="1">IF(AB$5=1,$S27,AA636)</f>
        <v>0</v>
      </c>
      <c r="AC27" s="1">
        <f ca="1">IF(AC$5=1,$S27,AB636)</f>
        <v>0</v>
      </c>
      <c r="AD27" s="1">
        <f ca="1">IF(AD$5=1,$S27,AC636)</f>
        <v>0</v>
      </c>
      <c r="AE27" s="1">
        <f ca="1">IF(AE$5=1,$S27,AD636)</f>
        <v>0</v>
      </c>
      <c r="AF27" s="1">
        <f ca="1">IF(AF$5=1,$S27,AE636)</f>
        <v>0</v>
      </c>
      <c r="AG27" s="1">
        <f ca="1">IF(AG$5=1,$S27,AF636)</f>
        <v>0</v>
      </c>
      <c r="AH27" s="1">
        <f ca="1">IF(AH$5=1,$S27,AG636)</f>
        <v>0</v>
      </c>
      <c r="AI27" s="1">
        <f ca="1">IF(AI$5=1,$S27,AH636)</f>
        <v>0</v>
      </c>
      <c r="AJ27" s="1">
        <f ca="1">IF(AJ$5=1,$S27,AI636)</f>
        <v>0</v>
      </c>
      <c r="AK27" s="1">
        <f ca="1">IF(AK$5=1,$S27,AJ636)</f>
        <v>0</v>
      </c>
      <c r="AL27" s="1">
        <f ca="1">IF(AL$5=1,$S27,AK636)</f>
        <v>0</v>
      </c>
      <c r="AM27" s="1">
        <f ca="1">IF(AM$5=1,$S27,AL636)</f>
        <v>0</v>
      </c>
      <c r="AN27" s="1">
        <f ca="1">IF(AN$5=1,$S27,AM636)</f>
        <v>0</v>
      </c>
      <c r="AO27" s="1">
        <f ca="1">IF(AO$5=1,$S27,AN636)</f>
        <v>0</v>
      </c>
      <c r="AP27" s="1">
        <f ca="1">IF(AP$5=1,$S27,AO636)</f>
        <v>0</v>
      </c>
      <c r="AQ27" s="1">
        <f ca="1">IF(AQ$5=1,$S27,AP636)</f>
        <v>0</v>
      </c>
      <c r="AR27" s="1">
        <f ca="1">IF(AR$5=1,$S27,AQ636)</f>
        <v>0</v>
      </c>
      <c r="AS27" s="1">
        <f ca="1">IF(AS$5=1,$S27,AR636)</f>
        <v>0</v>
      </c>
      <c r="AT27" s="1">
        <f ca="1">IF(AT$5=1,$S27,AS636)</f>
        <v>0</v>
      </c>
      <c r="AU27" s="1">
        <f ca="1">IF(AU$5=1,$S27,AT636)</f>
        <v>0</v>
      </c>
      <c r="AV27" s="1">
        <f ca="1">IF(AV$5=1,$S27,AU636)</f>
        <v>0</v>
      </c>
      <c r="AW27" s="1">
        <f ca="1">IF(AW$5=1,$S27,AV636)</f>
        <v>0</v>
      </c>
      <c r="AX27" s="1">
        <f ca="1">IF(AX$5=1,$S27,AW636)</f>
        <v>0</v>
      </c>
      <c r="AY27" s="1">
        <f ca="1">IF(AY$5=1,$S27,AX636)</f>
        <v>0</v>
      </c>
      <c r="AZ27" s="1">
        <f ca="1">IF(AZ$5=1,$S27,AY636)</f>
        <v>0</v>
      </c>
      <c r="BA27" s="1">
        <f ca="1">IF(BA$5=1,$S27,AZ636)</f>
        <v>0</v>
      </c>
      <c r="BB27" s="1">
        <f ca="1">IF(BB$5=1,$S27,BA636)</f>
        <v>0</v>
      </c>
      <c r="BC27" s="1">
        <f ca="1">IF(BC$5=1,$S27,BB636)</f>
        <v>0</v>
      </c>
      <c r="BD27" s="1">
        <f ca="1">IF(BD$5=1,$S27,BC636)</f>
        <v>0</v>
      </c>
      <c r="BE27" s="1">
        <f ca="1">IF(BE$5=1,$S27,BD636)</f>
        <v>0</v>
      </c>
    </row>
    <row r="28" spans="1:57" x14ac:dyDescent="0.3">
      <c r="B28" s="1">
        <f>MAX(B$21:B27)+1</f>
        <v>16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Прочая ДЗ</v>
      </c>
      <c r="J28" s="1" t="str">
        <f ca="1">IF(INDIRECT($B$1&amp;Items!G$2&amp;$B28)="",IF(H28&lt;&gt;I28,"  "&amp;I28,I28),"    "&amp;INDIRECT($B$1&amp;Items!G$2&amp;$B28))</f>
        <v xml:space="preserve">    Прочие продажи-2</v>
      </c>
      <c r="S28" s="3">
        <v>0</v>
      </c>
      <c r="V28" s="1">
        <f>IF(V$5=1,$S28,U637)</f>
        <v>0</v>
      </c>
      <c r="W28" s="1">
        <f ca="1">IF(W$5=1,$S28,V637)</f>
        <v>0</v>
      </c>
      <c r="X28" s="1">
        <f ca="1">IF(X$5=1,$S28,W637)</f>
        <v>0</v>
      </c>
      <c r="Y28" s="1">
        <f ca="1">IF(Y$5=1,$S28,X637)</f>
        <v>0</v>
      </c>
      <c r="Z28" s="1">
        <f ca="1">IF(Z$5=1,$S28,Y637)</f>
        <v>0</v>
      </c>
      <c r="AA28" s="1">
        <f ca="1">IF(AA$5=1,$S28,Z637)</f>
        <v>0</v>
      </c>
      <c r="AB28" s="1">
        <f ca="1">IF(AB$5=1,$S28,AA637)</f>
        <v>0</v>
      </c>
      <c r="AC28" s="1">
        <f ca="1">IF(AC$5=1,$S28,AB637)</f>
        <v>0</v>
      </c>
      <c r="AD28" s="1">
        <f ca="1">IF(AD$5=1,$S28,AC637)</f>
        <v>0</v>
      </c>
      <c r="AE28" s="1">
        <f ca="1">IF(AE$5=1,$S28,AD637)</f>
        <v>0</v>
      </c>
      <c r="AF28" s="1">
        <f ca="1">IF(AF$5=1,$S28,AE637)</f>
        <v>0</v>
      </c>
      <c r="AG28" s="1">
        <f ca="1">IF(AG$5=1,$S28,AF637)</f>
        <v>0</v>
      </c>
      <c r="AH28" s="1">
        <f ca="1">IF(AH$5=1,$S28,AG637)</f>
        <v>0</v>
      </c>
      <c r="AI28" s="1">
        <f ca="1">IF(AI$5=1,$S28,AH637)</f>
        <v>0</v>
      </c>
      <c r="AJ28" s="1">
        <f ca="1">IF(AJ$5=1,$S28,AI637)</f>
        <v>0</v>
      </c>
      <c r="AK28" s="1">
        <f ca="1">IF(AK$5=1,$S28,AJ637)</f>
        <v>0</v>
      </c>
      <c r="AL28" s="1">
        <f ca="1">IF(AL$5=1,$S28,AK637)</f>
        <v>0</v>
      </c>
      <c r="AM28" s="1">
        <f ca="1">IF(AM$5=1,$S28,AL637)</f>
        <v>0</v>
      </c>
      <c r="AN28" s="1">
        <f ca="1">IF(AN$5=1,$S28,AM637)</f>
        <v>0</v>
      </c>
      <c r="AO28" s="1">
        <f ca="1">IF(AO$5=1,$S28,AN637)</f>
        <v>0</v>
      </c>
      <c r="AP28" s="1">
        <f ca="1">IF(AP$5=1,$S28,AO637)</f>
        <v>0</v>
      </c>
      <c r="AQ28" s="1">
        <f ca="1">IF(AQ$5=1,$S28,AP637)</f>
        <v>0</v>
      </c>
      <c r="AR28" s="1">
        <f ca="1">IF(AR$5=1,$S28,AQ637)</f>
        <v>0</v>
      </c>
      <c r="AS28" s="1">
        <f ca="1">IF(AS$5=1,$S28,AR637)</f>
        <v>0</v>
      </c>
      <c r="AT28" s="1">
        <f ca="1">IF(AT$5=1,$S28,AS637)</f>
        <v>0</v>
      </c>
      <c r="AU28" s="1">
        <f ca="1">IF(AU$5=1,$S28,AT637)</f>
        <v>0</v>
      </c>
      <c r="AV28" s="1">
        <f ca="1">IF(AV$5=1,$S28,AU637)</f>
        <v>0</v>
      </c>
      <c r="AW28" s="1">
        <f ca="1">IF(AW$5=1,$S28,AV637)</f>
        <v>0</v>
      </c>
      <c r="AX28" s="1">
        <f ca="1">IF(AX$5=1,$S28,AW637)</f>
        <v>0</v>
      </c>
      <c r="AY28" s="1">
        <f ca="1">IF(AY$5=1,$S28,AX637)</f>
        <v>0</v>
      </c>
      <c r="AZ28" s="1">
        <f ca="1">IF(AZ$5=1,$S28,AY637)</f>
        <v>0</v>
      </c>
      <c r="BA28" s="1">
        <f ca="1">IF(BA$5=1,$S28,AZ637)</f>
        <v>0</v>
      </c>
      <c r="BB28" s="1">
        <f ca="1">IF(BB$5=1,$S28,BA637)</f>
        <v>0</v>
      </c>
      <c r="BC28" s="1">
        <f ca="1">IF(BC$5=1,$S28,BB637)</f>
        <v>0</v>
      </c>
      <c r="BD28" s="1">
        <f ca="1">IF(BD$5=1,$S28,BC637)</f>
        <v>0</v>
      </c>
      <c r="BE28" s="1">
        <f ca="1">IF(BE$5=1,$S28,BD637)</f>
        <v>0</v>
      </c>
    </row>
    <row r="29" spans="1:57" ht="4.9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3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</row>
    <row r="31" spans="1:57" x14ac:dyDescent="0.3">
      <c r="B31" s="1">
        <f>ROW(Items!$A$83)</f>
        <v>83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Незавершенное производство</v>
      </c>
      <c r="J31" s="1" t="str">
        <f ca="1">IF(INDIRECT($B$1&amp;Items!G$2&amp;$B31)="",IF(H31&lt;&gt;I31,"  "&amp;I31,I31),"    "&amp;INDIRECT($B$1&amp;Items!G$2&amp;$B31))</f>
        <v>Незавершенное производство</v>
      </c>
      <c r="S31" s="1">
        <f>SUM(S32:S37)</f>
        <v>0</v>
      </c>
      <c r="V31" s="1">
        <f t="shared" ref="V31:BE31" si="56">SUM(V32:V37)</f>
        <v>0</v>
      </c>
      <c r="W31" s="1">
        <f t="shared" ca="1" si="56"/>
        <v>12166127.686100001</v>
      </c>
      <c r="X31" s="1">
        <f t="shared" ca="1" si="56"/>
        <v>22773648.879333999</v>
      </c>
      <c r="Y31" s="1">
        <f t="shared" ca="1" si="56"/>
        <v>35867379.952873006</v>
      </c>
      <c r="Z31" s="1">
        <f t="shared" ca="1" si="56"/>
        <v>44661231.573518999</v>
      </c>
      <c r="AA31" s="1">
        <f t="shared" ca="1" si="56"/>
        <v>36373515.499083698</v>
      </c>
      <c r="AB31" s="1">
        <f t="shared" ca="1" si="56"/>
        <v>5880592.4241470974</v>
      </c>
      <c r="AC31" s="1">
        <f t="shared" ca="1" si="56"/>
        <v>5880592.4241470974</v>
      </c>
      <c r="AD31" s="1">
        <f t="shared" ca="1" si="56"/>
        <v>5880592.4241470974</v>
      </c>
      <c r="AE31" s="1">
        <f t="shared" ca="1" si="56"/>
        <v>5880592.4241470974</v>
      </c>
      <c r="AF31" s="1">
        <f t="shared" ca="1" si="56"/>
        <v>5880592.4241470974</v>
      </c>
      <c r="AG31" s="1">
        <f t="shared" ca="1" si="56"/>
        <v>5880592.4241470974</v>
      </c>
      <c r="AH31" s="1">
        <f t="shared" ca="1" si="56"/>
        <v>5880592.4241470974</v>
      </c>
      <c r="AI31" s="1">
        <f t="shared" ca="1" si="56"/>
        <v>5880592.4241470974</v>
      </c>
      <c r="AJ31" s="1">
        <f t="shared" ca="1" si="56"/>
        <v>5880592.4241470974</v>
      </c>
      <c r="AK31" s="1">
        <f t="shared" ca="1" si="56"/>
        <v>5880592.4241470974</v>
      </c>
      <c r="AL31" s="1">
        <f t="shared" ca="1" si="56"/>
        <v>5880592.4241470974</v>
      </c>
      <c r="AM31" s="1">
        <f t="shared" ca="1" si="56"/>
        <v>5880592.4241470974</v>
      </c>
      <c r="AN31" s="1">
        <f t="shared" ca="1" si="56"/>
        <v>5880592.4241470974</v>
      </c>
      <c r="AO31" s="1">
        <f t="shared" ca="1" si="56"/>
        <v>5880592.4241470974</v>
      </c>
      <c r="AP31" s="1">
        <f t="shared" ca="1" si="56"/>
        <v>5880592.4241470974</v>
      </c>
      <c r="AQ31" s="1">
        <f t="shared" ca="1" si="56"/>
        <v>5880592.4241470974</v>
      </c>
      <c r="AR31" s="1">
        <f t="shared" ca="1" si="56"/>
        <v>5880592.4241470974</v>
      </c>
      <c r="AS31" s="1">
        <f t="shared" ca="1" si="56"/>
        <v>5880592.4241470974</v>
      </c>
      <c r="AT31" s="1">
        <f t="shared" ca="1" si="56"/>
        <v>5880592.4241470974</v>
      </c>
      <c r="AU31" s="1">
        <f t="shared" ca="1" si="56"/>
        <v>5880592.4241470974</v>
      </c>
      <c r="AV31" s="1">
        <f t="shared" ca="1" si="56"/>
        <v>5880592.4241470974</v>
      </c>
      <c r="AW31" s="1">
        <f t="shared" ca="1" si="56"/>
        <v>5880592.4241470974</v>
      </c>
      <c r="AX31" s="1">
        <f t="shared" ca="1" si="56"/>
        <v>5880592.4241470974</v>
      </c>
      <c r="AY31" s="1">
        <f t="shared" ca="1" si="56"/>
        <v>5880592.4241470974</v>
      </c>
      <c r="AZ31" s="1">
        <f t="shared" ca="1" si="56"/>
        <v>5880592.4241470974</v>
      </c>
      <c r="BA31" s="1">
        <f t="shared" ca="1" si="56"/>
        <v>5880592.4241470974</v>
      </c>
      <c r="BB31" s="1">
        <f t="shared" ca="1" si="56"/>
        <v>5880592.4241470974</v>
      </c>
      <c r="BC31" s="1">
        <f t="shared" ca="1" si="56"/>
        <v>5880592.4241470974</v>
      </c>
      <c r="BD31" s="1">
        <f t="shared" ca="1" si="56"/>
        <v>5880592.4241470974</v>
      </c>
      <c r="BE31" s="1">
        <f t="shared" ca="1" si="56"/>
        <v>5880592.4241470974</v>
      </c>
    </row>
    <row r="32" spans="1:57" x14ac:dyDescent="0.3">
      <c r="B32" s="1">
        <f>MAX(B$30:B31)+1</f>
        <v>84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этапа-1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этапа-1 бизнес-процесса</v>
      </c>
      <c r="S32" s="3">
        <v>0</v>
      </c>
      <c r="V32" s="1">
        <f>IF(V$5=1,$S32,U641)</f>
        <v>0</v>
      </c>
      <c r="W32" s="1">
        <f ca="1">IF(W$5=1,$S32,V641)</f>
        <v>3995100</v>
      </c>
      <c r="X32" s="1">
        <f ca="1">IF(X$5=1,$S32,W641)</f>
        <v>6204757</v>
      </c>
      <c r="Y32" s="1">
        <f ca="1">IF(Y$5=1,$S32,X641)</f>
        <v>11098926.2893</v>
      </c>
      <c r="Z32" s="1">
        <f ca="1">IF(Z$5=1,$S32,Y641)</f>
        <v>12501478.02</v>
      </c>
      <c r="AA32" s="1">
        <f ca="1">IF(AA$5=1,$S32,Z641)</f>
        <v>8751034.6140000001</v>
      </c>
      <c r="AB32" s="1">
        <f ca="1">IF(AB$5=1,$S32,AA641)</f>
        <v>1250147.8020000001</v>
      </c>
      <c r="AC32" s="1">
        <f ca="1">IF(AC$5=1,$S32,AB641)</f>
        <v>1250147.8020000001</v>
      </c>
      <c r="AD32" s="1">
        <f ca="1">IF(AD$5=1,$S32,AC641)</f>
        <v>1250147.8020000001</v>
      </c>
      <c r="AE32" s="1">
        <f ca="1">IF(AE$5=1,$S32,AD641)</f>
        <v>1250147.8020000001</v>
      </c>
      <c r="AF32" s="1">
        <f ca="1">IF(AF$5=1,$S32,AE641)</f>
        <v>1250147.8020000001</v>
      </c>
      <c r="AG32" s="1">
        <f ca="1">IF(AG$5=1,$S32,AF641)</f>
        <v>1250147.8020000001</v>
      </c>
      <c r="AH32" s="1">
        <f ca="1">IF(AH$5=1,$S32,AG641)</f>
        <v>1250147.8020000001</v>
      </c>
      <c r="AI32" s="1">
        <f ca="1">IF(AI$5=1,$S32,AH641)</f>
        <v>1250147.8020000001</v>
      </c>
      <c r="AJ32" s="1">
        <f ca="1">IF(AJ$5=1,$S32,AI641)</f>
        <v>1250147.8020000001</v>
      </c>
      <c r="AK32" s="1">
        <f ca="1">IF(AK$5=1,$S32,AJ641)</f>
        <v>1250147.8020000001</v>
      </c>
      <c r="AL32" s="1">
        <f ca="1">IF(AL$5=1,$S32,AK641)</f>
        <v>1250147.8020000001</v>
      </c>
      <c r="AM32" s="1">
        <f ca="1">IF(AM$5=1,$S32,AL641)</f>
        <v>1250147.8020000001</v>
      </c>
      <c r="AN32" s="1">
        <f ca="1">IF(AN$5=1,$S32,AM641)</f>
        <v>1250147.8020000001</v>
      </c>
      <c r="AO32" s="1">
        <f ca="1">IF(AO$5=1,$S32,AN641)</f>
        <v>1250147.8020000001</v>
      </c>
      <c r="AP32" s="1">
        <f ca="1">IF(AP$5=1,$S32,AO641)</f>
        <v>1250147.8020000001</v>
      </c>
      <c r="AQ32" s="1">
        <f ca="1">IF(AQ$5=1,$S32,AP641)</f>
        <v>1250147.8020000001</v>
      </c>
      <c r="AR32" s="1">
        <f ca="1">IF(AR$5=1,$S32,AQ641)</f>
        <v>1250147.8020000001</v>
      </c>
      <c r="AS32" s="1">
        <f ca="1">IF(AS$5=1,$S32,AR641)</f>
        <v>1250147.8020000001</v>
      </c>
      <c r="AT32" s="1">
        <f ca="1">IF(AT$5=1,$S32,AS641)</f>
        <v>1250147.8020000001</v>
      </c>
      <c r="AU32" s="1">
        <f ca="1">IF(AU$5=1,$S32,AT641)</f>
        <v>1250147.8020000001</v>
      </c>
      <c r="AV32" s="1">
        <f ca="1">IF(AV$5=1,$S32,AU641)</f>
        <v>1250147.8020000001</v>
      </c>
      <c r="AW32" s="1">
        <f ca="1">IF(AW$5=1,$S32,AV641)</f>
        <v>1250147.8020000001</v>
      </c>
      <c r="AX32" s="1">
        <f ca="1">IF(AX$5=1,$S32,AW641)</f>
        <v>1250147.8020000001</v>
      </c>
      <c r="AY32" s="1">
        <f ca="1">IF(AY$5=1,$S32,AX641)</f>
        <v>1250147.8020000001</v>
      </c>
      <c r="AZ32" s="1">
        <f ca="1">IF(AZ$5=1,$S32,AY641)</f>
        <v>1250147.8020000001</v>
      </c>
      <c r="BA32" s="1">
        <f ca="1">IF(BA$5=1,$S32,AZ641)</f>
        <v>1250147.8020000001</v>
      </c>
      <c r="BB32" s="1">
        <f ca="1">IF(BB$5=1,$S32,BA641)</f>
        <v>1250147.8020000001</v>
      </c>
      <c r="BC32" s="1">
        <f ca="1">IF(BC$5=1,$S32,BB641)</f>
        <v>1250147.8020000001</v>
      </c>
      <c r="BD32" s="1">
        <f ca="1">IF(BD$5=1,$S32,BC641)</f>
        <v>1250147.8020000001</v>
      </c>
      <c r="BE32" s="1">
        <f ca="1">IF(BE$5=1,$S32,BD641)</f>
        <v>1250147.8020000001</v>
      </c>
    </row>
    <row r="33" spans="1:57" x14ac:dyDescent="0.3">
      <c r="B33" s="1">
        <f>MAX(B$30:B32)+1</f>
        <v>85</v>
      </c>
      <c r="H33" s="13" t="str">
        <f ca="1">INDIRECT($B$1&amp;Items!E$2&amp;$B33)</f>
        <v>Незавершенное производство</v>
      </c>
      <c r="I33" s="13" t="str">
        <f ca="1">IF(INDIRECT($B$1&amp;Items!F$2&amp;$B33)="",H33,INDIRECT($B$1&amp;Items!F$2&amp;$B33))</f>
        <v>Начисление затрат этапа-2 бизнес-процесса</v>
      </c>
      <c r="J33" s="1" t="str">
        <f ca="1">IF(INDIRECT($B$1&amp;Items!G$2&amp;$B33)="",IF(H33&lt;&gt;I33,"  "&amp;I33,I33),"    "&amp;INDIRECT($B$1&amp;Items!G$2&amp;$B33))</f>
        <v xml:space="preserve">  Начисление затрат этапа-2 бизнес-процесса</v>
      </c>
      <c r="S33" s="3">
        <v>0</v>
      </c>
      <c r="V33" s="1">
        <f>IF(V$5=1,$S33,U642)</f>
        <v>0</v>
      </c>
      <c r="W33" s="1">
        <f ca="1">IF(W$5=1,$S33,V642)</f>
        <v>3567656.2376999995</v>
      </c>
      <c r="X33" s="1">
        <f ca="1">IF(X$5=1,$S33,W642)</f>
        <v>4736696.5269999998</v>
      </c>
      <c r="Y33" s="1">
        <f ca="1">IF(Y$5=1,$S33,X642)</f>
        <v>4736696.5269999998</v>
      </c>
      <c r="Z33" s="1">
        <f ca="1">IF(Z$5=1,$S33,Y642)</f>
        <v>6516696.5269999998</v>
      </c>
      <c r="AA33" s="1">
        <f ca="1">IF(AA$5=1,$S33,Z642)</f>
        <v>6429691.5688999984</v>
      </c>
      <c r="AB33" s="1">
        <f ca="1">IF(AB$5=1,$S33,AA642)</f>
        <v>1063492.6526999986</v>
      </c>
      <c r="AC33" s="1">
        <f ca="1">IF(AC$5=1,$S33,AB642)</f>
        <v>1063492.6526999986</v>
      </c>
      <c r="AD33" s="1">
        <f ca="1">IF(AD$5=1,$S33,AC642)</f>
        <v>1063492.6526999986</v>
      </c>
      <c r="AE33" s="1">
        <f ca="1">IF(AE$5=1,$S33,AD642)</f>
        <v>1063492.6526999986</v>
      </c>
      <c r="AF33" s="1">
        <f ca="1">IF(AF$5=1,$S33,AE642)</f>
        <v>1063492.6526999986</v>
      </c>
      <c r="AG33" s="1">
        <f ca="1">IF(AG$5=1,$S33,AF642)</f>
        <v>1063492.6526999986</v>
      </c>
      <c r="AH33" s="1">
        <f ca="1">IF(AH$5=1,$S33,AG642)</f>
        <v>1063492.6526999986</v>
      </c>
      <c r="AI33" s="1">
        <f ca="1">IF(AI$5=1,$S33,AH642)</f>
        <v>1063492.6526999986</v>
      </c>
      <c r="AJ33" s="1">
        <f ca="1">IF(AJ$5=1,$S33,AI642)</f>
        <v>1063492.6526999986</v>
      </c>
      <c r="AK33" s="1">
        <f ca="1">IF(AK$5=1,$S33,AJ642)</f>
        <v>1063492.6526999986</v>
      </c>
      <c r="AL33" s="1">
        <f ca="1">IF(AL$5=1,$S33,AK642)</f>
        <v>1063492.6526999986</v>
      </c>
      <c r="AM33" s="1">
        <f ca="1">IF(AM$5=1,$S33,AL642)</f>
        <v>1063492.6526999986</v>
      </c>
      <c r="AN33" s="1">
        <f ca="1">IF(AN$5=1,$S33,AM642)</f>
        <v>1063492.6526999986</v>
      </c>
      <c r="AO33" s="1">
        <f ca="1">IF(AO$5=1,$S33,AN642)</f>
        <v>1063492.6526999986</v>
      </c>
      <c r="AP33" s="1">
        <f ca="1">IF(AP$5=1,$S33,AO642)</f>
        <v>1063492.6526999986</v>
      </c>
      <c r="AQ33" s="1">
        <f ca="1">IF(AQ$5=1,$S33,AP642)</f>
        <v>1063492.6526999986</v>
      </c>
      <c r="AR33" s="1">
        <f ca="1">IF(AR$5=1,$S33,AQ642)</f>
        <v>1063492.6526999986</v>
      </c>
      <c r="AS33" s="1">
        <f ca="1">IF(AS$5=1,$S33,AR642)</f>
        <v>1063492.6526999986</v>
      </c>
      <c r="AT33" s="1">
        <f ca="1">IF(AT$5=1,$S33,AS642)</f>
        <v>1063492.6526999986</v>
      </c>
      <c r="AU33" s="1">
        <f ca="1">IF(AU$5=1,$S33,AT642)</f>
        <v>1063492.6526999986</v>
      </c>
      <c r="AV33" s="1">
        <f ca="1">IF(AV$5=1,$S33,AU642)</f>
        <v>1063492.6526999986</v>
      </c>
      <c r="AW33" s="1">
        <f ca="1">IF(AW$5=1,$S33,AV642)</f>
        <v>1063492.6526999986</v>
      </c>
      <c r="AX33" s="1">
        <f ca="1">IF(AX$5=1,$S33,AW642)</f>
        <v>1063492.6526999986</v>
      </c>
      <c r="AY33" s="1">
        <f ca="1">IF(AY$5=1,$S33,AX642)</f>
        <v>1063492.6526999986</v>
      </c>
      <c r="AZ33" s="1">
        <f ca="1">IF(AZ$5=1,$S33,AY642)</f>
        <v>1063492.6526999986</v>
      </c>
      <c r="BA33" s="1">
        <f ca="1">IF(BA$5=1,$S33,AZ642)</f>
        <v>1063492.6526999986</v>
      </c>
      <c r="BB33" s="1">
        <f ca="1">IF(BB$5=1,$S33,BA642)</f>
        <v>1063492.6526999986</v>
      </c>
      <c r="BC33" s="1">
        <f ca="1">IF(BC$5=1,$S33,BB642)</f>
        <v>1063492.6526999986</v>
      </c>
      <c r="BD33" s="1">
        <f ca="1">IF(BD$5=1,$S33,BC642)</f>
        <v>1063492.6526999986</v>
      </c>
      <c r="BE33" s="1">
        <f ca="1">IF(BE$5=1,$S33,BD642)</f>
        <v>1063492.6526999986</v>
      </c>
    </row>
    <row r="34" spans="1:57" x14ac:dyDescent="0.3">
      <c r="B34" s="1">
        <f>MAX(B$30:B33)+1</f>
        <v>86</v>
      </c>
      <c r="H34" s="13" t="str">
        <f ca="1">INDIRECT($B$1&amp;Items!E$2&amp;$B34)</f>
        <v>Незавершенное производство</v>
      </c>
      <c r="I34" s="13" t="str">
        <f ca="1">IF(INDIRECT($B$1&amp;Items!F$2&amp;$B34)="",H34,INDIRECT($B$1&amp;Items!F$2&amp;$B34))</f>
        <v>Начисление затрат этапа-3 бизнес-процесса</v>
      </c>
      <c r="J34" s="1" t="str">
        <f ca="1">IF(INDIRECT($B$1&amp;Items!G$2&amp;$B34)="",IF(H34&lt;&gt;I34,"  "&amp;I34,I34),"    "&amp;INDIRECT($B$1&amp;Items!G$2&amp;$B34))</f>
        <v xml:space="preserve">  Начисление затрат этапа-3 бизнес-процесса</v>
      </c>
      <c r="S34" s="3">
        <v>0</v>
      </c>
      <c r="V34" s="1">
        <f>IF(V$5=1,$S34,U643)</f>
        <v>0</v>
      </c>
      <c r="W34" s="1">
        <f ca="1">IF(W$5=1,$S34,V643)</f>
        <v>2548698.94</v>
      </c>
      <c r="X34" s="1">
        <f ca="1">IF(X$5=1,$S34,W643)</f>
        <v>5752166.3499459997</v>
      </c>
      <c r="Y34" s="1">
        <f ca="1">IF(Y$5=1,$S34,X643)</f>
        <v>8271465.2899459992</v>
      </c>
      <c r="Z34" s="1">
        <f ca="1">IF(Z$5=1,$S34,Y643)</f>
        <v>11376982.829946</v>
      </c>
      <c r="AA34" s="1">
        <f ca="1">IF(AA$5=1,$S34,Z643)</f>
        <v>9947600.8145826012</v>
      </c>
      <c r="AB34" s="1">
        <f ca="1">IF(AB$5=1,$S34,AA643)</f>
        <v>1693578.7377898004</v>
      </c>
      <c r="AC34" s="1">
        <f ca="1">IF(AC$5=1,$S34,AB643)</f>
        <v>1693578.7377898004</v>
      </c>
      <c r="AD34" s="1">
        <f ca="1">IF(AD$5=1,$S34,AC643)</f>
        <v>1693578.7377898004</v>
      </c>
      <c r="AE34" s="1">
        <f ca="1">IF(AE$5=1,$S34,AD643)</f>
        <v>1693578.7377898004</v>
      </c>
      <c r="AF34" s="1">
        <f ca="1">IF(AF$5=1,$S34,AE643)</f>
        <v>1693578.7377898004</v>
      </c>
      <c r="AG34" s="1">
        <f ca="1">IF(AG$5=1,$S34,AF643)</f>
        <v>1693578.7377898004</v>
      </c>
      <c r="AH34" s="1">
        <f ca="1">IF(AH$5=1,$S34,AG643)</f>
        <v>1693578.7377898004</v>
      </c>
      <c r="AI34" s="1">
        <f ca="1">IF(AI$5=1,$S34,AH643)</f>
        <v>1693578.7377898004</v>
      </c>
      <c r="AJ34" s="1">
        <f ca="1">IF(AJ$5=1,$S34,AI643)</f>
        <v>1693578.7377898004</v>
      </c>
      <c r="AK34" s="1">
        <f ca="1">IF(AK$5=1,$S34,AJ643)</f>
        <v>1693578.7377898004</v>
      </c>
      <c r="AL34" s="1">
        <f ca="1">IF(AL$5=1,$S34,AK643)</f>
        <v>1693578.7377898004</v>
      </c>
      <c r="AM34" s="1">
        <f ca="1">IF(AM$5=1,$S34,AL643)</f>
        <v>1693578.7377898004</v>
      </c>
      <c r="AN34" s="1">
        <f ca="1">IF(AN$5=1,$S34,AM643)</f>
        <v>1693578.7377898004</v>
      </c>
      <c r="AO34" s="1">
        <f ca="1">IF(AO$5=1,$S34,AN643)</f>
        <v>1693578.7377898004</v>
      </c>
      <c r="AP34" s="1">
        <f ca="1">IF(AP$5=1,$S34,AO643)</f>
        <v>1693578.7377898004</v>
      </c>
      <c r="AQ34" s="1">
        <f ca="1">IF(AQ$5=1,$S34,AP643)</f>
        <v>1693578.7377898004</v>
      </c>
      <c r="AR34" s="1">
        <f ca="1">IF(AR$5=1,$S34,AQ643)</f>
        <v>1693578.7377898004</v>
      </c>
      <c r="AS34" s="1">
        <f ca="1">IF(AS$5=1,$S34,AR643)</f>
        <v>1693578.7377898004</v>
      </c>
      <c r="AT34" s="1">
        <f ca="1">IF(AT$5=1,$S34,AS643)</f>
        <v>1693578.7377898004</v>
      </c>
      <c r="AU34" s="1">
        <f ca="1">IF(AU$5=1,$S34,AT643)</f>
        <v>1693578.7377898004</v>
      </c>
      <c r="AV34" s="1">
        <f ca="1">IF(AV$5=1,$S34,AU643)</f>
        <v>1693578.7377898004</v>
      </c>
      <c r="AW34" s="1">
        <f ca="1">IF(AW$5=1,$S34,AV643)</f>
        <v>1693578.7377898004</v>
      </c>
      <c r="AX34" s="1">
        <f ca="1">IF(AX$5=1,$S34,AW643)</f>
        <v>1693578.7377898004</v>
      </c>
      <c r="AY34" s="1">
        <f ca="1">IF(AY$5=1,$S34,AX643)</f>
        <v>1693578.7377898004</v>
      </c>
      <c r="AZ34" s="1">
        <f ca="1">IF(AZ$5=1,$S34,AY643)</f>
        <v>1693578.7377898004</v>
      </c>
      <c r="BA34" s="1">
        <f ca="1">IF(BA$5=1,$S34,AZ643)</f>
        <v>1693578.7377898004</v>
      </c>
      <c r="BB34" s="1">
        <f ca="1">IF(BB$5=1,$S34,BA643)</f>
        <v>1693578.7377898004</v>
      </c>
      <c r="BC34" s="1">
        <f ca="1">IF(BC$5=1,$S34,BB643)</f>
        <v>1693578.7377898004</v>
      </c>
      <c r="BD34" s="1">
        <f ca="1">IF(BD$5=1,$S34,BC643)</f>
        <v>1693578.7377898004</v>
      </c>
      <c r="BE34" s="1">
        <f ca="1">IF(BE$5=1,$S34,BD643)</f>
        <v>1693578.7377898004</v>
      </c>
    </row>
    <row r="35" spans="1:57" x14ac:dyDescent="0.3">
      <c r="B35" s="1">
        <f>MAX(B$30:B34)+1</f>
        <v>87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Начисление затрат этапа-4 бизнес-процесса</v>
      </c>
      <c r="J35" s="1" t="str">
        <f ca="1">IF(INDIRECT($B$1&amp;Items!G$2&amp;$B35)="",IF(H35&lt;&gt;I35,"  "&amp;I35,I35),"    "&amp;INDIRECT($B$1&amp;Items!G$2&amp;$B35))</f>
        <v xml:space="preserve">  Начисление затрат этапа-4 бизнес-процесса</v>
      </c>
      <c r="S35" s="3">
        <v>0</v>
      </c>
      <c r="V35" s="1">
        <f>IF(V$5=1,$S35,U644)</f>
        <v>0</v>
      </c>
      <c r="W35" s="1">
        <f ca="1">IF(W$5=1,$S35,V644)</f>
        <v>0</v>
      </c>
      <c r="X35" s="1">
        <f ca="1">IF(X$5=1,$S35,W644)</f>
        <v>1125151.1099999999</v>
      </c>
      <c r="Y35" s="1">
        <f ca="1">IF(Y$5=1,$S35,X644)</f>
        <v>5450276.7142389994</v>
      </c>
      <c r="Z35" s="1">
        <f ca="1">IF(Z$5=1,$S35,Y644)</f>
        <v>7956059.0641849991</v>
      </c>
      <c r="AA35" s="1">
        <f ca="1">IF(AA$5=1,$S35,Z644)</f>
        <v>6721971.2029294986</v>
      </c>
      <c r="AB35" s="1">
        <f ca="1">IF(AB$5=1,$S35,AA644)</f>
        <v>960281.60041849874</v>
      </c>
      <c r="AC35" s="1">
        <f ca="1">IF(AC$5=1,$S35,AB644)</f>
        <v>960281.60041849874</v>
      </c>
      <c r="AD35" s="1">
        <f ca="1">IF(AD$5=1,$S35,AC644)</f>
        <v>960281.60041849874</v>
      </c>
      <c r="AE35" s="1">
        <f ca="1">IF(AE$5=1,$S35,AD644)</f>
        <v>960281.60041849874</v>
      </c>
      <c r="AF35" s="1">
        <f ca="1">IF(AF$5=1,$S35,AE644)</f>
        <v>960281.60041849874</v>
      </c>
      <c r="AG35" s="1">
        <f ca="1">IF(AG$5=1,$S35,AF644)</f>
        <v>960281.60041849874</v>
      </c>
      <c r="AH35" s="1">
        <f ca="1">IF(AH$5=1,$S35,AG644)</f>
        <v>960281.60041849874</v>
      </c>
      <c r="AI35" s="1">
        <f ca="1">IF(AI$5=1,$S35,AH644)</f>
        <v>960281.60041849874</v>
      </c>
      <c r="AJ35" s="1">
        <f ca="1">IF(AJ$5=1,$S35,AI644)</f>
        <v>960281.60041849874</v>
      </c>
      <c r="AK35" s="1">
        <f ca="1">IF(AK$5=1,$S35,AJ644)</f>
        <v>960281.60041849874</v>
      </c>
      <c r="AL35" s="1">
        <f ca="1">IF(AL$5=1,$S35,AK644)</f>
        <v>960281.60041849874</v>
      </c>
      <c r="AM35" s="1">
        <f ca="1">IF(AM$5=1,$S35,AL644)</f>
        <v>960281.60041849874</v>
      </c>
      <c r="AN35" s="1">
        <f ca="1">IF(AN$5=1,$S35,AM644)</f>
        <v>960281.60041849874</v>
      </c>
      <c r="AO35" s="1">
        <f ca="1">IF(AO$5=1,$S35,AN644)</f>
        <v>960281.60041849874</v>
      </c>
      <c r="AP35" s="1">
        <f ca="1">IF(AP$5=1,$S35,AO644)</f>
        <v>960281.60041849874</v>
      </c>
      <c r="AQ35" s="1">
        <f ca="1">IF(AQ$5=1,$S35,AP644)</f>
        <v>960281.60041849874</v>
      </c>
      <c r="AR35" s="1">
        <f ca="1">IF(AR$5=1,$S35,AQ644)</f>
        <v>960281.60041849874</v>
      </c>
      <c r="AS35" s="1">
        <f ca="1">IF(AS$5=1,$S35,AR644)</f>
        <v>960281.60041849874</v>
      </c>
      <c r="AT35" s="1">
        <f ca="1">IF(AT$5=1,$S35,AS644)</f>
        <v>960281.60041849874</v>
      </c>
      <c r="AU35" s="1">
        <f ca="1">IF(AU$5=1,$S35,AT644)</f>
        <v>960281.60041849874</v>
      </c>
      <c r="AV35" s="1">
        <f ca="1">IF(AV$5=1,$S35,AU644)</f>
        <v>960281.60041849874</v>
      </c>
      <c r="AW35" s="1">
        <f ca="1">IF(AW$5=1,$S35,AV644)</f>
        <v>960281.60041849874</v>
      </c>
      <c r="AX35" s="1">
        <f ca="1">IF(AX$5=1,$S35,AW644)</f>
        <v>960281.60041849874</v>
      </c>
      <c r="AY35" s="1">
        <f ca="1">IF(AY$5=1,$S35,AX644)</f>
        <v>960281.60041849874</v>
      </c>
      <c r="AZ35" s="1">
        <f ca="1">IF(AZ$5=1,$S35,AY644)</f>
        <v>960281.60041849874</v>
      </c>
      <c r="BA35" s="1">
        <f ca="1">IF(BA$5=1,$S35,AZ644)</f>
        <v>960281.60041849874</v>
      </c>
      <c r="BB35" s="1">
        <f ca="1">IF(BB$5=1,$S35,BA644)</f>
        <v>960281.60041849874</v>
      </c>
      <c r="BC35" s="1">
        <f ca="1">IF(BC$5=1,$S35,BB644)</f>
        <v>960281.60041849874</v>
      </c>
      <c r="BD35" s="1">
        <f ca="1">IF(BD$5=1,$S35,BC644)</f>
        <v>960281.60041849874</v>
      </c>
      <c r="BE35" s="1">
        <f ca="1">IF(BE$5=1,$S35,BD644)</f>
        <v>960281.60041849874</v>
      </c>
    </row>
    <row r="36" spans="1:57" x14ac:dyDescent="0.3">
      <c r="B36" s="1">
        <f>MAX(B$30:B35)+1</f>
        <v>88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этапа-5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этапа-5 бизнес-процесса</v>
      </c>
      <c r="S36" s="3">
        <v>0</v>
      </c>
      <c r="V36" s="1">
        <f>IF(V$5=1,$S36,U645)</f>
        <v>0</v>
      </c>
      <c r="W36" s="1">
        <f ca="1">IF(W$5=1,$S36,V645)</f>
        <v>2054672.5083999999</v>
      </c>
      <c r="X36" s="1">
        <f ca="1">IF(X$5=1,$S36,W645)</f>
        <v>4954877.8923880002</v>
      </c>
      <c r="Y36" s="1">
        <f ca="1">IF(Y$5=1,$S36,X645)</f>
        <v>6310015.1323880004</v>
      </c>
      <c r="Z36" s="1">
        <f ca="1">IF(Z$5=1,$S36,Y645)</f>
        <v>6310015.1323880004</v>
      </c>
      <c r="AA36" s="1">
        <f ca="1">IF(AA$5=1,$S36,Z645)</f>
        <v>4523217.2986715995</v>
      </c>
      <c r="AB36" s="1">
        <f ca="1">IF(AB$5=1,$S36,AA645)</f>
        <v>913091.63123879954</v>
      </c>
      <c r="AC36" s="1">
        <f ca="1">IF(AC$5=1,$S36,AB645)</f>
        <v>913091.63123879954</v>
      </c>
      <c r="AD36" s="1">
        <f ca="1">IF(AD$5=1,$S36,AC645)</f>
        <v>913091.63123879954</v>
      </c>
      <c r="AE36" s="1">
        <f ca="1">IF(AE$5=1,$S36,AD645)</f>
        <v>913091.63123879954</v>
      </c>
      <c r="AF36" s="1">
        <f ca="1">IF(AF$5=1,$S36,AE645)</f>
        <v>913091.63123879954</v>
      </c>
      <c r="AG36" s="1">
        <f ca="1">IF(AG$5=1,$S36,AF645)</f>
        <v>913091.63123879954</v>
      </c>
      <c r="AH36" s="1">
        <f ca="1">IF(AH$5=1,$S36,AG645)</f>
        <v>913091.63123879954</v>
      </c>
      <c r="AI36" s="1">
        <f ca="1">IF(AI$5=1,$S36,AH645)</f>
        <v>913091.63123879954</v>
      </c>
      <c r="AJ36" s="1">
        <f ca="1">IF(AJ$5=1,$S36,AI645)</f>
        <v>913091.63123879954</v>
      </c>
      <c r="AK36" s="1">
        <f ca="1">IF(AK$5=1,$S36,AJ645)</f>
        <v>913091.63123879954</v>
      </c>
      <c r="AL36" s="1">
        <f ca="1">IF(AL$5=1,$S36,AK645)</f>
        <v>913091.63123879954</v>
      </c>
      <c r="AM36" s="1">
        <f ca="1">IF(AM$5=1,$S36,AL645)</f>
        <v>913091.63123879954</v>
      </c>
      <c r="AN36" s="1">
        <f ca="1">IF(AN$5=1,$S36,AM645)</f>
        <v>913091.63123879954</v>
      </c>
      <c r="AO36" s="1">
        <f ca="1">IF(AO$5=1,$S36,AN645)</f>
        <v>913091.63123879954</v>
      </c>
      <c r="AP36" s="1">
        <f ca="1">IF(AP$5=1,$S36,AO645)</f>
        <v>913091.63123879954</v>
      </c>
      <c r="AQ36" s="1">
        <f ca="1">IF(AQ$5=1,$S36,AP645)</f>
        <v>913091.63123879954</v>
      </c>
      <c r="AR36" s="1">
        <f ca="1">IF(AR$5=1,$S36,AQ645)</f>
        <v>913091.63123879954</v>
      </c>
      <c r="AS36" s="1">
        <f ca="1">IF(AS$5=1,$S36,AR645)</f>
        <v>913091.63123879954</v>
      </c>
      <c r="AT36" s="1">
        <f ca="1">IF(AT$5=1,$S36,AS645)</f>
        <v>913091.63123879954</v>
      </c>
      <c r="AU36" s="1">
        <f ca="1">IF(AU$5=1,$S36,AT645)</f>
        <v>913091.63123879954</v>
      </c>
      <c r="AV36" s="1">
        <f ca="1">IF(AV$5=1,$S36,AU645)</f>
        <v>913091.63123879954</v>
      </c>
      <c r="AW36" s="1">
        <f ca="1">IF(AW$5=1,$S36,AV645)</f>
        <v>913091.63123879954</v>
      </c>
      <c r="AX36" s="1">
        <f ca="1">IF(AX$5=1,$S36,AW645)</f>
        <v>913091.63123879954</v>
      </c>
      <c r="AY36" s="1">
        <f ca="1">IF(AY$5=1,$S36,AX645)</f>
        <v>913091.63123879954</v>
      </c>
      <c r="AZ36" s="1">
        <f ca="1">IF(AZ$5=1,$S36,AY645)</f>
        <v>913091.63123879954</v>
      </c>
      <c r="BA36" s="1">
        <f ca="1">IF(BA$5=1,$S36,AZ645)</f>
        <v>913091.63123879954</v>
      </c>
      <c r="BB36" s="1">
        <f ca="1">IF(BB$5=1,$S36,BA645)</f>
        <v>913091.63123879954</v>
      </c>
      <c r="BC36" s="1">
        <f ca="1">IF(BC$5=1,$S36,BB645)</f>
        <v>913091.63123879954</v>
      </c>
      <c r="BD36" s="1">
        <f ca="1">IF(BD$5=1,$S36,BC645)</f>
        <v>913091.63123879954</v>
      </c>
      <c r="BE36" s="1">
        <f ca="1">IF(BE$5=1,$S36,BD645)</f>
        <v>913091.63123879954</v>
      </c>
    </row>
    <row r="37" spans="1:57" ht="4.9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x14ac:dyDescent="0.3">
      <c r="B38" s="1">
        <f>ROW(Items!A233)</f>
        <v>233</v>
      </c>
      <c r="H38" s="13" t="str">
        <f ca="1">INDIRECT($B$1&amp;Items!E$2&amp;$B38)</f>
        <v>Незавершенные капзатраты</v>
      </c>
      <c r="I38" s="13" t="str">
        <f ca="1">IF(INDIRECT($B$1&amp;Items!F$2&amp;$B38)="",H38,INDIRECT($B$1&amp;Items!F$2&amp;$B38))</f>
        <v>Незавершенные капзатраты</v>
      </c>
      <c r="J38" s="1" t="str">
        <f ca="1">IF(INDIRECT($B$1&amp;Items!G$2&amp;$B38)="",IF(H38&lt;&gt;I38,"  "&amp;I38,I38),"    "&amp;INDIRECT($B$1&amp;Items!G$2&amp;$B38))</f>
        <v>Незавершенные капзатраты</v>
      </c>
      <c r="S38" s="1">
        <f>SUM(S39:S42)</f>
        <v>0</v>
      </c>
      <c r="V38" s="1">
        <f>SUM(V39:V42)</f>
        <v>0</v>
      </c>
      <c r="W38" s="1">
        <f t="shared" ref="W38:BE38" ca="1" si="57">SUM(W39:W42)</f>
        <v>44966299.931350991</v>
      </c>
      <c r="X38" s="1">
        <f t="shared" ca="1" si="57"/>
        <v>0</v>
      </c>
      <c r="Y38" s="1">
        <f t="shared" ca="1" si="57"/>
        <v>0</v>
      </c>
      <c r="Z38" s="1">
        <f t="shared" ca="1" si="57"/>
        <v>0</v>
      </c>
      <c r="AA38" s="1">
        <f t="shared" ca="1" si="57"/>
        <v>0</v>
      </c>
      <c r="AB38" s="1">
        <f t="shared" ca="1" si="57"/>
        <v>0</v>
      </c>
      <c r="AC38" s="1">
        <f t="shared" ca="1" si="57"/>
        <v>0</v>
      </c>
      <c r="AD38" s="1">
        <f t="shared" ca="1" si="57"/>
        <v>0</v>
      </c>
      <c r="AE38" s="1">
        <f t="shared" ca="1" si="57"/>
        <v>0</v>
      </c>
      <c r="AF38" s="1">
        <f t="shared" ca="1" si="57"/>
        <v>0</v>
      </c>
      <c r="AG38" s="1">
        <f t="shared" ca="1" si="57"/>
        <v>0</v>
      </c>
      <c r="AH38" s="1">
        <f t="shared" ca="1" si="57"/>
        <v>0</v>
      </c>
      <c r="AI38" s="1">
        <f t="shared" ca="1" si="57"/>
        <v>0</v>
      </c>
      <c r="AJ38" s="1">
        <f t="shared" ca="1" si="57"/>
        <v>0</v>
      </c>
      <c r="AK38" s="1">
        <f t="shared" ca="1" si="57"/>
        <v>0</v>
      </c>
      <c r="AL38" s="1">
        <f t="shared" ca="1" si="57"/>
        <v>0</v>
      </c>
      <c r="AM38" s="1">
        <f t="shared" ca="1" si="57"/>
        <v>0</v>
      </c>
      <c r="AN38" s="1">
        <f t="shared" ca="1" si="57"/>
        <v>0</v>
      </c>
      <c r="AO38" s="1">
        <f t="shared" ca="1" si="57"/>
        <v>0</v>
      </c>
      <c r="AP38" s="1">
        <f t="shared" ca="1" si="57"/>
        <v>0</v>
      </c>
      <c r="AQ38" s="1">
        <f t="shared" ca="1" si="57"/>
        <v>0</v>
      </c>
      <c r="AR38" s="1">
        <f t="shared" ca="1" si="57"/>
        <v>0</v>
      </c>
      <c r="AS38" s="1">
        <f t="shared" ca="1" si="57"/>
        <v>0</v>
      </c>
      <c r="AT38" s="1">
        <f t="shared" ca="1" si="57"/>
        <v>0</v>
      </c>
      <c r="AU38" s="1">
        <f t="shared" ca="1" si="57"/>
        <v>0</v>
      </c>
      <c r="AV38" s="1">
        <f t="shared" ca="1" si="57"/>
        <v>0</v>
      </c>
      <c r="AW38" s="1">
        <f t="shared" ca="1" si="57"/>
        <v>0</v>
      </c>
      <c r="AX38" s="1">
        <f t="shared" ca="1" si="57"/>
        <v>0</v>
      </c>
      <c r="AY38" s="1">
        <f t="shared" ca="1" si="57"/>
        <v>0</v>
      </c>
      <c r="AZ38" s="1">
        <f t="shared" ca="1" si="57"/>
        <v>0</v>
      </c>
      <c r="BA38" s="1">
        <f t="shared" ca="1" si="57"/>
        <v>0</v>
      </c>
      <c r="BB38" s="1">
        <f t="shared" ca="1" si="57"/>
        <v>0</v>
      </c>
      <c r="BC38" s="1">
        <f t="shared" ca="1" si="57"/>
        <v>0</v>
      </c>
      <c r="BD38" s="1">
        <f t="shared" ca="1" si="57"/>
        <v>0</v>
      </c>
      <c r="BE38" s="1">
        <f t="shared" ca="1" si="57"/>
        <v>0</v>
      </c>
    </row>
    <row r="39" spans="1:57" x14ac:dyDescent="0.3">
      <c r="B39" s="1">
        <f>MAX(B$37:B38)+1</f>
        <v>234</v>
      </c>
      <c r="H39" s="13" t="str">
        <f ca="1">INDIRECT($B$1&amp;Items!E$2&amp;$B39)</f>
        <v>Незавершенные капзатраты</v>
      </c>
      <c r="I39" s="13" t="str">
        <f ca="1">IF(INDIRECT($B$1&amp;Items!F$2&amp;$B39)="",H39,INDIRECT($B$1&amp;Items!F$2&amp;$B39))</f>
        <v>Основные средства - тип - 1</v>
      </c>
      <c r="J39" s="1" t="str">
        <f ca="1">IF(INDIRECT($B$1&amp;Items!G$2&amp;$B39)="",IF(H39&lt;&gt;I39,"  "&amp;I39,I39),"    "&amp;INDIRECT($B$1&amp;Items!G$2&amp;$B39))</f>
        <v xml:space="preserve">  Основные средства - тип - 1</v>
      </c>
      <c r="S39" s="3">
        <v>0</v>
      </c>
      <c r="V39" s="1">
        <f>IF(V$5=1,$S39,U648)</f>
        <v>0</v>
      </c>
      <c r="W39" s="1">
        <f ca="1">IF(W$5=1,$S39,V648)</f>
        <v>19641256.262499999</v>
      </c>
      <c r="X39" s="1">
        <f ca="1">IF(X$5=1,$S39,W648)</f>
        <v>0</v>
      </c>
      <c r="Y39" s="1">
        <f ca="1">IF(Y$5=1,$S39,X648)</f>
        <v>0</v>
      </c>
      <c r="Z39" s="1">
        <f ca="1">IF(Z$5=1,$S39,Y648)</f>
        <v>0</v>
      </c>
      <c r="AA39" s="1">
        <f ca="1">IF(AA$5=1,$S39,Z648)</f>
        <v>0</v>
      </c>
      <c r="AB39" s="1">
        <f ca="1">IF(AB$5=1,$S39,AA648)</f>
        <v>0</v>
      </c>
      <c r="AC39" s="1">
        <f ca="1">IF(AC$5=1,$S39,AB648)</f>
        <v>0</v>
      </c>
      <c r="AD39" s="1">
        <f ca="1">IF(AD$5=1,$S39,AC648)</f>
        <v>0</v>
      </c>
      <c r="AE39" s="1">
        <f ca="1">IF(AE$5=1,$S39,AD648)</f>
        <v>0</v>
      </c>
      <c r="AF39" s="1">
        <f ca="1">IF(AF$5=1,$S39,AE648)</f>
        <v>0</v>
      </c>
      <c r="AG39" s="1">
        <f ca="1">IF(AG$5=1,$S39,AF648)</f>
        <v>0</v>
      </c>
      <c r="AH39" s="1">
        <f ca="1">IF(AH$5=1,$S39,AG648)</f>
        <v>0</v>
      </c>
      <c r="AI39" s="1">
        <f ca="1">IF(AI$5=1,$S39,AH648)</f>
        <v>0</v>
      </c>
      <c r="AJ39" s="1">
        <f ca="1">IF(AJ$5=1,$S39,AI648)</f>
        <v>0</v>
      </c>
      <c r="AK39" s="1">
        <f ca="1">IF(AK$5=1,$S39,AJ648)</f>
        <v>0</v>
      </c>
      <c r="AL39" s="1">
        <f ca="1">IF(AL$5=1,$S39,AK648)</f>
        <v>0</v>
      </c>
      <c r="AM39" s="1">
        <f ca="1">IF(AM$5=1,$S39,AL648)</f>
        <v>0</v>
      </c>
      <c r="AN39" s="1">
        <f ca="1">IF(AN$5=1,$S39,AM648)</f>
        <v>0</v>
      </c>
      <c r="AO39" s="1">
        <f ca="1">IF(AO$5=1,$S39,AN648)</f>
        <v>0</v>
      </c>
      <c r="AP39" s="1">
        <f ca="1">IF(AP$5=1,$S39,AO648)</f>
        <v>0</v>
      </c>
      <c r="AQ39" s="1">
        <f ca="1">IF(AQ$5=1,$S39,AP648)</f>
        <v>0</v>
      </c>
      <c r="AR39" s="1">
        <f ca="1">IF(AR$5=1,$S39,AQ648)</f>
        <v>0</v>
      </c>
      <c r="AS39" s="1">
        <f ca="1">IF(AS$5=1,$S39,AR648)</f>
        <v>0</v>
      </c>
      <c r="AT39" s="1">
        <f ca="1">IF(AT$5=1,$S39,AS648)</f>
        <v>0</v>
      </c>
      <c r="AU39" s="1">
        <f ca="1">IF(AU$5=1,$S39,AT648)</f>
        <v>0</v>
      </c>
      <c r="AV39" s="1">
        <f ca="1">IF(AV$5=1,$S39,AU648)</f>
        <v>0</v>
      </c>
      <c r="AW39" s="1">
        <f ca="1">IF(AW$5=1,$S39,AV648)</f>
        <v>0</v>
      </c>
      <c r="AX39" s="1">
        <f ca="1">IF(AX$5=1,$S39,AW648)</f>
        <v>0</v>
      </c>
      <c r="AY39" s="1">
        <f ca="1">IF(AY$5=1,$S39,AX648)</f>
        <v>0</v>
      </c>
      <c r="AZ39" s="1">
        <f ca="1">IF(AZ$5=1,$S39,AY648)</f>
        <v>0</v>
      </c>
      <c r="BA39" s="1">
        <f ca="1">IF(BA$5=1,$S39,AZ648)</f>
        <v>0</v>
      </c>
      <c r="BB39" s="1">
        <f ca="1">IF(BB$5=1,$S39,BA648)</f>
        <v>0</v>
      </c>
      <c r="BC39" s="1">
        <f ca="1">IF(BC$5=1,$S39,BB648)</f>
        <v>0</v>
      </c>
      <c r="BD39" s="1">
        <f ca="1">IF(BD$5=1,$S39,BC648)</f>
        <v>0</v>
      </c>
      <c r="BE39" s="1">
        <f ca="1">IF(BE$5=1,$S39,BD648)</f>
        <v>0</v>
      </c>
    </row>
    <row r="40" spans="1:57" x14ac:dyDescent="0.3">
      <c r="B40" s="1">
        <f>MAX(B$37:B39)+1</f>
        <v>235</v>
      </c>
      <c r="H40" s="13" t="str">
        <f ca="1">INDIRECT($B$1&amp;Items!E$2&amp;$B40)</f>
        <v>Незавершенные капзатраты</v>
      </c>
      <c r="I40" s="13" t="str">
        <f ca="1">IF(INDIRECT($B$1&amp;Items!F$2&amp;$B40)="",H40,INDIRECT($B$1&amp;Items!F$2&amp;$B40))</f>
        <v>Основные средства - тип - 2</v>
      </c>
      <c r="J40" s="1" t="str">
        <f ca="1">IF(INDIRECT($B$1&amp;Items!G$2&amp;$B40)="",IF(H40&lt;&gt;I40,"  "&amp;I40,I40),"    "&amp;INDIRECT($B$1&amp;Items!G$2&amp;$B40))</f>
        <v xml:space="preserve">  Основные средства - тип - 2</v>
      </c>
      <c r="S40" s="3">
        <v>0</v>
      </c>
      <c r="V40" s="1">
        <f>IF(V$5=1,$S40,U649)</f>
        <v>0</v>
      </c>
      <c r="W40" s="1">
        <f ca="1">IF(W$5=1,$S40,V649)</f>
        <v>12156986.775592251</v>
      </c>
      <c r="X40" s="1">
        <f ca="1">IF(X$5=1,$S40,W649)</f>
        <v>0</v>
      </c>
      <c r="Y40" s="1">
        <f ca="1">IF(Y$5=1,$S40,X649)</f>
        <v>0</v>
      </c>
      <c r="Z40" s="1">
        <f ca="1">IF(Z$5=1,$S40,Y649)</f>
        <v>0</v>
      </c>
      <c r="AA40" s="1">
        <f ca="1">IF(AA$5=1,$S40,Z649)</f>
        <v>0</v>
      </c>
      <c r="AB40" s="1">
        <f ca="1">IF(AB$5=1,$S40,AA649)</f>
        <v>0</v>
      </c>
      <c r="AC40" s="1">
        <f ca="1">IF(AC$5=1,$S40,AB649)</f>
        <v>0</v>
      </c>
      <c r="AD40" s="1">
        <f ca="1">IF(AD$5=1,$S40,AC649)</f>
        <v>0</v>
      </c>
      <c r="AE40" s="1">
        <f ca="1">IF(AE$5=1,$S40,AD649)</f>
        <v>0</v>
      </c>
      <c r="AF40" s="1">
        <f ca="1">IF(AF$5=1,$S40,AE649)</f>
        <v>0</v>
      </c>
      <c r="AG40" s="1">
        <f ca="1">IF(AG$5=1,$S40,AF649)</f>
        <v>0</v>
      </c>
      <c r="AH40" s="1">
        <f ca="1">IF(AH$5=1,$S40,AG649)</f>
        <v>0</v>
      </c>
      <c r="AI40" s="1">
        <f ca="1">IF(AI$5=1,$S40,AH649)</f>
        <v>0</v>
      </c>
      <c r="AJ40" s="1">
        <f ca="1">IF(AJ$5=1,$S40,AI649)</f>
        <v>0</v>
      </c>
      <c r="AK40" s="1">
        <f ca="1">IF(AK$5=1,$S40,AJ649)</f>
        <v>0</v>
      </c>
      <c r="AL40" s="1">
        <f ca="1">IF(AL$5=1,$S40,AK649)</f>
        <v>0</v>
      </c>
      <c r="AM40" s="1">
        <f ca="1">IF(AM$5=1,$S40,AL649)</f>
        <v>0</v>
      </c>
      <c r="AN40" s="1">
        <f ca="1">IF(AN$5=1,$S40,AM649)</f>
        <v>0</v>
      </c>
      <c r="AO40" s="1">
        <f ca="1">IF(AO$5=1,$S40,AN649)</f>
        <v>0</v>
      </c>
      <c r="AP40" s="1">
        <f ca="1">IF(AP$5=1,$S40,AO649)</f>
        <v>0</v>
      </c>
      <c r="AQ40" s="1">
        <f ca="1">IF(AQ$5=1,$S40,AP649)</f>
        <v>0</v>
      </c>
      <c r="AR40" s="1">
        <f ca="1">IF(AR$5=1,$S40,AQ649)</f>
        <v>0</v>
      </c>
      <c r="AS40" s="1">
        <f ca="1">IF(AS$5=1,$S40,AR649)</f>
        <v>0</v>
      </c>
      <c r="AT40" s="1">
        <f ca="1">IF(AT$5=1,$S40,AS649)</f>
        <v>0</v>
      </c>
      <c r="AU40" s="1">
        <f ca="1">IF(AU$5=1,$S40,AT649)</f>
        <v>0</v>
      </c>
      <c r="AV40" s="1">
        <f ca="1">IF(AV$5=1,$S40,AU649)</f>
        <v>0</v>
      </c>
      <c r="AW40" s="1">
        <f ca="1">IF(AW$5=1,$S40,AV649)</f>
        <v>0</v>
      </c>
      <c r="AX40" s="1">
        <f ca="1">IF(AX$5=1,$S40,AW649)</f>
        <v>0</v>
      </c>
      <c r="AY40" s="1">
        <f ca="1">IF(AY$5=1,$S40,AX649)</f>
        <v>0</v>
      </c>
      <c r="AZ40" s="1">
        <f ca="1">IF(AZ$5=1,$S40,AY649)</f>
        <v>0</v>
      </c>
      <c r="BA40" s="1">
        <f ca="1">IF(BA$5=1,$S40,AZ649)</f>
        <v>0</v>
      </c>
      <c r="BB40" s="1">
        <f ca="1">IF(BB$5=1,$S40,BA649)</f>
        <v>0</v>
      </c>
      <c r="BC40" s="1">
        <f ca="1">IF(BC$5=1,$S40,BB649)</f>
        <v>0</v>
      </c>
      <c r="BD40" s="1">
        <f ca="1">IF(BD$5=1,$S40,BC649)</f>
        <v>0</v>
      </c>
      <c r="BE40" s="1">
        <f ca="1">IF(BE$5=1,$S40,BD649)</f>
        <v>0</v>
      </c>
    </row>
    <row r="41" spans="1:57" x14ac:dyDescent="0.3">
      <c r="B41" s="1">
        <f>MAX(B$37:B40)+1</f>
        <v>236</v>
      </c>
      <c r="H41" s="13" t="str">
        <f ca="1">INDIRECT($B$1&amp;Items!E$2&amp;$B41)</f>
        <v>Незавершенные капзатраты</v>
      </c>
      <c r="I41" s="13" t="str">
        <f ca="1">IF(INDIRECT($B$1&amp;Items!F$2&amp;$B41)="",H41,INDIRECT($B$1&amp;Items!F$2&amp;$B41))</f>
        <v>Основные средства - тип - 3</v>
      </c>
      <c r="J41" s="1" t="str">
        <f ca="1">IF(INDIRECT($B$1&amp;Items!G$2&amp;$B41)="",IF(H41&lt;&gt;I41,"  "&amp;I41,I41),"    "&amp;INDIRECT($B$1&amp;Items!G$2&amp;$B41))</f>
        <v xml:space="preserve">  Основные средства - тип - 3</v>
      </c>
      <c r="S41" s="3">
        <v>0</v>
      </c>
      <c r="V41" s="1">
        <f>IF(V$5=1,$S41,U650)</f>
        <v>0</v>
      </c>
      <c r="W41" s="1">
        <f ca="1">IF(W$5=1,$S41,V650)</f>
        <v>13168056.893258747</v>
      </c>
      <c r="X41" s="1">
        <f ca="1">IF(X$5=1,$S41,W650)</f>
        <v>0</v>
      </c>
      <c r="Y41" s="1">
        <f ca="1">IF(Y$5=1,$S41,X650)</f>
        <v>0</v>
      </c>
      <c r="Z41" s="1">
        <f ca="1">IF(Z$5=1,$S41,Y650)</f>
        <v>0</v>
      </c>
      <c r="AA41" s="1">
        <f ca="1">IF(AA$5=1,$S41,Z650)</f>
        <v>0</v>
      </c>
      <c r="AB41" s="1">
        <f ca="1">IF(AB$5=1,$S41,AA650)</f>
        <v>0</v>
      </c>
      <c r="AC41" s="1">
        <f ca="1">IF(AC$5=1,$S41,AB650)</f>
        <v>0</v>
      </c>
      <c r="AD41" s="1">
        <f ca="1">IF(AD$5=1,$S41,AC650)</f>
        <v>0</v>
      </c>
      <c r="AE41" s="1">
        <f ca="1">IF(AE$5=1,$S41,AD650)</f>
        <v>0</v>
      </c>
      <c r="AF41" s="1">
        <f ca="1">IF(AF$5=1,$S41,AE650)</f>
        <v>0</v>
      </c>
      <c r="AG41" s="1">
        <f ca="1">IF(AG$5=1,$S41,AF650)</f>
        <v>0</v>
      </c>
      <c r="AH41" s="1">
        <f ca="1">IF(AH$5=1,$S41,AG650)</f>
        <v>0</v>
      </c>
      <c r="AI41" s="1">
        <f ca="1">IF(AI$5=1,$S41,AH650)</f>
        <v>0</v>
      </c>
      <c r="AJ41" s="1">
        <f ca="1">IF(AJ$5=1,$S41,AI650)</f>
        <v>0</v>
      </c>
      <c r="AK41" s="1">
        <f ca="1">IF(AK$5=1,$S41,AJ650)</f>
        <v>0</v>
      </c>
      <c r="AL41" s="1">
        <f ca="1">IF(AL$5=1,$S41,AK650)</f>
        <v>0</v>
      </c>
      <c r="AM41" s="1">
        <f ca="1">IF(AM$5=1,$S41,AL650)</f>
        <v>0</v>
      </c>
      <c r="AN41" s="1">
        <f ca="1">IF(AN$5=1,$S41,AM650)</f>
        <v>0</v>
      </c>
      <c r="AO41" s="1">
        <f ca="1">IF(AO$5=1,$S41,AN650)</f>
        <v>0</v>
      </c>
      <c r="AP41" s="1">
        <f ca="1">IF(AP$5=1,$S41,AO650)</f>
        <v>0</v>
      </c>
      <c r="AQ41" s="1">
        <f ca="1">IF(AQ$5=1,$S41,AP650)</f>
        <v>0</v>
      </c>
      <c r="AR41" s="1">
        <f ca="1">IF(AR$5=1,$S41,AQ650)</f>
        <v>0</v>
      </c>
      <c r="AS41" s="1">
        <f ca="1">IF(AS$5=1,$S41,AR650)</f>
        <v>0</v>
      </c>
      <c r="AT41" s="1">
        <f ca="1">IF(AT$5=1,$S41,AS650)</f>
        <v>0</v>
      </c>
      <c r="AU41" s="1">
        <f ca="1">IF(AU$5=1,$S41,AT650)</f>
        <v>0</v>
      </c>
      <c r="AV41" s="1">
        <f ca="1">IF(AV$5=1,$S41,AU650)</f>
        <v>0</v>
      </c>
      <c r="AW41" s="1">
        <f ca="1">IF(AW$5=1,$S41,AV650)</f>
        <v>0</v>
      </c>
      <c r="AX41" s="1">
        <f ca="1">IF(AX$5=1,$S41,AW650)</f>
        <v>0</v>
      </c>
      <c r="AY41" s="1">
        <f ca="1">IF(AY$5=1,$S41,AX650)</f>
        <v>0</v>
      </c>
      <c r="AZ41" s="1">
        <f ca="1">IF(AZ$5=1,$S41,AY650)</f>
        <v>0</v>
      </c>
      <c r="BA41" s="1">
        <f ca="1">IF(BA$5=1,$S41,AZ650)</f>
        <v>0</v>
      </c>
      <c r="BB41" s="1">
        <f ca="1">IF(BB$5=1,$S41,BA650)</f>
        <v>0</v>
      </c>
      <c r="BC41" s="1">
        <f ca="1">IF(BC$5=1,$S41,BB650)</f>
        <v>0</v>
      </c>
      <c r="BD41" s="1">
        <f ca="1">IF(BD$5=1,$S41,BC650)</f>
        <v>0</v>
      </c>
      <c r="BE41" s="1">
        <f ca="1">IF(BE$5=1,$S41,BD650)</f>
        <v>0</v>
      </c>
    </row>
    <row r="42" spans="1:57" ht="4.9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3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x14ac:dyDescent="0.3">
      <c r="B43" s="1">
        <f>ROW(Items!A237)</f>
        <v>237</v>
      </c>
      <c r="H43" s="13" t="str">
        <f ca="1">INDIRECT($B$1&amp;Items!E$2&amp;$B43)</f>
        <v>Основные средства</v>
      </c>
      <c r="I43" s="13" t="str">
        <f ca="1">IF(INDIRECT($B$1&amp;Items!F$2&amp;$B43)="",H43,INDIRECT($B$1&amp;Items!F$2&amp;$B43))</f>
        <v>Основные средства</v>
      </c>
      <c r="J43" s="1" t="str">
        <f ca="1">IF(INDIRECT($B$1&amp;Items!G$2&amp;$B43)="",IF(H43&lt;&gt;I43,"  "&amp;I43,I43),"    "&amp;INDIRECT($B$1&amp;Items!G$2&amp;$B43))</f>
        <v>Основные средства</v>
      </c>
      <c r="S43" s="1">
        <f>SUM(S44:S47)</f>
        <v>0</v>
      </c>
      <c r="V43" s="1">
        <f>SUM(V44:V47)</f>
        <v>0</v>
      </c>
      <c r="W43" s="1">
        <f t="shared" ref="W43:BE43" ca="1" si="58">SUM(W44:W47)</f>
        <v>0</v>
      </c>
      <c r="X43" s="1">
        <f t="shared" ca="1" si="58"/>
        <v>54221966.335126244</v>
      </c>
      <c r="Y43" s="1">
        <f t="shared" ca="1" si="58"/>
        <v>53318266.896207482</v>
      </c>
      <c r="Z43" s="1">
        <f t="shared" ca="1" si="58"/>
        <v>52414567.457288705</v>
      </c>
      <c r="AA43" s="1">
        <f t="shared" ca="1" si="58"/>
        <v>51510868.018369943</v>
      </c>
      <c r="AB43" s="1">
        <f t="shared" ca="1" si="58"/>
        <v>50607168.579451166</v>
      </c>
      <c r="AC43" s="1">
        <f t="shared" ca="1" si="58"/>
        <v>49703469.140532404</v>
      </c>
      <c r="AD43" s="1">
        <f t="shared" ca="1" si="58"/>
        <v>48799769.701613627</v>
      </c>
      <c r="AE43" s="1">
        <f t="shared" ca="1" si="58"/>
        <v>47896070.262694865</v>
      </c>
      <c r="AF43" s="1">
        <f t="shared" ca="1" si="58"/>
        <v>46992370.823776089</v>
      </c>
      <c r="AG43" s="1">
        <f t="shared" ca="1" si="58"/>
        <v>46088671.384857319</v>
      </c>
      <c r="AH43" s="1">
        <f t="shared" ca="1" si="58"/>
        <v>45184971.94593855</v>
      </c>
      <c r="AI43" s="1">
        <f t="shared" ca="1" si="58"/>
        <v>44281272.507019773</v>
      </c>
      <c r="AJ43" s="1">
        <f t="shared" ca="1" si="58"/>
        <v>43377573.068101004</v>
      </c>
      <c r="AK43" s="1">
        <f t="shared" ca="1" si="58"/>
        <v>42473873.629182234</v>
      </c>
      <c r="AL43" s="1">
        <f t="shared" ca="1" si="58"/>
        <v>41570174.190263465</v>
      </c>
      <c r="AM43" s="1">
        <f t="shared" ca="1" si="58"/>
        <v>40666474.751344696</v>
      </c>
      <c r="AN43" s="1">
        <f t="shared" ca="1" si="58"/>
        <v>39762775.312425919</v>
      </c>
      <c r="AO43" s="1">
        <f t="shared" ca="1" si="58"/>
        <v>37955376.43458838</v>
      </c>
      <c r="AP43" s="1">
        <f t="shared" ca="1" si="58"/>
        <v>37051676.995669603</v>
      </c>
      <c r="AQ43" s="1">
        <f t="shared" ca="1" si="58"/>
        <v>36147977.556750834</v>
      </c>
      <c r="AR43" s="1">
        <f t="shared" ca="1" si="58"/>
        <v>35244278.117832065</v>
      </c>
      <c r="AS43" s="1">
        <f t="shared" ca="1" si="58"/>
        <v>34340578.678913295</v>
      </c>
      <c r="AT43" s="1">
        <f t="shared" ca="1" si="58"/>
        <v>33436879.239994522</v>
      </c>
      <c r="AU43" s="1">
        <f t="shared" ca="1" si="58"/>
        <v>32533179.801075749</v>
      </c>
      <c r="AV43" s="1">
        <f t="shared" ca="1" si="58"/>
        <v>31629480.36215698</v>
      </c>
      <c r="AW43" s="1">
        <f t="shared" ca="1" si="58"/>
        <v>30725780.92323821</v>
      </c>
      <c r="AX43" s="1">
        <f t="shared" ca="1" si="58"/>
        <v>29822081.484319437</v>
      </c>
      <c r="AY43" s="1">
        <f t="shared" ca="1" si="58"/>
        <v>28918382.045400664</v>
      </c>
      <c r="AZ43" s="1">
        <f t="shared" ca="1" si="58"/>
        <v>28014682.606481895</v>
      </c>
      <c r="BA43" s="1">
        <f t="shared" ca="1" si="58"/>
        <v>27110983.167563125</v>
      </c>
      <c r="BB43" s="1">
        <f t="shared" ca="1" si="58"/>
        <v>26207283.728644352</v>
      </c>
      <c r="BC43" s="1">
        <f t="shared" ca="1" si="58"/>
        <v>25303584.289725579</v>
      </c>
      <c r="BD43" s="1">
        <f t="shared" ca="1" si="58"/>
        <v>24399884.85080681</v>
      </c>
      <c r="BE43" s="1">
        <f t="shared" ca="1" si="58"/>
        <v>23496185.411888041</v>
      </c>
    </row>
    <row r="44" spans="1:57" x14ac:dyDescent="0.3">
      <c r="B44" s="1">
        <f>MAX(B$42:B43)+1</f>
        <v>238</v>
      </c>
      <c r="H44" s="13" t="str">
        <f ca="1">INDIRECT($B$1&amp;Items!E$2&amp;$B44)</f>
        <v>Основные средства</v>
      </c>
      <c r="I44" s="13" t="str">
        <f ca="1">IF(INDIRECT($B$1&amp;Items!F$2&amp;$B44)="",H44,INDIRECT($B$1&amp;Items!F$2&amp;$B44))</f>
        <v>Основные средства - тип - 1</v>
      </c>
      <c r="J44" s="1" t="str">
        <f ca="1">IF(INDIRECT($B$1&amp;Items!G$2&amp;$B44)="",IF(H44&lt;&gt;I44,"  "&amp;I44,I44),"    "&amp;INDIRECT($B$1&amp;Items!G$2&amp;$B44))</f>
        <v xml:space="preserve">  Основные средства - тип - 1</v>
      </c>
      <c r="S44" s="3">
        <v>0</v>
      </c>
      <c r="V44" s="1">
        <f>IF(V$5=1,$S44,U653)</f>
        <v>0</v>
      </c>
      <c r="W44" s="1">
        <f ca="1">IF(W$5=1,$S44,V653)</f>
        <v>0</v>
      </c>
      <c r="X44" s="1">
        <f ca="1">IF(X$5=1,$S44,W653)</f>
        <v>19641256.262499999</v>
      </c>
      <c r="Y44" s="1">
        <f ca="1">IF(Y$5=1,$S44,X653)</f>
        <v>19313901.991458334</v>
      </c>
      <c r="Z44" s="1">
        <f ca="1">IF(Z$5=1,$S44,Y653)</f>
        <v>18986547.720416669</v>
      </c>
      <c r="AA44" s="1">
        <f ca="1">IF(AA$5=1,$S44,Z653)</f>
        <v>18659193.449375004</v>
      </c>
      <c r="AB44" s="1">
        <f ca="1">IF(AB$5=1,$S44,AA653)</f>
        <v>18331839.178333338</v>
      </c>
      <c r="AC44" s="1">
        <f ca="1">IF(AC$5=1,$S44,AB653)</f>
        <v>18004484.907291673</v>
      </c>
      <c r="AD44" s="1">
        <f ca="1">IF(AD$5=1,$S44,AC653)</f>
        <v>17677130.636250008</v>
      </c>
      <c r="AE44" s="1">
        <f ca="1">IF(AE$5=1,$S44,AD653)</f>
        <v>17349776.365208343</v>
      </c>
      <c r="AF44" s="1">
        <f ca="1">IF(AF$5=1,$S44,AE653)</f>
        <v>17022422.094166677</v>
      </c>
      <c r="AG44" s="1">
        <f ca="1">IF(AG$5=1,$S44,AF653)</f>
        <v>16695067.82312501</v>
      </c>
      <c r="AH44" s="1">
        <f ca="1">IF(AH$5=1,$S44,AG653)</f>
        <v>16367713.552083343</v>
      </c>
      <c r="AI44" s="1">
        <f ca="1">IF(AI$5=1,$S44,AH653)</f>
        <v>16040359.281041676</v>
      </c>
      <c r="AJ44" s="1">
        <f ca="1">IF(AJ$5=1,$S44,AI653)</f>
        <v>15713005.010000009</v>
      </c>
      <c r="AK44" s="1">
        <f ca="1">IF(AK$5=1,$S44,AJ653)</f>
        <v>15385650.738958342</v>
      </c>
      <c r="AL44" s="1">
        <f ca="1">IF(AL$5=1,$S44,AK653)</f>
        <v>15058296.467916675</v>
      </c>
      <c r="AM44" s="1">
        <f ca="1">IF(AM$5=1,$S44,AL653)</f>
        <v>14730942.196875008</v>
      </c>
      <c r="AN44" s="1">
        <f ca="1">IF(AN$5=1,$S44,AM653)</f>
        <v>14403587.925833341</v>
      </c>
      <c r="AO44" s="1">
        <f ca="1">IF(AO$5=1,$S44,AN653)</f>
        <v>13748879.383750007</v>
      </c>
      <c r="AP44" s="1">
        <f ca="1">IF(AP$5=1,$S44,AO653)</f>
        <v>13421525.112708339</v>
      </c>
      <c r="AQ44" s="1">
        <f ca="1">IF(AQ$5=1,$S44,AP653)</f>
        <v>13094170.841666672</v>
      </c>
      <c r="AR44" s="1">
        <f ca="1">IF(AR$5=1,$S44,AQ653)</f>
        <v>12766816.570625005</v>
      </c>
      <c r="AS44" s="1">
        <f ca="1">IF(AS$5=1,$S44,AR653)</f>
        <v>12439462.299583338</v>
      </c>
      <c r="AT44" s="1">
        <f ca="1">IF(AT$5=1,$S44,AS653)</f>
        <v>12112108.028541671</v>
      </c>
      <c r="AU44" s="1">
        <f ca="1">IF(AU$5=1,$S44,AT653)</f>
        <v>11784753.757500004</v>
      </c>
      <c r="AV44" s="1">
        <f ca="1">IF(AV$5=1,$S44,AU653)</f>
        <v>11457399.486458337</v>
      </c>
      <c r="AW44" s="1">
        <f ca="1">IF(AW$5=1,$S44,AV653)</f>
        <v>11130045.21541667</v>
      </c>
      <c r="AX44" s="1">
        <f ca="1">IF(AX$5=1,$S44,AW653)</f>
        <v>10802690.944375003</v>
      </c>
      <c r="AY44" s="1">
        <f ca="1">IF(AY$5=1,$S44,AX653)</f>
        <v>10475336.673333336</v>
      </c>
      <c r="AZ44" s="1">
        <f ca="1">IF(AZ$5=1,$S44,AY653)</f>
        <v>10147982.402291669</v>
      </c>
      <c r="BA44" s="1">
        <f ca="1">IF(BA$5=1,$S44,AZ653)</f>
        <v>9820628.1312500015</v>
      </c>
      <c r="BB44" s="1">
        <f ca="1">IF(BB$5=1,$S44,BA653)</f>
        <v>9493273.8602083344</v>
      </c>
      <c r="BC44" s="1">
        <f ca="1">IF(BC$5=1,$S44,BB653)</f>
        <v>9165919.5891666673</v>
      </c>
      <c r="BD44" s="1">
        <f ca="1">IF(BD$5=1,$S44,BC653)</f>
        <v>8838565.3181250002</v>
      </c>
      <c r="BE44" s="1">
        <f ca="1">IF(BE$5=1,$S44,BD653)</f>
        <v>8511211.0470833331</v>
      </c>
    </row>
    <row r="45" spans="1:57" x14ac:dyDescent="0.3">
      <c r="B45" s="1">
        <f>MAX(B$42:B44)+1</f>
        <v>239</v>
      </c>
      <c r="H45" s="13" t="str">
        <f ca="1">INDIRECT($B$1&amp;Items!E$2&amp;$B45)</f>
        <v>Основные средства</v>
      </c>
      <c r="I45" s="13" t="str">
        <f ca="1">IF(INDIRECT($B$1&amp;Items!F$2&amp;$B45)="",H45,INDIRECT($B$1&amp;Items!F$2&amp;$B45))</f>
        <v>Основные средства - тип - 2</v>
      </c>
      <c r="J45" s="1" t="str">
        <f ca="1">IF(INDIRECT($B$1&amp;Items!G$2&amp;$B45)="",IF(H45&lt;&gt;I45,"  "&amp;I45,I45),"    "&amp;INDIRECT($B$1&amp;Items!G$2&amp;$B45))</f>
        <v xml:space="preserve">  Основные средства - тип - 2</v>
      </c>
      <c r="S45" s="3">
        <v>0</v>
      </c>
      <c r="V45" s="1">
        <f>IF(V$5=1,$S45,U654)</f>
        <v>0</v>
      </c>
      <c r="W45" s="1">
        <f ca="1">IF(W$5=1,$S45,V654)</f>
        <v>0</v>
      </c>
      <c r="X45" s="1">
        <f ca="1">IF(X$5=1,$S45,W654)</f>
        <v>12156986.775592251</v>
      </c>
      <c r="Y45" s="1">
        <f ca="1">IF(Y$5=1,$S45,X654)</f>
        <v>11954370.32933238</v>
      </c>
      <c r="Z45" s="1">
        <f ca="1">IF(Z$5=1,$S45,Y654)</f>
        <v>11751753.883072508</v>
      </c>
      <c r="AA45" s="1">
        <f ca="1">IF(AA$5=1,$S45,Z654)</f>
        <v>11549137.436812637</v>
      </c>
      <c r="AB45" s="1">
        <f ca="1">IF(AB$5=1,$S45,AA654)</f>
        <v>11346520.990552766</v>
      </c>
      <c r="AC45" s="1">
        <f ca="1">IF(AC$5=1,$S45,AB654)</f>
        <v>11143904.544292895</v>
      </c>
      <c r="AD45" s="1">
        <f ca="1">IF(AD$5=1,$S45,AC654)</f>
        <v>10941288.098033024</v>
      </c>
      <c r="AE45" s="1">
        <f ca="1">IF(AE$5=1,$S45,AD654)</f>
        <v>10738671.651773153</v>
      </c>
      <c r="AF45" s="1">
        <f ca="1">IF(AF$5=1,$S45,AE654)</f>
        <v>10536055.205513282</v>
      </c>
      <c r="AG45" s="1">
        <f ca="1">IF(AG$5=1,$S45,AF654)</f>
        <v>10333438.759253411</v>
      </c>
      <c r="AH45" s="1">
        <f ca="1">IF(AH$5=1,$S45,AG654)</f>
        <v>10130822.312993539</v>
      </c>
      <c r="AI45" s="1">
        <f ca="1">IF(AI$5=1,$S45,AH654)</f>
        <v>9928205.8667336684</v>
      </c>
      <c r="AJ45" s="1">
        <f ca="1">IF(AJ$5=1,$S45,AI654)</f>
        <v>9725589.4204737972</v>
      </c>
      <c r="AK45" s="1">
        <f ca="1">IF(AK$5=1,$S45,AJ654)</f>
        <v>9522972.9742139261</v>
      </c>
      <c r="AL45" s="1">
        <f ca="1">IF(AL$5=1,$S45,AK654)</f>
        <v>9320356.527954055</v>
      </c>
      <c r="AM45" s="1">
        <f ca="1">IF(AM$5=1,$S45,AL654)</f>
        <v>9117740.0816941839</v>
      </c>
      <c r="AN45" s="1">
        <f ca="1">IF(AN$5=1,$S45,AM654)</f>
        <v>8915123.6354343127</v>
      </c>
      <c r="AO45" s="1">
        <f ca="1">IF(AO$5=1,$S45,AN654)</f>
        <v>8509890.7429145705</v>
      </c>
      <c r="AP45" s="1">
        <f ca="1">IF(AP$5=1,$S45,AO654)</f>
        <v>8307274.2966546994</v>
      </c>
      <c r="AQ45" s="1">
        <f ca="1">IF(AQ$5=1,$S45,AP654)</f>
        <v>8104657.8503948282</v>
      </c>
      <c r="AR45" s="1">
        <f ca="1">IF(AR$5=1,$S45,AQ654)</f>
        <v>7902041.4041349571</v>
      </c>
      <c r="AS45" s="1">
        <f ca="1">IF(AS$5=1,$S45,AR654)</f>
        <v>7699424.957875086</v>
      </c>
      <c r="AT45" s="1">
        <f ca="1">IF(AT$5=1,$S45,AS654)</f>
        <v>7496808.5116152149</v>
      </c>
      <c r="AU45" s="1">
        <f ca="1">IF(AU$5=1,$S45,AT654)</f>
        <v>7294192.0653553437</v>
      </c>
      <c r="AV45" s="1">
        <f ca="1">IF(AV$5=1,$S45,AU654)</f>
        <v>7091575.6190954726</v>
      </c>
      <c r="AW45" s="1">
        <f ca="1">IF(AW$5=1,$S45,AV654)</f>
        <v>6888959.1728356015</v>
      </c>
      <c r="AX45" s="1">
        <f ca="1">IF(AX$5=1,$S45,AW654)</f>
        <v>6686342.7265757304</v>
      </c>
      <c r="AY45" s="1">
        <f ca="1">IF(AY$5=1,$S45,AX654)</f>
        <v>6483726.2803158592</v>
      </c>
      <c r="AZ45" s="1">
        <f ca="1">IF(AZ$5=1,$S45,AY654)</f>
        <v>6281109.8340559881</v>
      </c>
      <c r="BA45" s="1">
        <f ca="1">IF(BA$5=1,$S45,AZ654)</f>
        <v>6078493.387796117</v>
      </c>
      <c r="BB45" s="1">
        <f ca="1">IF(BB$5=1,$S45,BA654)</f>
        <v>5875876.9415362459</v>
      </c>
      <c r="BC45" s="1">
        <f ca="1">IF(BC$5=1,$S45,BB654)</f>
        <v>5673260.4952763747</v>
      </c>
      <c r="BD45" s="1">
        <f ca="1">IF(BD$5=1,$S45,BC654)</f>
        <v>5470644.0490165036</v>
      </c>
      <c r="BE45" s="1">
        <f ca="1">IF(BE$5=1,$S45,BD654)</f>
        <v>5268027.6027566325</v>
      </c>
    </row>
    <row r="46" spans="1:57" x14ac:dyDescent="0.3">
      <c r="B46" s="1">
        <f>MAX(B$42:B45)+1</f>
        <v>240</v>
      </c>
      <c r="H46" s="13" t="str">
        <f ca="1">INDIRECT($B$1&amp;Items!E$2&amp;$B46)</f>
        <v>Основные средства</v>
      </c>
      <c r="I46" s="13" t="str">
        <f ca="1">IF(INDIRECT($B$1&amp;Items!F$2&amp;$B46)="",H46,INDIRECT($B$1&amp;Items!F$2&amp;$B46))</f>
        <v>Основные средства - тип - 3</v>
      </c>
      <c r="J46" s="1" t="str">
        <f ca="1">IF(INDIRECT($B$1&amp;Items!G$2&amp;$B46)="",IF(H46&lt;&gt;I46,"  "&amp;I46,I46),"    "&amp;INDIRECT($B$1&amp;Items!G$2&amp;$B46))</f>
        <v xml:space="preserve">  Основные средства - тип - 3</v>
      </c>
      <c r="S46" s="3">
        <v>0</v>
      </c>
      <c r="V46" s="1">
        <f>IF(V$5=1,$S46,U655)</f>
        <v>0</v>
      </c>
      <c r="W46" s="1">
        <f ca="1">IF(W$5=1,$S46,V655)</f>
        <v>0</v>
      </c>
      <c r="X46" s="1">
        <f ca="1">IF(X$5=1,$S46,W655)</f>
        <v>22423723.297033995</v>
      </c>
      <c r="Y46" s="1">
        <f ca="1">IF(Y$5=1,$S46,X655)</f>
        <v>22049994.575416762</v>
      </c>
      <c r="Z46" s="1">
        <f ca="1">IF(Z$5=1,$S46,Y655)</f>
        <v>21676265.853799529</v>
      </c>
      <c r="AA46" s="1">
        <f ca="1">IF(AA$5=1,$S46,Z655)</f>
        <v>21302537.132182296</v>
      </c>
      <c r="AB46" s="1">
        <f ca="1">IF(AB$5=1,$S46,AA655)</f>
        <v>20928808.410565063</v>
      </c>
      <c r="AC46" s="1">
        <f ca="1">IF(AC$5=1,$S46,AB655)</f>
        <v>20555079.68894783</v>
      </c>
      <c r="AD46" s="1">
        <f ca="1">IF(AD$5=1,$S46,AC655)</f>
        <v>20181350.967330597</v>
      </c>
      <c r="AE46" s="1">
        <f ca="1">IF(AE$5=1,$S46,AD655)</f>
        <v>19807622.245713364</v>
      </c>
      <c r="AF46" s="1">
        <f ca="1">IF(AF$5=1,$S46,AE655)</f>
        <v>19433893.524096131</v>
      </c>
      <c r="AG46" s="1">
        <f ca="1">IF(AG$5=1,$S46,AF655)</f>
        <v>19060164.802478898</v>
      </c>
      <c r="AH46" s="1">
        <f ca="1">IF(AH$5=1,$S46,AG655)</f>
        <v>18686436.080861665</v>
      </c>
      <c r="AI46" s="1">
        <f ca="1">IF(AI$5=1,$S46,AH655)</f>
        <v>18312707.359244432</v>
      </c>
      <c r="AJ46" s="1">
        <f ca="1">IF(AJ$5=1,$S46,AI655)</f>
        <v>17938978.637627199</v>
      </c>
      <c r="AK46" s="1">
        <f ca="1">IF(AK$5=1,$S46,AJ655)</f>
        <v>17565249.916009966</v>
      </c>
      <c r="AL46" s="1">
        <f ca="1">IF(AL$5=1,$S46,AK655)</f>
        <v>17191521.194392733</v>
      </c>
      <c r="AM46" s="1">
        <f ca="1">IF(AM$5=1,$S46,AL655)</f>
        <v>16817792.4727755</v>
      </c>
      <c r="AN46" s="1">
        <f ca="1">IF(AN$5=1,$S46,AM655)</f>
        <v>16444063.751158267</v>
      </c>
      <c r="AO46" s="1">
        <f ca="1">IF(AO$5=1,$S46,AN655)</f>
        <v>15696606.307923801</v>
      </c>
      <c r="AP46" s="1">
        <f ca="1">IF(AP$5=1,$S46,AO655)</f>
        <v>15322877.586306568</v>
      </c>
      <c r="AQ46" s="1">
        <f ca="1">IF(AQ$5=1,$S46,AP655)</f>
        <v>14949148.864689335</v>
      </c>
      <c r="AR46" s="1">
        <f ca="1">IF(AR$5=1,$S46,AQ655)</f>
        <v>14575420.143072102</v>
      </c>
      <c r="AS46" s="1">
        <f ca="1">IF(AS$5=1,$S46,AR655)</f>
        <v>14201691.421454869</v>
      </c>
      <c r="AT46" s="1">
        <f ca="1">IF(AT$5=1,$S46,AS655)</f>
        <v>13827962.699837636</v>
      </c>
      <c r="AU46" s="1">
        <f ca="1">IF(AU$5=1,$S46,AT655)</f>
        <v>13454233.978220403</v>
      </c>
      <c r="AV46" s="1">
        <f ca="1">IF(AV$5=1,$S46,AU655)</f>
        <v>13080505.25660317</v>
      </c>
      <c r="AW46" s="1">
        <f ca="1">IF(AW$5=1,$S46,AV655)</f>
        <v>12706776.534985937</v>
      </c>
      <c r="AX46" s="1">
        <f ca="1">IF(AX$5=1,$S46,AW655)</f>
        <v>12333047.813368704</v>
      </c>
      <c r="AY46" s="1">
        <f ca="1">IF(AY$5=1,$S46,AX655)</f>
        <v>11959319.091751471</v>
      </c>
      <c r="AZ46" s="1">
        <f ca="1">IF(AZ$5=1,$S46,AY655)</f>
        <v>11585590.370134238</v>
      </c>
      <c r="BA46" s="1">
        <f ca="1">IF(BA$5=1,$S46,AZ655)</f>
        <v>11211861.648517005</v>
      </c>
      <c r="BB46" s="1">
        <f ca="1">IF(BB$5=1,$S46,BA655)</f>
        <v>10838132.926899772</v>
      </c>
      <c r="BC46" s="1">
        <f ca="1">IF(BC$5=1,$S46,BB655)</f>
        <v>10464404.205282539</v>
      </c>
      <c r="BD46" s="1">
        <f ca="1">IF(BD$5=1,$S46,BC655)</f>
        <v>10090675.483665306</v>
      </c>
      <c r="BE46" s="1">
        <f ca="1">IF(BE$5=1,$S46,BD655)</f>
        <v>9716946.7620480731</v>
      </c>
    </row>
    <row r="47" spans="1:57" ht="4.9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3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</row>
    <row r="49" spans="2:57" x14ac:dyDescent="0.3">
      <c r="H49" s="3" t="s">
        <v>179</v>
      </c>
      <c r="I49" s="3"/>
      <c r="J49" s="3"/>
      <c r="S49" s="1">
        <f>S51+S56</f>
        <v>0</v>
      </c>
      <c r="V49" s="1">
        <f>V51+V56+V72</f>
        <v>0</v>
      </c>
      <c r="W49" s="1">
        <f t="shared" ref="W49:BE49" ca="1" si="59">W51+W56+W72</f>
        <v>125485567.86737774</v>
      </c>
      <c r="X49" s="1">
        <f t="shared" ca="1" si="59"/>
        <v>96305845.600515082</v>
      </c>
      <c r="Y49" s="1">
        <f t="shared" ca="1" si="59"/>
        <v>91124457.763404459</v>
      </c>
      <c r="Z49" s="1">
        <f t="shared" ca="1" si="59"/>
        <v>86542212.768989295</v>
      </c>
      <c r="AA49" s="1">
        <f t="shared" ca="1" si="59"/>
        <v>94156944.268182904</v>
      </c>
      <c r="AB49" s="1">
        <f t="shared" ca="1" si="59"/>
        <v>120898387.4911736</v>
      </c>
      <c r="AC49" s="1">
        <f t="shared" ca="1" si="59"/>
        <v>114623496.38172136</v>
      </c>
      <c r="AD49" s="1">
        <f t="shared" ca="1" si="59"/>
        <v>112015924.67656925</v>
      </c>
      <c r="AE49" s="1">
        <f t="shared" ca="1" si="59"/>
        <v>110695558.57098381</v>
      </c>
      <c r="AF49" s="1">
        <f t="shared" ca="1" si="59"/>
        <v>109375192.46539839</v>
      </c>
      <c r="AG49" s="1">
        <f t="shared" ca="1" si="59"/>
        <v>107700659.69314627</v>
      </c>
      <c r="AH49" s="1">
        <f t="shared" ca="1" si="59"/>
        <v>106380293.58756083</v>
      </c>
      <c r="AI49" s="1">
        <f t="shared" ca="1" si="59"/>
        <v>105059927.48197541</v>
      </c>
      <c r="AJ49" s="1">
        <f t="shared" ca="1" si="59"/>
        <v>103447894.70972329</v>
      </c>
      <c r="AK49" s="1">
        <f t="shared" ca="1" si="59"/>
        <v>102127528.60413787</v>
      </c>
      <c r="AL49" s="1">
        <f t="shared" ca="1" si="59"/>
        <v>100807162.49855241</v>
      </c>
      <c r="AM49" s="1">
        <f t="shared" ca="1" si="59"/>
        <v>99257629.726300314</v>
      </c>
      <c r="AN49" s="1">
        <f t="shared" ca="1" si="59"/>
        <v>97937263.620714873</v>
      </c>
      <c r="AO49" s="1">
        <f t="shared" ca="1" si="59"/>
        <v>95713198.076210663</v>
      </c>
      <c r="AP49" s="1">
        <f t="shared" ca="1" si="59"/>
        <v>94226165.303958565</v>
      </c>
      <c r="AQ49" s="1">
        <f t="shared" ca="1" si="59"/>
        <v>92905799.198373124</v>
      </c>
      <c r="AR49" s="1">
        <f t="shared" ca="1" si="59"/>
        <v>91585433.092787683</v>
      </c>
      <c r="AS49" s="1">
        <f t="shared" ca="1" si="59"/>
        <v>90160900.320535585</v>
      </c>
      <c r="AT49" s="1">
        <f t="shared" ca="1" si="59"/>
        <v>88840534.214950159</v>
      </c>
      <c r="AU49" s="1">
        <f t="shared" ca="1" si="59"/>
        <v>87520168.109364718</v>
      </c>
      <c r="AV49" s="1">
        <f t="shared" ca="1" si="59"/>
        <v>86158135.337112606</v>
      </c>
      <c r="AW49" s="1">
        <f t="shared" ca="1" si="59"/>
        <v>85254435.898193836</v>
      </c>
      <c r="AX49" s="1">
        <f t="shared" ca="1" si="59"/>
        <v>84350736.459275067</v>
      </c>
      <c r="AY49" s="1">
        <f t="shared" ca="1" si="59"/>
        <v>83447037.020356297</v>
      </c>
      <c r="AZ49" s="1">
        <f t="shared" ca="1" si="59"/>
        <v>82543337.581437528</v>
      </c>
      <c r="BA49" s="1">
        <f t="shared" ca="1" si="59"/>
        <v>81639638.142518759</v>
      </c>
      <c r="BB49" s="1">
        <f t="shared" ca="1" si="59"/>
        <v>80735938.703599975</v>
      </c>
      <c r="BC49" s="1">
        <f t="shared" ca="1" si="59"/>
        <v>79832239.264681205</v>
      </c>
      <c r="BD49" s="1">
        <f t="shared" ca="1" si="59"/>
        <v>78928539.825762436</v>
      </c>
      <c r="BE49" s="1">
        <f t="shared" ca="1" si="59"/>
        <v>78024840.386843666</v>
      </c>
    </row>
    <row r="51" spans="2:57" x14ac:dyDescent="0.3">
      <c r="B51" s="1">
        <f>ROW(Items!$A$111)</f>
        <v>111</v>
      </c>
      <c r="H51" s="13" t="str">
        <f ca="1">INDIRECT($B$1&amp;Items!E$2&amp;$B51)</f>
        <v>Собственный капитал</v>
      </c>
      <c r="I51" s="13" t="str">
        <f ca="1">IF(INDIRECT($B$1&amp;Items!F$2&amp;$B51)="",H51,INDIRECT($B$1&amp;Items!F$2&amp;$B51))</f>
        <v>Собственный капитал</v>
      </c>
      <c r="J51" s="1" t="str">
        <f ca="1">IF(INDIRECT($B$1&amp;Items!G$2&amp;$B51)="",IF(H51&lt;&gt;I51,"  "&amp;I51,I51),"    "&amp;INDIRECT($B$1&amp;Items!G$2&amp;$B51))</f>
        <v>Собственный капитал</v>
      </c>
      <c r="S51" s="3">
        <v>0</v>
      </c>
      <c r="V51" s="1">
        <f>IF(V$5=1,$S51,U660)</f>
        <v>0</v>
      </c>
      <c r="W51" s="1">
        <f ca="1">IF(W$5=1,$S51,V660)</f>
        <v>77404564.460360929</v>
      </c>
      <c r="X51" s="1">
        <f ca="1">IF(X$5=1,$S51,W660)</f>
        <v>75810892.343356788</v>
      </c>
      <c r="Y51" s="1">
        <f ca="1">IF(Y$5=1,$S51,X660)</f>
        <v>73022188.598730743</v>
      </c>
      <c r="Z51" s="1">
        <f ca="1">IF(Z$5=1,$S51,Y660)</f>
        <v>70424310.835130259</v>
      </c>
      <c r="AA51" s="1">
        <f ca="1">IF(AA$5=1,$S51,Z660)</f>
        <v>80104919.164920092</v>
      </c>
      <c r="AB51" s="1">
        <f ca="1">IF(AB$5=1,$S51,AA660)</f>
        <v>106822042.32620612</v>
      </c>
      <c r="AC51" s="1">
        <f ca="1">IF(AC$5=1,$S51,AB660)</f>
        <v>105551568.55993247</v>
      </c>
      <c r="AD51" s="1">
        <f ca="1">IF(AD$5=1,$S51,AC660)</f>
        <v>104515924.67656925</v>
      </c>
      <c r="AE51" s="1">
        <f ca="1">IF(AE$5=1,$S51,AD660)</f>
        <v>103487225.23765048</v>
      </c>
      <c r="AF51" s="1">
        <f ca="1">IF(AF$5=1,$S51,AE660)</f>
        <v>102465470.24317616</v>
      </c>
      <c r="AG51" s="1">
        <f ca="1">IF(AG$5=1,$S51,AF660)</f>
        <v>101450659.69314627</v>
      </c>
      <c r="AH51" s="1">
        <f ca="1">IF(AH$5=1,$S51,AG660)</f>
        <v>100442793.58756083</v>
      </c>
      <c r="AI51" s="1">
        <f ca="1">IF(AI$5=1,$S51,AH660)</f>
        <v>99441871.926419854</v>
      </c>
      <c r="AJ51" s="1">
        <f ca="1">IF(AJ$5=1,$S51,AI660)</f>
        <v>98447894.709723294</v>
      </c>
      <c r="AK51" s="1">
        <f ca="1">IF(AK$5=1,$S51,AJ660)</f>
        <v>97460861.937471196</v>
      </c>
      <c r="AL51" s="1">
        <f ca="1">IF(AL$5=1,$S51,AK660)</f>
        <v>96480773.609663531</v>
      </c>
      <c r="AM51" s="1">
        <f ca="1">IF(AM$5=1,$S51,AL660)</f>
        <v>95507629.726300314</v>
      </c>
      <c r="AN51" s="1">
        <f ca="1">IF(AN$5=1,$S51,AM660)</f>
        <v>94541430.287381545</v>
      </c>
      <c r="AO51" s="1">
        <f ca="1">IF(AO$5=1,$S51,AN660)</f>
        <v>92678475.853988439</v>
      </c>
      <c r="AP51" s="1">
        <f ca="1">IF(AP$5=1,$S51,AO660)</f>
        <v>91726165.303958565</v>
      </c>
      <c r="AQ51" s="1">
        <f ca="1">IF(AQ$5=1,$S51,AP660)</f>
        <v>90780799.198373124</v>
      </c>
      <c r="AR51" s="1">
        <f ca="1">IF(AR$5=1,$S51,AQ660)</f>
        <v>89842377.537232131</v>
      </c>
      <c r="AS51" s="1">
        <f ca="1">IF(AS$5=1,$S51,AR660)</f>
        <v>88910900.320535585</v>
      </c>
      <c r="AT51" s="1">
        <f ca="1">IF(AT$5=1,$S51,AS660)</f>
        <v>87986367.548283488</v>
      </c>
      <c r="AU51" s="1">
        <f ca="1">IF(AU$5=1,$S51,AT660)</f>
        <v>87068779.220475823</v>
      </c>
      <c r="AV51" s="1">
        <f ca="1">IF(AV$5=1,$S51,AU660)</f>
        <v>86158135.337112606</v>
      </c>
      <c r="AW51" s="1">
        <f ca="1">IF(AW$5=1,$S51,AV660)</f>
        <v>85254435.898193836</v>
      </c>
      <c r="AX51" s="1">
        <f ca="1">IF(AX$5=1,$S51,AW660)</f>
        <v>84350736.459275067</v>
      </c>
      <c r="AY51" s="1">
        <f ca="1">IF(AY$5=1,$S51,AX660)</f>
        <v>83447037.020356297</v>
      </c>
      <c r="AZ51" s="1">
        <f ca="1">IF(AZ$5=1,$S51,AY660)</f>
        <v>82543337.581437528</v>
      </c>
      <c r="BA51" s="1">
        <f ca="1">IF(BA$5=1,$S51,AZ660)</f>
        <v>81639638.142518759</v>
      </c>
      <c r="BB51" s="1">
        <f ca="1">IF(BB$5=1,$S51,BA660)</f>
        <v>80735938.703599975</v>
      </c>
      <c r="BC51" s="1">
        <f ca="1">IF(BC$5=1,$S51,BB660)</f>
        <v>79832239.264681205</v>
      </c>
      <c r="BD51" s="1">
        <f ca="1">IF(BD$5=1,$S51,BC660)</f>
        <v>78928539.825762436</v>
      </c>
      <c r="BE51" s="1">
        <f ca="1">IF(BE$5=1,$S51,BD660)</f>
        <v>78024840.386843666</v>
      </c>
    </row>
    <row r="52" spans="2:57" x14ac:dyDescent="0.3">
      <c r="B52" s="1">
        <f>MAX(B51:B$51)+1</f>
        <v>112</v>
      </c>
      <c r="H52" s="13" t="str">
        <f ca="1">INDIRECT($B$1&amp;Items!E$2&amp;$B52)</f>
        <v>Собственный капитал</v>
      </c>
      <c r="I52" s="13" t="str">
        <f ca="1">IF(INDIRECT($B$1&amp;Items!F$2&amp;$B52)="",H52,INDIRECT($B$1&amp;Items!F$2&amp;$B52))</f>
        <v>УК</v>
      </c>
      <c r="J52" s="1" t="str">
        <f ca="1">IF(INDIRECT($B$1&amp;Items!G$2&amp;$B52)="",IF(H52&lt;&gt;I52,"  "&amp;I52,I52),"    "&amp;INDIRECT($B$1&amp;Items!G$2&amp;$B52))</f>
        <v xml:space="preserve">  УК</v>
      </c>
      <c r="S52" s="3">
        <v>0</v>
      </c>
      <c r="V52" s="1">
        <f>IF(V$5=1,$S52,U661)</f>
        <v>0</v>
      </c>
      <c r="W52" s="1">
        <f ca="1">IF(W$5=1,$S52,V661)</f>
        <v>40000000</v>
      </c>
      <c r="X52" s="1">
        <f ca="1">IF(X$5=1,$S52,W661)</f>
        <v>40000000</v>
      </c>
      <c r="Y52" s="1">
        <f ca="1">IF(Y$5=1,$S52,X661)</f>
        <v>40000000</v>
      </c>
      <c r="Z52" s="1">
        <f ca="1">IF(Z$5=1,$S52,Y661)</f>
        <v>40000000</v>
      </c>
      <c r="AA52" s="1">
        <f ca="1">IF(AA$5=1,$S52,Z661)</f>
        <v>40000000</v>
      </c>
      <c r="AB52" s="1">
        <f ca="1">IF(AB$5=1,$S52,AA661)</f>
        <v>40000000</v>
      </c>
      <c r="AC52" s="1">
        <f ca="1">IF(AC$5=1,$S52,AB661)</f>
        <v>40000000</v>
      </c>
      <c r="AD52" s="1">
        <f ca="1">IF(AD$5=1,$S52,AC661)</f>
        <v>40000000</v>
      </c>
      <c r="AE52" s="1">
        <f ca="1">IF(AE$5=1,$S52,AD661)</f>
        <v>40000000</v>
      </c>
      <c r="AF52" s="1">
        <f ca="1">IF(AF$5=1,$S52,AE661)</f>
        <v>40000000</v>
      </c>
      <c r="AG52" s="1">
        <f ca="1">IF(AG$5=1,$S52,AF661)</f>
        <v>40000000</v>
      </c>
      <c r="AH52" s="1">
        <f ca="1">IF(AH$5=1,$S52,AG661)</f>
        <v>40000000</v>
      </c>
      <c r="AI52" s="1">
        <f ca="1">IF(AI$5=1,$S52,AH661)</f>
        <v>40000000</v>
      </c>
      <c r="AJ52" s="1">
        <f ca="1">IF(AJ$5=1,$S52,AI661)</f>
        <v>40000000</v>
      </c>
      <c r="AK52" s="1">
        <f ca="1">IF(AK$5=1,$S52,AJ661)</f>
        <v>40000000</v>
      </c>
      <c r="AL52" s="1">
        <f ca="1">IF(AL$5=1,$S52,AK661)</f>
        <v>40000000</v>
      </c>
      <c r="AM52" s="1">
        <f ca="1">IF(AM$5=1,$S52,AL661)</f>
        <v>40000000</v>
      </c>
      <c r="AN52" s="1">
        <f ca="1">IF(AN$5=1,$S52,AM661)</f>
        <v>40000000</v>
      </c>
      <c r="AO52" s="1">
        <f ca="1">IF(AO$5=1,$S52,AN661)</f>
        <v>40000000</v>
      </c>
      <c r="AP52" s="1">
        <f ca="1">IF(AP$5=1,$S52,AO661)</f>
        <v>40000000</v>
      </c>
      <c r="AQ52" s="1">
        <f ca="1">IF(AQ$5=1,$S52,AP661)</f>
        <v>40000000</v>
      </c>
      <c r="AR52" s="1">
        <f ca="1">IF(AR$5=1,$S52,AQ661)</f>
        <v>40000000</v>
      </c>
      <c r="AS52" s="1">
        <f ca="1">IF(AS$5=1,$S52,AR661)</f>
        <v>40000000</v>
      </c>
      <c r="AT52" s="1">
        <f ca="1">IF(AT$5=1,$S52,AS661)</f>
        <v>40000000</v>
      </c>
      <c r="AU52" s="1">
        <f ca="1">IF(AU$5=1,$S52,AT661)</f>
        <v>40000000</v>
      </c>
      <c r="AV52" s="1">
        <f ca="1">IF(AV$5=1,$S52,AU661)</f>
        <v>40000000</v>
      </c>
      <c r="AW52" s="1">
        <f ca="1">IF(AW$5=1,$S52,AV661)</f>
        <v>40000000</v>
      </c>
      <c r="AX52" s="1">
        <f ca="1">IF(AX$5=1,$S52,AW661)</f>
        <v>40000000</v>
      </c>
      <c r="AY52" s="1">
        <f ca="1">IF(AY$5=1,$S52,AX661)</f>
        <v>40000000</v>
      </c>
      <c r="AZ52" s="1">
        <f ca="1">IF(AZ$5=1,$S52,AY661)</f>
        <v>40000000</v>
      </c>
      <c r="BA52" s="1">
        <f ca="1">IF(BA$5=1,$S52,AZ661)</f>
        <v>40000000</v>
      </c>
      <c r="BB52" s="1">
        <f ca="1">IF(BB$5=1,$S52,BA661)</f>
        <v>40000000</v>
      </c>
      <c r="BC52" s="1">
        <f ca="1">IF(BC$5=1,$S52,BB661)</f>
        <v>40000000</v>
      </c>
      <c r="BD52" s="1">
        <f ca="1">IF(BD$5=1,$S52,BC661)</f>
        <v>40000000</v>
      </c>
      <c r="BE52" s="1">
        <f ca="1">IF(BE$5=1,$S52,BD661)</f>
        <v>40000000</v>
      </c>
    </row>
    <row r="53" spans="2:57" x14ac:dyDescent="0.3">
      <c r="B53" s="1">
        <f>MAX(B$51:B52)+1</f>
        <v>113</v>
      </c>
      <c r="H53" s="13" t="str">
        <f ca="1">INDIRECT($B$1&amp;Items!E$2&amp;$B53)</f>
        <v>Собственный капитал</v>
      </c>
      <c r="I53" s="13" t="str">
        <f ca="1">IF(INDIRECT($B$1&amp;Items!F$2&amp;$B53)="",H53,INDIRECT($B$1&amp;Items!F$2&amp;$B53))</f>
        <v>Доля Инвестора</v>
      </c>
      <c r="J53" s="1" t="str">
        <f ca="1">IF(INDIRECT($B$1&amp;Items!G$2&amp;$B53)="",IF(H53&lt;&gt;I53,"  "&amp;I53,I53),"    "&amp;INDIRECT($B$1&amp;Items!G$2&amp;$B53))</f>
        <v xml:space="preserve">  Доля Инвестора</v>
      </c>
      <c r="S53" s="3">
        <v>0</v>
      </c>
      <c r="V53" s="1">
        <f>IF(V$5=1,$S53,U662)</f>
        <v>0</v>
      </c>
      <c r="W53" s="1">
        <f ca="1">IF(W$5=1,$S53,V662)</f>
        <v>38302124.194320954</v>
      </c>
      <c r="X53" s="1">
        <f ca="1">IF(X$5=1,$S53,W662)</f>
        <v>38302124.194320954</v>
      </c>
      <c r="Y53" s="1">
        <f ca="1">IF(Y$5=1,$S53,X662)</f>
        <v>38302124.194320954</v>
      </c>
      <c r="Z53" s="1">
        <f ca="1">IF(Z$5=1,$S53,Y662)</f>
        <v>38302124.194320954</v>
      </c>
      <c r="AA53" s="1">
        <f ca="1">IF(AA$5=1,$S53,Z662)</f>
        <v>38302124.194320954</v>
      </c>
      <c r="AB53" s="1">
        <f ca="1">IF(AB$5=1,$S53,AA662)</f>
        <v>38302124.194320954</v>
      </c>
      <c r="AC53" s="1">
        <f ca="1">IF(AC$5=1,$S53,AB662)</f>
        <v>38302124.194320954</v>
      </c>
      <c r="AD53" s="1">
        <f ca="1">IF(AD$5=1,$S53,AC662)</f>
        <v>38302124.194320954</v>
      </c>
      <c r="AE53" s="1">
        <f ca="1">IF(AE$5=1,$S53,AD662)</f>
        <v>38302124.194320954</v>
      </c>
      <c r="AF53" s="1">
        <f ca="1">IF(AF$5=1,$S53,AE662)</f>
        <v>38302124.194320954</v>
      </c>
      <c r="AG53" s="1">
        <f ca="1">IF(AG$5=1,$S53,AF662)</f>
        <v>38302124.194320954</v>
      </c>
      <c r="AH53" s="1">
        <f ca="1">IF(AH$5=1,$S53,AG662)</f>
        <v>38302124.194320954</v>
      </c>
      <c r="AI53" s="1">
        <f ca="1">IF(AI$5=1,$S53,AH662)</f>
        <v>38302124.194320954</v>
      </c>
      <c r="AJ53" s="1">
        <f ca="1">IF(AJ$5=1,$S53,AI662)</f>
        <v>38302124.194320954</v>
      </c>
      <c r="AK53" s="1">
        <f ca="1">IF(AK$5=1,$S53,AJ662)</f>
        <v>38302124.194320954</v>
      </c>
      <c r="AL53" s="1">
        <f ca="1">IF(AL$5=1,$S53,AK662)</f>
        <v>38302124.194320954</v>
      </c>
      <c r="AM53" s="1">
        <f ca="1">IF(AM$5=1,$S53,AL662)</f>
        <v>38302124.194320954</v>
      </c>
      <c r="AN53" s="1">
        <f ca="1">IF(AN$5=1,$S53,AM662)</f>
        <v>38302124.194320954</v>
      </c>
      <c r="AO53" s="1">
        <f ca="1">IF(AO$5=1,$S53,AN662)</f>
        <v>38302124.194320954</v>
      </c>
      <c r="AP53" s="1">
        <f ca="1">IF(AP$5=1,$S53,AO662)</f>
        <v>38302124.194320954</v>
      </c>
      <c r="AQ53" s="1">
        <f ca="1">IF(AQ$5=1,$S53,AP662)</f>
        <v>38302124.194320954</v>
      </c>
      <c r="AR53" s="1">
        <f ca="1">IF(AR$5=1,$S53,AQ662)</f>
        <v>38302124.194320954</v>
      </c>
      <c r="AS53" s="1">
        <f ca="1">IF(AS$5=1,$S53,AR662)</f>
        <v>38302124.194320954</v>
      </c>
      <c r="AT53" s="1">
        <f ca="1">IF(AT$5=1,$S53,AS662)</f>
        <v>38302124.194320954</v>
      </c>
      <c r="AU53" s="1">
        <f ca="1">IF(AU$5=1,$S53,AT662)</f>
        <v>38302124.194320954</v>
      </c>
      <c r="AV53" s="1">
        <f ca="1">IF(AV$5=1,$S53,AU662)</f>
        <v>38302124.194320954</v>
      </c>
      <c r="AW53" s="1">
        <f ca="1">IF(AW$5=1,$S53,AV662)</f>
        <v>38302124.194320954</v>
      </c>
      <c r="AX53" s="1">
        <f ca="1">IF(AX$5=1,$S53,AW662)</f>
        <v>38302124.194320954</v>
      </c>
      <c r="AY53" s="1">
        <f ca="1">IF(AY$5=1,$S53,AX662)</f>
        <v>38302124.194320954</v>
      </c>
      <c r="AZ53" s="1">
        <f ca="1">IF(AZ$5=1,$S53,AY662)</f>
        <v>38302124.194320954</v>
      </c>
      <c r="BA53" s="1">
        <f ca="1">IF(BA$5=1,$S53,AZ662)</f>
        <v>38302124.194320954</v>
      </c>
      <c r="BB53" s="1">
        <f ca="1">IF(BB$5=1,$S53,BA662)</f>
        <v>38302124.194320954</v>
      </c>
      <c r="BC53" s="1">
        <f ca="1">IF(BC$5=1,$S53,BB662)</f>
        <v>38302124.194320954</v>
      </c>
      <c r="BD53" s="1">
        <f ca="1">IF(BD$5=1,$S53,BC662)</f>
        <v>38302124.194320954</v>
      </c>
      <c r="BE53" s="1">
        <f ca="1">IF(BE$5=1,$S53,BD662)</f>
        <v>38302124.194320954</v>
      </c>
    </row>
    <row r="54" spans="2:57" x14ac:dyDescent="0.3">
      <c r="B54" s="1">
        <f>MAX(B$51:B53)+1</f>
        <v>114</v>
      </c>
      <c r="H54" s="13" t="str">
        <f ca="1">INDIRECT($B$1&amp;Items!E$2&amp;$B54)</f>
        <v>Собственный капитал</v>
      </c>
      <c r="I54" s="13" t="str">
        <f ca="1">IF(INDIRECT($B$1&amp;Items!F$2&amp;$B54)="",H54,INDIRECT($B$1&amp;Items!F$2&amp;$B54))</f>
        <v>Нераспределенная прибыль</v>
      </c>
      <c r="J54" s="1" t="str">
        <f ca="1">IF(INDIRECT($B$1&amp;Items!G$2&amp;$B54)="",IF(H54&lt;&gt;I54,"  "&amp;I54,I54),"    "&amp;INDIRECT($B$1&amp;Items!G$2&amp;$B54))</f>
        <v xml:space="preserve">  Нераспределенная прибыль</v>
      </c>
      <c r="S54" s="3">
        <v>0</v>
      </c>
      <c r="V54" s="1">
        <f>IF(V$5=1,$S54,U663)</f>
        <v>0</v>
      </c>
      <c r="W54" s="1">
        <f ca="1">IF(W$5=1,$S54,V663)</f>
        <v>-897559.73396002001</v>
      </c>
      <c r="X54" s="1">
        <f ca="1">IF(X$5=1,$S54,W663)</f>
        <v>-2491231.8509641644</v>
      </c>
      <c r="Y54" s="1">
        <f ca="1">IF(Y$5=1,$S54,X663)</f>
        <v>-5279935.5955902021</v>
      </c>
      <c r="Z54" s="1">
        <f ca="1">IF(Z$5=1,$S54,Y663)</f>
        <v>-7877813.3591906857</v>
      </c>
      <c r="AA54" s="1">
        <f ca="1">IF(AA$5=1,$S54,Z663)</f>
        <v>1802794.9705991428</v>
      </c>
      <c r="AB54" s="1">
        <f ca="1">IF(AB$5=1,$S54,AA663)</f>
        <v>28519918.131885178</v>
      </c>
      <c r="AC54" s="1">
        <f ca="1">IF(AC$5=1,$S54,AB663)</f>
        <v>27249444.36561152</v>
      </c>
      <c r="AD54" s="1">
        <f ca="1">IF(AD$5=1,$S54,AC663)</f>
        <v>26213800.482248306</v>
      </c>
      <c r="AE54" s="1">
        <f ca="1">IF(AE$5=1,$S54,AD663)</f>
        <v>25185101.043329537</v>
      </c>
      <c r="AF54" s="1">
        <f ca="1">IF(AF$5=1,$S54,AE663)</f>
        <v>24163346.048855212</v>
      </c>
      <c r="AG54" s="1">
        <f ca="1">IF(AG$5=1,$S54,AF663)</f>
        <v>23148535.49882533</v>
      </c>
      <c r="AH54" s="1">
        <f ca="1">IF(AH$5=1,$S54,AG663)</f>
        <v>22140669.393239893</v>
      </c>
      <c r="AI54" s="1">
        <f ca="1">IF(AI$5=1,$S54,AH663)</f>
        <v>21139747.7320989</v>
      </c>
      <c r="AJ54" s="1">
        <f ca="1">IF(AJ$5=1,$S54,AI663)</f>
        <v>20145770.515402351</v>
      </c>
      <c r="AK54" s="1">
        <f ca="1">IF(AK$5=1,$S54,AJ663)</f>
        <v>19158737.743150245</v>
      </c>
      <c r="AL54" s="1">
        <f ca="1">IF(AL$5=1,$S54,AK663)</f>
        <v>18178649.415342584</v>
      </c>
      <c r="AM54" s="1">
        <f ca="1">IF(AM$5=1,$S54,AL663)</f>
        <v>17205505.531979367</v>
      </c>
      <c r="AN54" s="1">
        <f ca="1">IF(AN$5=1,$S54,AM663)</f>
        <v>16239306.093060596</v>
      </c>
      <c r="AO54" s="1">
        <f ca="1">IF(AO$5=1,$S54,AN663)</f>
        <v>14376351.659667499</v>
      </c>
      <c r="AP54" s="1">
        <f ca="1">IF(AP$5=1,$S54,AO663)</f>
        <v>13424041.109637618</v>
      </c>
      <c r="AQ54" s="1">
        <f ca="1">IF(AQ$5=1,$S54,AP663)</f>
        <v>12478675.004052181</v>
      </c>
      <c r="AR54" s="1">
        <f ca="1">IF(AR$5=1,$S54,AQ663)</f>
        <v>11540253.342911188</v>
      </c>
      <c r="AS54" s="1">
        <f ca="1">IF(AS$5=1,$S54,AR663)</f>
        <v>10608776.126214638</v>
      </c>
      <c r="AT54" s="1">
        <f ca="1">IF(AT$5=1,$S54,AS663)</f>
        <v>9684243.353962535</v>
      </c>
      <c r="AU54" s="1">
        <f ca="1">IF(AU$5=1,$S54,AT663)</f>
        <v>8766655.0261548758</v>
      </c>
      <c r="AV54" s="1">
        <f ca="1">IF(AV$5=1,$S54,AU663)</f>
        <v>7856011.1427916605</v>
      </c>
      <c r="AW54" s="1">
        <f ca="1">IF(AW$5=1,$S54,AV663)</f>
        <v>6952311.7038728893</v>
      </c>
      <c r="AX54" s="1">
        <f ca="1">IF(AX$5=1,$S54,AW663)</f>
        <v>6048612.2649541181</v>
      </c>
      <c r="AY54" s="1">
        <f ca="1">IF(AY$5=1,$S54,AX663)</f>
        <v>5144912.8260353468</v>
      </c>
      <c r="AZ54" s="1">
        <f ca="1">IF(AZ$5=1,$S54,AY663)</f>
        <v>4241213.3871165756</v>
      </c>
      <c r="BA54" s="1">
        <f ca="1">IF(BA$5=1,$S54,AZ663)</f>
        <v>3337513.9481978049</v>
      </c>
      <c r="BB54" s="1">
        <f ca="1">IF(BB$5=1,$S54,BA663)</f>
        <v>2433814.5092790341</v>
      </c>
      <c r="BC54" s="1">
        <f ca="1">IF(BC$5=1,$S54,BB663)</f>
        <v>1530115.0703602633</v>
      </c>
      <c r="BD54" s="1">
        <f ca="1">IF(BD$5=1,$S54,BC663)</f>
        <v>626415.63144149259</v>
      </c>
      <c r="BE54" s="1">
        <f ca="1">IF(BE$5=1,$S54,BD663)</f>
        <v>-277283.80747727817</v>
      </c>
    </row>
    <row r="56" spans="2:57" x14ac:dyDescent="0.3">
      <c r="B56" s="1">
        <f>ROW(Items!$A$91)</f>
        <v>91</v>
      </c>
      <c r="H56" s="13" t="str">
        <f ca="1">INDIRECT($B$1&amp;Items!E$2&amp;$B56)</f>
        <v>Кредиторская задолженность</v>
      </c>
      <c r="I56" s="13" t="str">
        <f ca="1">IF(INDIRECT($B$1&amp;Items!F$2&amp;$B56)="",H56,INDIRECT($B$1&amp;Items!F$2&amp;$B56))</f>
        <v>Кредиторская задолженность</v>
      </c>
      <c r="J56" s="1" t="str">
        <f ca="1">IF(INDIRECT($B$1&amp;Items!G$2&amp;$B56)="",IF(H56&lt;&gt;I56,"  "&amp;I56,I56),"    "&amp;INDIRECT($B$1&amp;Items!G$2&amp;$B56))</f>
        <v>Кредиторская задолженность</v>
      </c>
      <c r="S56" s="1">
        <f>SUM(S57:S70)</f>
        <v>0</v>
      </c>
      <c r="V56" s="1">
        <f t="shared" ref="V56:BE56" si="60">SUM(V57:V70)</f>
        <v>0</v>
      </c>
      <c r="W56" s="1">
        <f t="shared" ca="1" si="60"/>
        <v>48081003.407016814</v>
      </c>
      <c r="X56" s="1">
        <f t="shared" ca="1" si="60"/>
        <v>20494953.257158298</v>
      </c>
      <c r="Y56" s="1">
        <f t="shared" ca="1" si="60"/>
        <v>8352269.1646737102</v>
      </c>
      <c r="Z56" s="1">
        <f t="shared" ca="1" si="60"/>
        <v>6624846.3783034906</v>
      </c>
      <c r="AA56" s="1">
        <f t="shared" ca="1" si="60"/>
        <v>5302025.1032628193</v>
      </c>
      <c r="AB56" s="1">
        <f t="shared" ca="1" si="60"/>
        <v>5597178.4983007992</v>
      </c>
      <c r="AC56" s="1">
        <f t="shared" ca="1" si="60"/>
        <v>870538.93289999862</v>
      </c>
      <c r="AD56" s="1">
        <f t="shared" ca="1" si="60"/>
        <v>-1.280568540096283E-9</v>
      </c>
      <c r="AE56" s="1">
        <f t="shared" ca="1" si="60"/>
        <v>-1.280568540096283E-9</v>
      </c>
      <c r="AF56" s="1">
        <f t="shared" ca="1" si="60"/>
        <v>-1.280568540096283E-9</v>
      </c>
      <c r="AG56" s="1">
        <f t="shared" ca="1" si="60"/>
        <v>-1.280568540096283E-9</v>
      </c>
      <c r="AH56" s="1">
        <f t="shared" ca="1" si="60"/>
        <v>-1.280568540096283E-9</v>
      </c>
      <c r="AI56" s="1">
        <f t="shared" ca="1" si="60"/>
        <v>-1.280568540096283E-9</v>
      </c>
      <c r="AJ56" s="1">
        <f t="shared" ca="1" si="60"/>
        <v>-1.280568540096283E-9</v>
      </c>
      <c r="AK56" s="1">
        <f t="shared" ca="1" si="60"/>
        <v>-1.280568540096283E-9</v>
      </c>
      <c r="AL56" s="1">
        <f t="shared" ca="1" si="60"/>
        <v>-1.280568540096283E-9</v>
      </c>
      <c r="AM56" s="1">
        <f t="shared" ca="1" si="60"/>
        <v>-1.280568540096283E-9</v>
      </c>
      <c r="AN56" s="1">
        <f t="shared" ca="1" si="60"/>
        <v>-1.280568540096283E-9</v>
      </c>
      <c r="AO56" s="1">
        <f t="shared" ca="1" si="60"/>
        <v>-1.280568540096283E-9</v>
      </c>
      <c r="AP56" s="1">
        <f t="shared" ca="1" si="60"/>
        <v>-1.280568540096283E-9</v>
      </c>
      <c r="AQ56" s="1">
        <f t="shared" ca="1" si="60"/>
        <v>-1.280568540096283E-9</v>
      </c>
      <c r="AR56" s="1">
        <f t="shared" ca="1" si="60"/>
        <v>-1.280568540096283E-9</v>
      </c>
      <c r="AS56" s="1">
        <f t="shared" ca="1" si="60"/>
        <v>-1.280568540096283E-9</v>
      </c>
      <c r="AT56" s="1">
        <f t="shared" ca="1" si="60"/>
        <v>-1.280568540096283E-9</v>
      </c>
      <c r="AU56" s="1">
        <f t="shared" ca="1" si="60"/>
        <v>-1.280568540096283E-9</v>
      </c>
      <c r="AV56" s="1">
        <f t="shared" ca="1" si="60"/>
        <v>-1.280568540096283E-9</v>
      </c>
      <c r="AW56" s="1">
        <f t="shared" ca="1" si="60"/>
        <v>-1.280568540096283E-9</v>
      </c>
      <c r="AX56" s="1">
        <f t="shared" ca="1" si="60"/>
        <v>-1.280568540096283E-9</v>
      </c>
      <c r="AY56" s="1">
        <f t="shared" ca="1" si="60"/>
        <v>-1.280568540096283E-9</v>
      </c>
      <c r="AZ56" s="1">
        <f t="shared" ca="1" si="60"/>
        <v>-1.280568540096283E-9</v>
      </c>
      <c r="BA56" s="1">
        <f t="shared" ca="1" si="60"/>
        <v>-1.280568540096283E-9</v>
      </c>
      <c r="BB56" s="1">
        <f t="shared" ca="1" si="60"/>
        <v>-1.280568540096283E-9</v>
      </c>
      <c r="BC56" s="1">
        <f t="shared" ca="1" si="60"/>
        <v>-1.280568540096283E-9</v>
      </c>
      <c r="BD56" s="1">
        <f t="shared" ca="1" si="60"/>
        <v>-1.280568540096283E-9</v>
      </c>
      <c r="BE56" s="1">
        <f t="shared" ca="1" si="60"/>
        <v>-1.280568540096283E-9</v>
      </c>
    </row>
    <row r="57" spans="2:57" x14ac:dyDescent="0.3">
      <c r="B57" s="1">
        <f>MAX(B$55:B56)+1</f>
        <v>92</v>
      </c>
      <c r="H57" s="13" t="str">
        <f ca="1">INDIRECT($B$1&amp;Items!E$2&amp;$B57)</f>
        <v>Кредиторская задолженность</v>
      </c>
      <c r="I57" s="13" t="str">
        <f ca="1">IF(INDIRECT($B$1&amp;Items!F$2&amp;$B57)="",H57,INDIRECT($B$1&amp;Items!F$2&amp;$B57))</f>
        <v>Начисление затрат этапа-1 бизнес-процесса</v>
      </c>
      <c r="J57" s="1" t="str">
        <f ca="1">IF(INDIRECT($B$1&amp;Items!G$2&amp;$B57)="",IF(H57&lt;&gt;I57,"  "&amp;I57,I57),"    "&amp;INDIRECT($B$1&amp;Items!G$2&amp;$B57))</f>
        <v xml:space="preserve">  Начисление затрат этапа-1 бизнес-процесса</v>
      </c>
      <c r="S57" s="3">
        <v>0</v>
      </c>
      <c r="V57" s="1">
        <f>IF(V$5=1,$S57,U666)</f>
        <v>0</v>
      </c>
      <c r="W57" s="1">
        <f ca="1">IF(W$5=1,$S57,V666)</f>
        <v>1486000</v>
      </c>
      <c r="X57" s="1">
        <f ca="1">IF(X$5=1,$S57,W666)</f>
        <v>1798808.5</v>
      </c>
      <c r="Y57" s="1">
        <f ca="1">IF(Y$5=1,$S57,X666)</f>
        <v>2426968.75165</v>
      </c>
      <c r="Z57" s="1">
        <f ca="1">IF(Z$5=1,$S57,Y666)</f>
        <v>1030285.6638600002</v>
      </c>
      <c r="AA57" s="1">
        <f ca="1">IF(AA$5=1,$S57,Z666)</f>
        <v>609520.14465000003</v>
      </c>
      <c r="AB57" s="1">
        <f ca="1">IF(AB$5=1,$S57,AA666)</f>
        <v>0</v>
      </c>
      <c r="AC57" s="1">
        <f ca="1">IF(AC$5=1,$S57,AB666)</f>
        <v>0</v>
      </c>
      <c r="AD57" s="1">
        <f ca="1">IF(AD$5=1,$S57,AC666)</f>
        <v>0</v>
      </c>
      <c r="AE57" s="1">
        <f ca="1">IF(AE$5=1,$S57,AD666)</f>
        <v>0</v>
      </c>
      <c r="AF57" s="1">
        <f ca="1">IF(AF$5=1,$S57,AE666)</f>
        <v>0</v>
      </c>
      <c r="AG57" s="1">
        <f ca="1">IF(AG$5=1,$S57,AF666)</f>
        <v>0</v>
      </c>
      <c r="AH57" s="1">
        <f ca="1">IF(AH$5=1,$S57,AG666)</f>
        <v>0</v>
      </c>
      <c r="AI57" s="1">
        <f ca="1">IF(AI$5=1,$S57,AH666)</f>
        <v>0</v>
      </c>
      <c r="AJ57" s="1">
        <f ca="1">IF(AJ$5=1,$S57,AI666)</f>
        <v>0</v>
      </c>
      <c r="AK57" s="1">
        <f ca="1">IF(AK$5=1,$S57,AJ666)</f>
        <v>0</v>
      </c>
      <c r="AL57" s="1">
        <f ca="1">IF(AL$5=1,$S57,AK666)</f>
        <v>0</v>
      </c>
      <c r="AM57" s="1">
        <f ca="1">IF(AM$5=1,$S57,AL666)</f>
        <v>0</v>
      </c>
      <c r="AN57" s="1">
        <f ca="1">IF(AN$5=1,$S57,AM666)</f>
        <v>0</v>
      </c>
      <c r="AO57" s="1">
        <f ca="1">IF(AO$5=1,$S57,AN666)</f>
        <v>0</v>
      </c>
      <c r="AP57" s="1">
        <f ca="1">IF(AP$5=1,$S57,AO666)</f>
        <v>0</v>
      </c>
      <c r="AQ57" s="1">
        <f ca="1">IF(AQ$5=1,$S57,AP666)</f>
        <v>0</v>
      </c>
      <c r="AR57" s="1">
        <f ca="1">IF(AR$5=1,$S57,AQ666)</f>
        <v>0</v>
      </c>
      <c r="AS57" s="1">
        <f ca="1">IF(AS$5=1,$S57,AR666)</f>
        <v>0</v>
      </c>
      <c r="AT57" s="1">
        <f ca="1">IF(AT$5=1,$S57,AS666)</f>
        <v>0</v>
      </c>
      <c r="AU57" s="1">
        <f ca="1">IF(AU$5=1,$S57,AT666)</f>
        <v>0</v>
      </c>
      <c r="AV57" s="1">
        <f ca="1">IF(AV$5=1,$S57,AU666)</f>
        <v>0</v>
      </c>
      <c r="AW57" s="1">
        <f ca="1">IF(AW$5=1,$S57,AV666)</f>
        <v>0</v>
      </c>
      <c r="AX57" s="1">
        <f ca="1">IF(AX$5=1,$S57,AW666)</f>
        <v>0</v>
      </c>
      <c r="AY57" s="1">
        <f ca="1">IF(AY$5=1,$S57,AX666)</f>
        <v>0</v>
      </c>
      <c r="AZ57" s="1">
        <f ca="1">IF(AZ$5=1,$S57,AY666)</f>
        <v>0</v>
      </c>
      <c r="BA57" s="1">
        <f ca="1">IF(BA$5=1,$S57,AZ666)</f>
        <v>0</v>
      </c>
      <c r="BB57" s="1">
        <f ca="1">IF(BB$5=1,$S57,BA666)</f>
        <v>0</v>
      </c>
      <c r="BC57" s="1">
        <f ca="1">IF(BC$5=1,$S57,BB666)</f>
        <v>0</v>
      </c>
      <c r="BD57" s="1">
        <f ca="1">IF(BD$5=1,$S57,BC666)</f>
        <v>0</v>
      </c>
      <c r="BE57" s="1">
        <f ca="1">IF(BE$5=1,$S57,BD666)</f>
        <v>0</v>
      </c>
    </row>
    <row r="58" spans="2:57" x14ac:dyDescent="0.3">
      <c r="B58" s="1">
        <f>MAX(B$55:B57)+1</f>
        <v>93</v>
      </c>
      <c r="H58" s="13" t="str">
        <f ca="1">INDIRECT($B$1&amp;Items!E$2&amp;$B58)</f>
        <v>Кредиторская задолженность</v>
      </c>
      <c r="I58" s="13" t="str">
        <f ca="1">IF(INDIRECT($B$1&amp;Items!F$2&amp;$B58)="",H58,INDIRECT($B$1&amp;Items!F$2&amp;$B58))</f>
        <v>Начисление затрат этапа-2 бизнес-процесса</v>
      </c>
      <c r="J58" s="1" t="str">
        <f ca="1">IF(INDIRECT($B$1&amp;Items!G$2&amp;$B58)="",IF(H58&lt;&gt;I58,"  "&amp;I58,I58),"    "&amp;INDIRECT($B$1&amp;Items!G$2&amp;$B58))</f>
        <v xml:space="preserve">  Начисление затрат этапа-2 бизнес-процесса</v>
      </c>
      <c r="S58" s="3">
        <v>0</v>
      </c>
      <c r="V58" s="1">
        <f>IF(V$5=1,$S58,U667)</f>
        <v>0</v>
      </c>
      <c r="W58" s="1">
        <f ca="1">IF(W$5=1,$S58,V667)</f>
        <v>898164.77630999964</v>
      </c>
      <c r="X58" s="1">
        <f ca="1">IF(X$5=1,$S58,W667)</f>
        <v>1296094.9725099995</v>
      </c>
      <c r="Y58" s="1">
        <f ca="1">IF(Y$5=1,$S58,X667)</f>
        <v>0</v>
      </c>
      <c r="Z58" s="1">
        <f ca="1">IF(Z$5=1,$S58,Y667)</f>
        <v>616000</v>
      </c>
      <c r="AA58" s="1">
        <f ca="1">IF(AA$5=1,$S58,Z667)</f>
        <v>1400491.9</v>
      </c>
      <c r="AB58" s="1">
        <f ca="1">IF(AB$5=1,$S58,AA667)</f>
        <v>1127629.8999999999</v>
      </c>
      <c r="AC58" s="1">
        <f ca="1">IF(AC$5=1,$S58,AB667)</f>
        <v>0</v>
      </c>
      <c r="AD58" s="1">
        <f ca="1">IF(AD$5=1,$S58,AC667)</f>
        <v>0</v>
      </c>
      <c r="AE58" s="1">
        <f ca="1">IF(AE$5=1,$S58,AD667)</f>
        <v>0</v>
      </c>
      <c r="AF58" s="1">
        <f ca="1">IF(AF$5=1,$S58,AE667)</f>
        <v>0</v>
      </c>
      <c r="AG58" s="1">
        <f ca="1">IF(AG$5=1,$S58,AF667)</f>
        <v>0</v>
      </c>
      <c r="AH58" s="1">
        <f ca="1">IF(AH$5=1,$S58,AG667)</f>
        <v>0</v>
      </c>
      <c r="AI58" s="1">
        <f ca="1">IF(AI$5=1,$S58,AH667)</f>
        <v>0</v>
      </c>
      <c r="AJ58" s="1">
        <f ca="1">IF(AJ$5=1,$S58,AI667)</f>
        <v>0</v>
      </c>
      <c r="AK58" s="1">
        <f ca="1">IF(AK$5=1,$S58,AJ667)</f>
        <v>0</v>
      </c>
      <c r="AL58" s="1">
        <f ca="1">IF(AL$5=1,$S58,AK667)</f>
        <v>0</v>
      </c>
      <c r="AM58" s="1">
        <f ca="1">IF(AM$5=1,$S58,AL667)</f>
        <v>0</v>
      </c>
      <c r="AN58" s="1">
        <f ca="1">IF(AN$5=1,$S58,AM667)</f>
        <v>0</v>
      </c>
      <c r="AO58" s="1">
        <f ca="1">IF(AO$5=1,$S58,AN667)</f>
        <v>0</v>
      </c>
      <c r="AP58" s="1">
        <f ca="1">IF(AP$5=1,$S58,AO667)</f>
        <v>0</v>
      </c>
      <c r="AQ58" s="1">
        <f ca="1">IF(AQ$5=1,$S58,AP667)</f>
        <v>0</v>
      </c>
      <c r="AR58" s="1">
        <f ca="1">IF(AR$5=1,$S58,AQ667)</f>
        <v>0</v>
      </c>
      <c r="AS58" s="1">
        <f ca="1">IF(AS$5=1,$S58,AR667)</f>
        <v>0</v>
      </c>
      <c r="AT58" s="1">
        <f ca="1">IF(AT$5=1,$S58,AS667)</f>
        <v>0</v>
      </c>
      <c r="AU58" s="1">
        <f ca="1">IF(AU$5=1,$S58,AT667)</f>
        <v>0</v>
      </c>
      <c r="AV58" s="1">
        <f ca="1">IF(AV$5=1,$S58,AU667)</f>
        <v>0</v>
      </c>
      <c r="AW58" s="1">
        <f ca="1">IF(AW$5=1,$S58,AV667)</f>
        <v>0</v>
      </c>
      <c r="AX58" s="1">
        <f ca="1">IF(AX$5=1,$S58,AW667)</f>
        <v>0</v>
      </c>
      <c r="AY58" s="1">
        <f ca="1">IF(AY$5=1,$S58,AX667)</f>
        <v>0</v>
      </c>
      <c r="AZ58" s="1">
        <f ca="1">IF(AZ$5=1,$S58,AY667)</f>
        <v>0</v>
      </c>
      <c r="BA58" s="1">
        <f ca="1">IF(BA$5=1,$S58,AZ667)</f>
        <v>0</v>
      </c>
      <c r="BB58" s="1">
        <f ca="1">IF(BB$5=1,$S58,BA667)</f>
        <v>0</v>
      </c>
      <c r="BC58" s="1">
        <f ca="1">IF(BC$5=1,$S58,BB667)</f>
        <v>0</v>
      </c>
      <c r="BD58" s="1">
        <f ca="1">IF(BD$5=1,$S58,BC667)</f>
        <v>0</v>
      </c>
      <c r="BE58" s="1">
        <f ca="1">IF(BE$5=1,$S58,BD667)</f>
        <v>0</v>
      </c>
    </row>
    <row r="59" spans="2:57" x14ac:dyDescent="0.3">
      <c r="B59" s="1">
        <f>MAX(B$55:B58)+1</f>
        <v>94</v>
      </c>
      <c r="H59" s="13" t="str">
        <f ca="1">INDIRECT($B$1&amp;Items!E$2&amp;$B59)</f>
        <v>Кредиторская задолженность</v>
      </c>
      <c r="I59" s="13" t="str">
        <f ca="1">IF(INDIRECT($B$1&amp;Items!F$2&amp;$B59)="",H59,INDIRECT($B$1&amp;Items!F$2&amp;$B59))</f>
        <v>Начисление затрат этапа-3 бизнес-процесса</v>
      </c>
      <c r="J59" s="1" t="str">
        <f ca="1">IF(INDIRECT($B$1&amp;Items!G$2&amp;$B59)="",IF(H59&lt;&gt;I59,"  "&amp;I59,I59),"    "&amp;INDIRECT($B$1&amp;Items!G$2&amp;$B59))</f>
        <v xml:space="preserve">  Начисление затрат этапа-3 бизнес-процесса</v>
      </c>
      <c r="S59" s="3">
        <v>0</v>
      </c>
      <c r="V59" s="1">
        <f>IF(V$5=1,$S59,U668)</f>
        <v>0</v>
      </c>
      <c r="W59" s="1">
        <f ca="1">IF(W$5=1,$S59,V668)</f>
        <v>921109.25799999991</v>
      </c>
      <c r="X59" s="1">
        <f ca="1">IF(X$5=1,$S59,W668)</f>
        <v>2013622.962973</v>
      </c>
      <c r="Y59" s="1">
        <f ca="1">IF(Y$5=1,$S59,X668)</f>
        <v>2074803.1749729998</v>
      </c>
      <c r="Z59" s="1">
        <f ca="1">IF(Z$5=1,$S59,Y668)</f>
        <v>1496791.0479999995</v>
      </c>
      <c r="AA59" s="1">
        <f ca="1">IF(AA$5=1,$S59,Z668)</f>
        <v>993301.13589299936</v>
      </c>
      <c r="AB59" s="1">
        <f ca="1">IF(AB$5=1,$S59,AA668)</f>
        <v>1709040.6531651993</v>
      </c>
      <c r="AC59" s="1">
        <f ca="1">IF(AC$5=1,$S59,AB668)</f>
        <v>431729.9999999993</v>
      </c>
      <c r="AD59" s="1">
        <f ca="1">IF(AD$5=1,$S59,AC668)</f>
        <v>-6.9849193096160889E-10</v>
      </c>
      <c r="AE59" s="1">
        <f ca="1">IF(AE$5=1,$S59,AD668)</f>
        <v>-6.9849193096160889E-10</v>
      </c>
      <c r="AF59" s="1">
        <f ca="1">IF(AF$5=1,$S59,AE668)</f>
        <v>-6.9849193096160889E-10</v>
      </c>
      <c r="AG59" s="1">
        <f ca="1">IF(AG$5=1,$S59,AF668)</f>
        <v>-6.9849193096160889E-10</v>
      </c>
      <c r="AH59" s="1">
        <f ca="1">IF(AH$5=1,$S59,AG668)</f>
        <v>-6.9849193096160889E-10</v>
      </c>
      <c r="AI59" s="1">
        <f ca="1">IF(AI$5=1,$S59,AH668)</f>
        <v>-6.9849193096160889E-10</v>
      </c>
      <c r="AJ59" s="1">
        <f ca="1">IF(AJ$5=1,$S59,AI668)</f>
        <v>-6.9849193096160889E-10</v>
      </c>
      <c r="AK59" s="1">
        <f ca="1">IF(AK$5=1,$S59,AJ668)</f>
        <v>-6.9849193096160889E-10</v>
      </c>
      <c r="AL59" s="1">
        <f ca="1">IF(AL$5=1,$S59,AK668)</f>
        <v>-6.9849193096160889E-10</v>
      </c>
      <c r="AM59" s="1">
        <f ca="1">IF(AM$5=1,$S59,AL668)</f>
        <v>-6.9849193096160889E-10</v>
      </c>
      <c r="AN59" s="1">
        <f ca="1">IF(AN$5=1,$S59,AM668)</f>
        <v>-6.9849193096160889E-10</v>
      </c>
      <c r="AO59" s="1">
        <f ca="1">IF(AO$5=1,$S59,AN668)</f>
        <v>-6.9849193096160889E-10</v>
      </c>
      <c r="AP59" s="1">
        <f ca="1">IF(AP$5=1,$S59,AO668)</f>
        <v>-6.9849193096160889E-10</v>
      </c>
      <c r="AQ59" s="1">
        <f ca="1">IF(AQ$5=1,$S59,AP668)</f>
        <v>-6.9849193096160889E-10</v>
      </c>
      <c r="AR59" s="1">
        <f ca="1">IF(AR$5=1,$S59,AQ668)</f>
        <v>-6.9849193096160889E-10</v>
      </c>
      <c r="AS59" s="1">
        <f ca="1">IF(AS$5=1,$S59,AR668)</f>
        <v>-6.9849193096160889E-10</v>
      </c>
      <c r="AT59" s="1">
        <f ca="1">IF(AT$5=1,$S59,AS668)</f>
        <v>-6.9849193096160889E-10</v>
      </c>
      <c r="AU59" s="1">
        <f ca="1">IF(AU$5=1,$S59,AT668)</f>
        <v>-6.9849193096160889E-10</v>
      </c>
      <c r="AV59" s="1">
        <f ca="1">IF(AV$5=1,$S59,AU668)</f>
        <v>-6.9849193096160889E-10</v>
      </c>
      <c r="AW59" s="1">
        <f ca="1">IF(AW$5=1,$S59,AV668)</f>
        <v>-6.9849193096160889E-10</v>
      </c>
      <c r="AX59" s="1">
        <f ca="1">IF(AX$5=1,$S59,AW668)</f>
        <v>-6.9849193096160889E-10</v>
      </c>
      <c r="AY59" s="1">
        <f ca="1">IF(AY$5=1,$S59,AX668)</f>
        <v>-6.9849193096160889E-10</v>
      </c>
      <c r="AZ59" s="1">
        <f ca="1">IF(AZ$5=1,$S59,AY668)</f>
        <v>-6.9849193096160889E-10</v>
      </c>
      <c r="BA59" s="1">
        <f ca="1">IF(BA$5=1,$S59,AZ668)</f>
        <v>-6.9849193096160889E-10</v>
      </c>
      <c r="BB59" s="1">
        <f ca="1">IF(BB$5=1,$S59,BA668)</f>
        <v>-6.9849193096160889E-10</v>
      </c>
      <c r="BC59" s="1">
        <f ca="1">IF(BC$5=1,$S59,BB668)</f>
        <v>-6.9849193096160889E-10</v>
      </c>
      <c r="BD59" s="1">
        <f ca="1">IF(BD$5=1,$S59,BC668)</f>
        <v>-6.9849193096160889E-10</v>
      </c>
      <c r="BE59" s="1">
        <f ca="1">IF(BE$5=1,$S59,BD668)</f>
        <v>-6.9849193096160889E-10</v>
      </c>
    </row>
    <row r="60" spans="2:57" x14ac:dyDescent="0.3">
      <c r="B60" s="1">
        <f>MAX(B$55:B59)+1</f>
        <v>95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Начисление затрат этапа-4 бизнес-процесса</v>
      </c>
      <c r="J60" s="1" t="str">
        <f ca="1">IF(INDIRECT($B$1&amp;Items!G$2&amp;$B60)="",IF(H60&lt;&gt;I60,"  "&amp;I60,I60),"    "&amp;INDIRECT($B$1&amp;Items!G$2&amp;$B60))</f>
        <v xml:space="preserve">  Начисление затрат этапа-4 бизнес-процесса</v>
      </c>
      <c r="S60" s="3">
        <v>0</v>
      </c>
      <c r="V60" s="1">
        <f>IF(V$5=1,$S60,U669)</f>
        <v>0</v>
      </c>
      <c r="W60" s="1">
        <f ca="1">IF(W$5=1,$S60,V669)</f>
        <v>0</v>
      </c>
      <c r="X60" s="1">
        <f ca="1">IF(X$5=1,$S60,W669)</f>
        <v>337545.33299999998</v>
      </c>
      <c r="Y60" s="1">
        <f ca="1">IF(Y$5=1,$S60,X669)</f>
        <v>1705419.0842328994</v>
      </c>
      <c r="Z60" s="1">
        <f ca="1">IF(Z$5=1,$S60,Y669)</f>
        <v>1918882.7127486998</v>
      </c>
      <c r="AA60" s="1">
        <f ca="1">IF(AA$5=1,$S60,Z669)</f>
        <v>626783.39999999944</v>
      </c>
      <c r="AB60" s="1">
        <f ca="1">IF(AB$5=1,$S60,AA669)</f>
        <v>374165.99999999942</v>
      </c>
      <c r="AC60" s="1">
        <f ca="1">IF(AC$5=1,$S60,AB669)</f>
        <v>-5.8207660913467407E-10</v>
      </c>
      <c r="AD60" s="1">
        <f ca="1">IF(AD$5=1,$S60,AC669)</f>
        <v>-5.8207660913467407E-10</v>
      </c>
      <c r="AE60" s="1">
        <f ca="1">IF(AE$5=1,$S60,AD669)</f>
        <v>-5.8207660913467407E-10</v>
      </c>
      <c r="AF60" s="1">
        <f ca="1">IF(AF$5=1,$S60,AE669)</f>
        <v>-5.8207660913467407E-10</v>
      </c>
      <c r="AG60" s="1">
        <f ca="1">IF(AG$5=1,$S60,AF669)</f>
        <v>-5.8207660913467407E-10</v>
      </c>
      <c r="AH60" s="1">
        <f ca="1">IF(AH$5=1,$S60,AG669)</f>
        <v>-5.8207660913467407E-10</v>
      </c>
      <c r="AI60" s="1">
        <f ca="1">IF(AI$5=1,$S60,AH669)</f>
        <v>-5.8207660913467407E-10</v>
      </c>
      <c r="AJ60" s="1">
        <f ca="1">IF(AJ$5=1,$S60,AI669)</f>
        <v>-5.8207660913467407E-10</v>
      </c>
      <c r="AK60" s="1">
        <f ca="1">IF(AK$5=1,$S60,AJ669)</f>
        <v>-5.8207660913467407E-10</v>
      </c>
      <c r="AL60" s="1">
        <f ca="1">IF(AL$5=1,$S60,AK669)</f>
        <v>-5.8207660913467407E-10</v>
      </c>
      <c r="AM60" s="1">
        <f ca="1">IF(AM$5=1,$S60,AL669)</f>
        <v>-5.8207660913467407E-10</v>
      </c>
      <c r="AN60" s="1">
        <f ca="1">IF(AN$5=1,$S60,AM669)</f>
        <v>-5.8207660913467407E-10</v>
      </c>
      <c r="AO60" s="1">
        <f ca="1">IF(AO$5=1,$S60,AN669)</f>
        <v>-5.8207660913467407E-10</v>
      </c>
      <c r="AP60" s="1">
        <f ca="1">IF(AP$5=1,$S60,AO669)</f>
        <v>-5.8207660913467407E-10</v>
      </c>
      <c r="AQ60" s="1">
        <f ca="1">IF(AQ$5=1,$S60,AP669)</f>
        <v>-5.8207660913467407E-10</v>
      </c>
      <c r="AR60" s="1">
        <f ca="1">IF(AR$5=1,$S60,AQ669)</f>
        <v>-5.8207660913467407E-10</v>
      </c>
      <c r="AS60" s="1">
        <f ca="1">IF(AS$5=1,$S60,AR669)</f>
        <v>-5.8207660913467407E-10</v>
      </c>
      <c r="AT60" s="1">
        <f ca="1">IF(AT$5=1,$S60,AS669)</f>
        <v>-5.8207660913467407E-10</v>
      </c>
      <c r="AU60" s="1">
        <f ca="1">IF(AU$5=1,$S60,AT669)</f>
        <v>-5.8207660913467407E-10</v>
      </c>
      <c r="AV60" s="1">
        <f ca="1">IF(AV$5=1,$S60,AU669)</f>
        <v>-5.8207660913467407E-10</v>
      </c>
      <c r="AW60" s="1">
        <f ca="1">IF(AW$5=1,$S60,AV669)</f>
        <v>-5.8207660913467407E-10</v>
      </c>
      <c r="AX60" s="1">
        <f ca="1">IF(AX$5=1,$S60,AW669)</f>
        <v>-5.8207660913467407E-10</v>
      </c>
      <c r="AY60" s="1">
        <f ca="1">IF(AY$5=1,$S60,AX669)</f>
        <v>-5.8207660913467407E-10</v>
      </c>
      <c r="AZ60" s="1">
        <f ca="1">IF(AZ$5=1,$S60,AY669)</f>
        <v>-5.8207660913467407E-10</v>
      </c>
      <c r="BA60" s="1">
        <f ca="1">IF(BA$5=1,$S60,AZ669)</f>
        <v>-5.8207660913467407E-10</v>
      </c>
      <c r="BB60" s="1">
        <f ca="1">IF(BB$5=1,$S60,BA669)</f>
        <v>-5.8207660913467407E-10</v>
      </c>
      <c r="BC60" s="1">
        <f ca="1">IF(BC$5=1,$S60,BB669)</f>
        <v>-5.8207660913467407E-10</v>
      </c>
      <c r="BD60" s="1">
        <f ca="1">IF(BD$5=1,$S60,BC669)</f>
        <v>-5.8207660913467407E-10</v>
      </c>
      <c r="BE60" s="1">
        <f ca="1">IF(BE$5=1,$S60,BD669)</f>
        <v>-5.8207660913467407E-10</v>
      </c>
    </row>
    <row r="61" spans="2:57" x14ac:dyDescent="0.3">
      <c r="B61" s="1">
        <f>MAX(B$55:B60)+1</f>
        <v>96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этапа-5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этапа-5 бизнес-процесса</v>
      </c>
      <c r="S61" s="3">
        <v>0</v>
      </c>
      <c r="V61" s="1">
        <f>IF(V$5=1,$S61,U670)</f>
        <v>0</v>
      </c>
      <c r="W61" s="1">
        <f ca="1">IF(W$5=1,$S61,V670)</f>
        <v>778146.38439580007</v>
      </c>
      <c r="X61" s="1">
        <f ca="1">IF(X$5=1,$S61,W670)</f>
        <v>1639297.4503030844</v>
      </c>
      <c r="Y61" s="1">
        <f ca="1">IF(Y$5=1,$S61,X670)</f>
        <v>512818.62677721027</v>
      </c>
      <c r="Z61" s="1">
        <f ca="1">IF(Z$5=1,$S61,Y670)</f>
        <v>0</v>
      </c>
      <c r="AA61" s="1">
        <f ca="1">IF(AA$5=1,$S61,Z670)</f>
        <v>666733.94200000004</v>
      </c>
      <c r="AB61" s="1">
        <f ca="1">IF(AB$5=1,$S61,AA670)</f>
        <v>1402784.75116</v>
      </c>
      <c r="AC61" s="1">
        <f ca="1">IF(AC$5=1,$S61,AB670)</f>
        <v>438808.9328999999</v>
      </c>
      <c r="AD61" s="1">
        <f ca="1">IF(AD$5=1,$S61,AC670)</f>
        <v>0</v>
      </c>
      <c r="AE61" s="1">
        <f ca="1">IF(AE$5=1,$S61,AD670)</f>
        <v>0</v>
      </c>
      <c r="AF61" s="1">
        <f ca="1">IF(AF$5=1,$S61,AE670)</f>
        <v>0</v>
      </c>
      <c r="AG61" s="1">
        <f ca="1">IF(AG$5=1,$S61,AF670)</f>
        <v>0</v>
      </c>
      <c r="AH61" s="1">
        <f ca="1">IF(AH$5=1,$S61,AG670)</f>
        <v>0</v>
      </c>
      <c r="AI61" s="1">
        <f ca="1">IF(AI$5=1,$S61,AH670)</f>
        <v>0</v>
      </c>
      <c r="AJ61" s="1">
        <f ca="1">IF(AJ$5=1,$S61,AI670)</f>
        <v>0</v>
      </c>
      <c r="AK61" s="1">
        <f ca="1">IF(AK$5=1,$S61,AJ670)</f>
        <v>0</v>
      </c>
      <c r="AL61" s="1">
        <f ca="1">IF(AL$5=1,$S61,AK670)</f>
        <v>0</v>
      </c>
      <c r="AM61" s="1">
        <f ca="1">IF(AM$5=1,$S61,AL670)</f>
        <v>0</v>
      </c>
      <c r="AN61" s="1">
        <f ca="1">IF(AN$5=1,$S61,AM670)</f>
        <v>0</v>
      </c>
      <c r="AO61" s="1">
        <f ca="1">IF(AO$5=1,$S61,AN670)</f>
        <v>0</v>
      </c>
      <c r="AP61" s="1">
        <f ca="1">IF(AP$5=1,$S61,AO670)</f>
        <v>0</v>
      </c>
      <c r="AQ61" s="1">
        <f ca="1">IF(AQ$5=1,$S61,AP670)</f>
        <v>0</v>
      </c>
      <c r="AR61" s="1">
        <f ca="1">IF(AR$5=1,$S61,AQ670)</f>
        <v>0</v>
      </c>
      <c r="AS61" s="1">
        <f ca="1">IF(AS$5=1,$S61,AR670)</f>
        <v>0</v>
      </c>
      <c r="AT61" s="1">
        <f ca="1">IF(AT$5=1,$S61,AS670)</f>
        <v>0</v>
      </c>
      <c r="AU61" s="1">
        <f ca="1">IF(AU$5=1,$S61,AT670)</f>
        <v>0</v>
      </c>
      <c r="AV61" s="1">
        <f ca="1">IF(AV$5=1,$S61,AU670)</f>
        <v>0</v>
      </c>
      <c r="AW61" s="1">
        <f ca="1">IF(AW$5=1,$S61,AV670)</f>
        <v>0</v>
      </c>
      <c r="AX61" s="1">
        <f ca="1">IF(AX$5=1,$S61,AW670)</f>
        <v>0</v>
      </c>
      <c r="AY61" s="1">
        <f ca="1">IF(AY$5=1,$S61,AX670)</f>
        <v>0</v>
      </c>
      <c r="AZ61" s="1">
        <f ca="1">IF(AZ$5=1,$S61,AY670)</f>
        <v>0</v>
      </c>
      <c r="BA61" s="1">
        <f ca="1">IF(BA$5=1,$S61,AZ670)</f>
        <v>0</v>
      </c>
      <c r="BB61" s="1">
        <f ca="1">IF(BB$5=1,$S61,BA670)</f>
        <v>0</v>
      </c>
      <c r="BC61" s="1">
        <f ca="1">IF(BC$5=1,$S61,BB670)</f>
        <v>0</v>
      </c>
      <c r="BD61" s="1">
        <f ca="1">IF(BD$5=1,$S61,BC670)</f>
        <v>0</v>
      </c>
      <c r="BE61" s="1">
        <f ca="1">IF(BE$5=1,$S61,BD670)</f>
        <v>0</v>
      </c>
    </row>
    <row r="62" spans="2:57" x14ac:dyDescent="0.3">
      <c r="B62" s="1">
        <f>MAX(B$55:B61)+1</f>
        <v>97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Операционные расходы - блок-1</v>
      </c>
      <c r="J62" s="1" t="str">
        <f ca="1">IF(INDIRECT($B$1&amp;Items!G$2&amp;$B62)="",IF(H62&lt;&gt;I62,"  "&amp;I62,I62),"    "&amp;INDIRECT($B$1&amp;Items!G$2&amp;$B62))</f>
        <v xml:space="preserve">  Операционные расходы - блок-1</v>
      </c>
      <c r="S62" s="3">
        <v>0</v>
      </c>
      <c r="V62" s="1">
        <f>IF(V$5=1,$S62,U671)</f>
        <v>0</v>
      </c>
      <c r="W62" s="1">
        <f ca="1">IF(W$5=1,$S62,V671)</f>
        <v>0</v>
      </c>
      <c r="X62" s="1">
        <f ca="1">IF(X$5=1,$S62,W671)</f>
        <v>529757</v>
      </c>
      <c r="Y62" s="1">
        <f ca="1">IF(Y$5=1,$S62,X671)</f>
        <v>475439.18830000015</v>
      </c>
      <c r="Z62" s="1">
        <f ca="1">IF(Z$5=1,$S62,Y671)</f>
        <v>516266.19636100018</v>
      </c>
      <c r="AA62" s="1">
        <f ca="1">IF(AA$5=1,$S62,Z671)</f>
        <v>0</v>
      </c>
      <c r="AB62" s="1">
        <f ca="1">IF(AB$5=1,$S62,AA671)</f>
        <v>0</v>
      </c>
      <c r="AC62" s="1">
        <f ca="1">IF(AC$5=1,$S62,AB671)</f>
        <v>0</v>
      </c>
      <c r="AD62" s="1">
        <f ca="1">IF(AD$5=1,$S62,AC671)</f>
        <v>0</v>
      </c>
      <c r="AE62" s="1">
        <f ca="1">IF(AE$5=1,$S62,AD671)</f>
        <v>0</v>
      </c>
      <c r="AF62" s="1">
        <f ca="1">IF(AF$5=1,$S62,AE671)</f>
        <v>0</v>
      </c>
      <c r="AG62" s="1">
        <f ca="1">IF(AG$5=1,$S62,AF671)</f>
        <v>0</v>
      </c>
      <c r="AH62" s="1">
        <f ca="1">IF(AH$5=1,$S62,AG671)</f>
        <v>0</v>
      </c>
      <c r="AI62" s="1">
        <f ca="1">IF(AI$5=1,$S62,AH671)</f>
        <v>0</v>
      </c>
      <c r="AJ62" s="1">
        <f ca="1">IF(AJ$5=1,$S62,AI671)</f>
        <v>0</v>
      </c>
      <c r="AK62" s="1">
        <f ca="1">IF(AK$5=1,$S62,AJ671)</f>
        <v>0</v>
      </c>
      <c r="AL62" s="1">
        <f ca="1">IF(AL$5=1,$S62,AK671)</f>
        <v>0</v>
      </c>
      <c r="AM62" s="1">
        <f ca="1">IF(AM$5=1,$S62,AL671)</f>
        <v>0</v>
      </c>
      <c r="AN62" s="1">
        <f ca="1">IF(AN$5=1,$S62,AM671)</f>
        <v>0</v>
      </c>
      <c r="AO62" s="1">
        <f ca="1">IF(AO$5=1,$S62,AN671)</f>
        <v>0</v>
      </c>
      <c r="AP62" s="1">
        <f ca="1">IF(AP$5=1,$S62,AO671)</f>
        <v>0</v>
      </c>
      <c r="AQ62" s="1">
        <f ca="1">IF(AQ$5=1,$S62,AP671)</f>
        <v>0</v>
      </c>
      <c r="AR62" s="1">
        <f ca="1">IF(AR$5=1,$S62,AQ671)</f>
        <v>0</v>
      </c>
      <c r="AS62" s="1">
        <f ca="1">IF(AS$5=1,$S62,AR671)</f>
        <v>0</v>
      </c>
      <c r="AT62" s="1">
        <f ca="1">IF(AT$5=1,$S62,AS671)</f>
        <v>0</v>
      </c>
      <c r="AU62" s="1">
        <f ca="1">IF(AU$5=1,$S62,AT671)</f>
        <v>0</v>
      </c>
      <c r="AV62" s="1">
        <f ca="1">IF(AV$5=1,$S62,AU671)</f>
        <v>0</v>
      </c>
      <c r="AW62" s="1">
        <f ca="1">IF(AW$5=1,$S62,AV671)</f>
        <v>0</v>
      </c>
      <c r="AX62" s="1">
        <f ca="1">IF(AX$5=1,$S62,AW671)</f>
        <v>0</v>
      </c>
      <c r="AY62" s="1">
        <f ca="1">IF(AY$5=1,$S62,AX671)</f>
        <v>0</v>
      </c>
      <c r="AZ62" s="1">
        <f ca="1">IF(AZ$5=1,$S62,AY671)</f>
        <v>0</v>
      </c>
      <c r="BA62" s="1">
        <f ca="1">IF(BA$5=1,$S62,AZ671)</f>
        <v>0</v>
      </c>
      <c r="BB62" s="1">
        <f ca="1">IF(BB$5=1,$S62,BA671)</f>
        <v>0</v>
      </c>
      <c r="BC62" s="1">
        <f ca="1">IF(BC$5=1,$S62,BB671)</f>
        <v>0</v>
      </c>
      <c r="BD62" s="1">
        <f ca="1">IF(BD$5=1,$S62,BC671)</f>
        <v>0</v>
      </c>
      <c r="BE62" s="1">
        <f ca="1">IF(BE$5=1,$S62,BD671)</f>
        <v>0</v>
      </c>
    </row>
    <row r="63" spans="2:57" x14ac:dyDescent="0.3">
      <c r="B63" s="1">
        <f>MAX(B$55:B62)+1</f>
        <v>98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Операционные расходы - блок-2</v>
      </c>
      <c r="J63" s="1" t="str">
        <f ca="1">IF(INDIRECT($B$1&amp;Items!G$2&amp;$B63)="",IF(H63&lt;&gt;I63,"  "&amp;I63,I63),"    "&amp;INDIRECT($B$1&amp;Items!G$2&amp;$B63))</f>
        <v xml:space="preserve">  Операционные расходы - блок-2</v>
      </c>
      <c r="S63" s="3">
        <v>0</v>
      </c>
      <c r="V63" s="1">
        <f>IF(V$5=1,$S63,U672)</f>
        <v>0</v>
      </c>
      <c r="W63" s="1">
        <f ca="1">IF(W$5=1,$S63,V672)</f>
        <v>322305.138171</v>
      </c>
      <c r="X63" s="1">
        <f ca="1">IF(X$5=1,$S63,W672)</f>
        <v>322739.35063000006</v>
      </c>
      <c r="Y63" s="1">
        <f ca="1">IF(Y$5=1,$S63,X672)</f>
        <v>0</v>
      </c>
      <c r="Z63" s="1">
        <f ca="1">IF(Z$5=1,$S63,Y672)</f>
        <v>0</v>
      </c>
      <c r="AA63" s="1">
        <f ca="1">IF(AA$5=1,$S63,Z672)</f>
        <v>153000</v>
      </c>
      <c r="AB63" s="1">
        <f ca="1">IF(AB$5=1,$S63,AA672)</f>
        <v>560622.49</v>
      </c>
      <c r="AC63" s="1">
        <f ca="1">IF(AC$5=1,$S63,AB672)</f>
        <v>0</v>
      </c>
      <c r="AD63" s="1">
        <f ca="1">IF(AD$5=1,$S63,AC672)</f>
        <v>0</v>
      </c>
      <c r="AE63" s="1">
        <f ca="1">IF(AE$5=1,$S63,AD672)</f>
        <v>0</v>
      </c>
      <c r="AF63" s="1">
        <f ca="1">IF(AF$5=1,$S63,AE672)</f>
        <v>0</v>
      </c>
      <c r="AG63" s="1">
        <f ca="1">IF(AG$5=1,$S63,AF672)</f>
        <v>0</v>
      </c>
      <c r="AH63" s="1">
        <f ca="1">IF(AH$5=1,$S63,AG672)</f>
        <v>0</v>
      </c>
      <c r="AI63" s="1">
        <f ca="1">IF(AI$5=1,$S63,AH672)</f>
        <v>0</v>
      </c>
      <c r="AJ63" s="1">
        <f ca="1">IF(AJ$5=1,$S63,AI672)</f>
        <v>0</v>
      </c>
      <c r="AK63" s="1">
        <f ca="1">IF(AK$5=1,$S63,AJ672)</f>
        <v>0</v>
      </c>
      <c r="AL63" s="1">
        <f ca="1">IF(AL$5=1,$S63,AK672)</f>
        <v>0</v>
      </c>
      <c r="AM63" s="1">
        <f ca="1">IF(AM$5=1,$S63,AL672)</f>
        <v>0</v>
      </c>
      <c r="AN63" s="1">
        <f ca="1">IF(AN$5=1,$S63,AM672)</f>
        <v>0</v>
      </c>
      <c r="AO63" s="1">
        <f ca="1">IF(AO$5=1,$S63,AN672)</f>
        <v>0</v>
      </c>
      <c r="AP63" s="1">
        <f ca="1">IF(AP$5=1,$S63,AO672)</f>
        <v>0</v>
      </c>
      <c r="AQ63" s="1">
        <f ca="1">IF(AQ$5=1,$S63,AP672)</f>
        <v>0</v>
      </c>
      <c r="AR63" s="1">
        <f ca="1">IF(AR$5=1,$S63,AQ672)</f>
        <v>0</v>
      </c>
      <c r="AS63" s="1">
        <f ca="1">IF(AS$5=1,$S63,AR672)</f>
        <v>0</v>
      </c>
      <c r="AT63" s="1">
        <f ca="1">IF(AT$5=1,$S63,AS672)</f>
        <v>0</v>
      </c>
      <c r="AU63" s="1">
        <f ca="1">IF(AU$5=1,$S63,AT672)</f>
        <v>0</v>
      </c>
      <c r="AV63" s="1">
        <f ca="1">IF(AV$5=1,$S63,AU672)</f>
        <v>0</v>
      </c>
      <c r="AW63" s="1">
        <f ca="1">IF(AW$5=1,$S63,AV672)</f>
        <v>0</v>
      </c>
      <c r="AX63" s="1">
        <f ca="1">IF(AX$5=1,$S63,AW672)</f>
        <v>0</v>
      </c>
      <c r="AY63" s="1">
        <f ca="1">IF(AY$5=1,$S63,AX672)</f>
        <v>0</v>
      </c>
      <c r="AZ63" s="1">
        <f ca="1">IF(AZ$5=1,$S63,AY672)</f>
        <v>0</v>
      </c>
      <c r="BA63" s="1">
        <f ca="1">IF(BA$5=1,$S63,AZ672)</f>
        <v>0</v>
      </c>
      <c r="BB63" s="1">
        <f ca="1">IF(BB$5=1,$S63,BA672)</f>
        <v>0</v>
      </c>
      <c r="BC63" s="1">
        <f ca="1">IF(BC$5=1,$S63,BB672)</f>
        <v>0</v>
      </c>
      <c r="BD63" s="1">
        <f ca="1">IF(BD$5=1,$S63,BC672)</f>
        <v>0</v>
      </c>
      <c r="BE63" s="1">
        <f ca="1">IF(BE$5=1,$S63,BD672)</f>
        <v>0</v>
      </c>
    </row>
    <row r="64" spans="2:57" x14ac:dyDescent="0.3">
      <c r="B64" s="1">
        <f>MAX(B$55:B63)+1</f>
        <v>99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Операционные расходы - блок-3</v>
      </c>
      <c r="J64" s="1" t="str">
        <f ca="1">IF(INDIRECT($B$1&amp;Items!G$2&amp;$B64)="",IF(H64&lt;&gt;I64,"  "&amp;I64,I64),"    "&amp;INDIRECT($B$1&amp;Items!G$2&amp;$B64))</f>
        <v xml:space="preserve">  Операционные расходы - блок-3</v>
      </c>
      <c r="S64" s="3">
        <v>0</v>
      </c>
      <c r="V64" s="1">
        <f>IF(V$5=1,$S64,U673)</f>
        <v>0</v>
      </c>
      <c r="W64" s="1">
        <f ca="1">IF(W$5=1,$S64,V673)</f>
        <v>220662</v>
      </c>
      <c r="X64" s="1">
        <f ca="1">IF(X$5=1,$S64,W673)</f>
        <v>116382</v>
      </c>
      <c r="Y64" s="1">
        <f ca="1">IF(Y$5=1,$S64,X673)</f>
        <v>465670</v>
      </c>
      <c r="Z64" s="1">
        <f ca="1">IF(Z$5=1,$S64,Y673)</f>
        <v>583710.90000000014</v>
      </c>
      <c r="AA64" s="1">
        <f ca="1">IF(AA$5=1,$S64,Z673)</f>
        <v>498042.88122900028</v>
      </c>
      <c r="AB64" s="1">
        <f ca="1">IF(AB$5=1,$S64,AA673)</f>
        <v>286135.88417560037</v>
      </c>
      <c r="AC64" s="1">
        <f ca="1">IF(AC$5=1,$S64,AB673)</f>
        <v>0</v>
      </c>
      <c r="AD64" s="1">
        <f ca="1">IF(AD$5=1,$S64,AC673)</f>
        <v>0</v>
      </c>
      <c r="AE64" s="1">
        <f ca="1">IF(AE$5=1,$S64,AD673)</f>
        <v>0</v>
      </c>
      <c r="AF64" s="1">
        <f ca="1">IF(AF$5=1,$S64,AE673)</f>
        <v>0</v>
      </c>
      <c r="AG64" s="1">
        <f ca="1">IF(AG$5=1,$S64,AF673)</f>
        <v>0</v>
      </c>
      <c r="AH64" s="1">
        <f ca="1">IF(AH$5=1,$S64,AG673)</f>
        <v>0</v>
      </c>
      <c r="AI64" s="1">
        <f ca="1">IF(AI$5=1,$S64,AH673)</f>
        <v>0</v>
      </c>
      <c r="AJ64" s="1">
        <f ca="1">IF(AJ$5=1,$S64,AI673)</f>
        <v>0</v>
      </c>
      <c r="AK64" s="1">
        <f ca="1">IF(AK$5=1,$S64,AJ673)</f>
        <v>0</v>
      </c>
      <c r="AL64" s="1">
        <f ca="1">IF(AL$5=1,$S64,AK673)</f>
        <v>0</v>
      </c>
      <c r="AM64" s="1">
        <f ca="1">IF(AM$5=1,$S64,AL673)</f>
        <v>0</v>
      </c>
      <c r="AN64" s="1">
        <f ca="1">IF(AN$5=1,$S64,AM673)</f>
        <v>0</v>
      </c>
      <c r="AO64" s="1">
        <f ca="1">IF(AO$5=1,$S64,AN673)</f>
        <v>0</v>
      </c>
      <c r="AP64" s="1">
        <f ca="1">IF(AP$5=1,$S64,AO673)</f>
        <v>0</v>
      </c>
      <c r="AQ64" s="1">
        <f ca="1">IF(AQ$5=1,$S64,AP673)</f>
        <v>0</v>
      </c>
      <c r="AR64" s="1">
        <f ca="1">IF(AR$5=1,$S64,AQ673)</f>
        <v>0</v>
      </c>
      <c r="AS64" s="1">
        <f ca="1">IF(AS$5=1,$S64,AR673)</f>
        <v>0</v>
      </c>
      <c r="AT64" s="1">
        <f ca="1">IF(AT$5=1,$S64,AS673)</f>
        <v>0</v>
      </c>
      <c r="AU64" s="1">
        <f ca="1">IF(AU$5=1,$S64,AT673)</f>
        <v>0</v>
      </c>
      <c r="AV64" s="1">
        <f ca="1">IF(AV$5=1,$S64,AU673)</f>
        <v>0</v>
      </c>
      <c r="AW64" s="1">
        <f ca="1">IF(AW$5=1,$S64,AV673)</f>
        <v>0</v>
      </c>
      <c r="AX64" s="1">
        <f ca="1">IF(AX$5=1,$S64,AW673)</f>
        <v>0</v>
      </c>
      <c r="AY64" s="1">
        <f ca="1">IF(AY$5=1,$S64,AX673)</f>
        <v>0</v>
      </c>
      <c r="AZ64" s="1">
        <f ca="1">IF(AZ$5=1,$S64,AY673)</f>
        <v>0</v>
      </c>
      <c r="BA64" s="1">
        <f ca="1">IF(BA$5=1,$S64,AZ673)</f>
        <v>0</v>
      </c>
      <c r="BB64" s="1">
        <f ca="1">IF(BB$5=1,$S64,BA673)</f>
        <v>0</v>
      </c>
      <c r="BC64" s="1">
        <f ca="1">IF(BC$5=1,$S64,BB673)</f>
        <v>0</v>
      </c>
      <c r="BD64" s="1">
        <f ca="1">IF(BD$5=1,$S64,BC673)</f>
        <v>0</v>
      </c>
      <c r="BE64" s="1">
        <f ca="1">IF(BE$5=1,$S64,BD673)</f>
        <v>0</v>
      </c>
    </row>
    <row r="65" spans="1:57" x14ac:dyDescent="0.3">
      <c r="B65" s="1">
        <f>MAX(B$55:B64)+1</f>
        <v>100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Операционные расходы - блок-4</v>
      </c>
      <c r="J65" s="1" t="str">
        <f ca="1">IF(INDIRECT($B$1&amp;Items!G$2&amp;$B65)="",IF(H65&lt;&gt;I65,"  "&amp;I65,I65),"    "&amp;INDIRECT($B$1&amp;Items!G$2&amp;$B65))</f>
        <v xml:space="preserve">  Операционные расходы - блок-4</v>
      </c>
      <c r="S65" s="3">
        <v>0</v>
      </c>
      <c r="V65" s="1">
        <f>IF(V$5=1,$S65,U674)</f>
        <v>0</v>
      </c>
      <c r="W65" s="1">
        <f ca="1">IF(W$5=1,$S65,V674)</f>
        <v>0</v>
      </c>
      <c r="X65" s="1">
        <f ca="1">IF(X$5=1,$S65,W674)</f>
        <v>0</v>
      </c>
      <c r="Y65" s="1">
        <f ca="1">IF(Y$5=1,$S65,X674)</f>
        <v>500028.93874060002</v>
      </c>
      <c r="Z65" s="1">
        <f ca="1">IF(Z$5=1,$S65,Y674)</f>
        <v>462909.85733379005</v>
      </c>
      <c r="AA65" s="1">
        <f ca="1">IF(AA$5=1,$S65,Z674)</f>
        <v>354151.69949082</v>
      </c>
      <c r="AB65" s="1">
        <f ca="1">IF(AB$5=1,$S65,AA674)</f>
        <v>136798.81979999994</v>
      </c>
      <c r="AC65" s="1">
        <f ca="1">IF(AC$5=1,$S65,AB674)</f>
        <v>0</v>
      </c>
      <c r="AD65" s="1">
        <f ca="1">IF(AD$5=1,$S65,AC674)</f>
        <v>0</v>
      </c>
      <c r="AE65" s="1">
        <f ca="1">IF(AE$5=1,$S65,AD674)</f>
        <v>0</v>
      </c>
      <c r="AF65" s="1">
        <f ca="1">IF(AF$5=1,$S65,AE674)</f>
        <v>0</v>
      </c>
      <c r="AG65" s="1">
        <f ca="1">IF(AG$5=1,$S65,AF674)</f>
        <v>0</v>
      </c>
      <c r="AH65" s="1">
        <f ca="1">IF(AH$5=1,$S65,AG674)</f>
        <v>0</v>
      </c>
      <c r="AI65" s="1">
        <f ca="1">IF(AI$5=1,$S65,AH674)</f>
        <v>0</v>
      </c>
      <c r="AJ65" s="1">
        <f ca="1">IF(AJ$5=1,$S65,AI674)</f>
        <v>0</v>
      </c>
      <c r="AK65" s="1">
        <f ca="1">IF(AK$5=1,$S65,AJ674)</f>
        <v>0</v>
      </c>
      <c r="AL65" s="1">
        <f ca="1">IF(AL$5=1,$S65,AK674)</f>
        <v>0</v>
      </c>
      <c r="AM65" s="1">
        <f ca="1">IF(AM$5=1,$S65,AL674)</f>
        <v>0</v>
      </c>
      <c r="AN65" s="1">
        <f ca="1">IF(AN$5=1,$S65,AM674)</f>
        <v>0</v>
      </c>
      <c r="AO65" s="1">
        <f ca="1">IF(AO$5=1,$S65,AN674)</f>
        <v>0</v>
      </c>
      <c r="AP65" s="1">
        <f ca="1">IF(AP$5=1,$S65,AO674)</f>
        <v>0</v>
      </c>
      <c r="AQ65" s="1">
        <f ca="1">IF(AQ$5=1,$S65,AP674)</f>
        <v>0</v>
      </c>
      <c r="AR65" s="1">
        <f ca="1">IF(AR$5=1,$S65,AQ674)</f>
        <v>0</v>
      </c>
      <c r="AS65" s="1">
        <f ca="1">IF(AS$5=1,$S65,AR674)</f>
        <v>0</v>
      </c>
      <c r="AT65" s="1">
        <f ca="1">IF(AT$5=1,$S65,AS674)</f>
        <v>0</v>
      </c>
      <c r="AU65" s="1">
        <f ca="1">IF(AU$5=1,$S65,AT674)</f>
        <v>0</v>
      </c>
      <c r="AV65" s="1">
        <f ca="1">IF(AV$5=1,$S65,AU674)</f>
        <v>0</v>
      </c>
      <c r="AW65" s="1">
        <f ca="1">IF(AW$5=1,$S65,AV674)</f>
        <v>0</v>
      </c>
      <c r="AX65" s="1">
        <f ca="1">IF(AX$5=1,$S65,AW674)</f>
        <v>0</v>
      </c>
      <c r="AY65" s="1">
        <f ca="1">IF(AY$5=1,$S65,AX674)</f>
        <v>0</v>
      </c>
      <c r="AZ65" s="1">
        <f ca="1">IF(AZ$5=1,$S65,AY674)</f>
        <v>0</v>
      </c>
      <c r="BA65" s="1">
        <f ca="1">IF(BA$5=1,$S65,AZ674)</f>
        <v>0</v>
      </c>
      <c r="BB65" s="1">
        <f ca="1">IF(BB$5=1,$S65,BA674)</f>
        <v>0</v>
      </c>
      <c r="BC65" s="1">
        <f ca="1">IF(BC$5=1,$S65,BB674)</f>
        <v>0</v>
      </c>
      <c r="BD65" s="1">
        <f ca="1">IF(BD$5=1,$S65,BC674)</f>
        <v>0</v>
      </c>
      <c r="BE65" s="1">
        <f ca="1">IF(BE$5=1,$S65,BD674)</f>
        <v>0</v>
      </c>
    </row>
    <row r="66" spans="1:57" x14ac:dyDescent="0.3">
      <c r="B66" s="1">
        <f>MAX(B$55:B65)+1</f>
        <v>101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блок-5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блок-5</v>
      </c>
      <c r="S66" s="3">
        <v>0</v>
      </c>
      <c r="V66" s="1">
        <f>IF(V$5=1,$S66,U675)</f>
        <v>0</v>
      </c>
      <c r="W66" s="1">
        <f ca="1">IF(W$5=1,$S66,V675)</f>
        <v>160315.91878902001</v>
      </c>
      <c r="X66" s="1">
        <f ca="1">IF(X$5=1,$S66,W675)</f>
        <v>427370.78878874343</v>
      </c>
      <c r="Y66" s="1">
        <f ca="1">IF(Y$5=1,$S66,X675)</f>
        <v>191121.40000000002</v>
      </c>
      <c r="Z66" s="1">
        <f ca="1">IF(Z$5=1,$S66,Y675)</f>
        <v>0</v>
      </c>
      <c r="AA66" s="1">
        <f ca="1">IF(AA$5=1,$S66,Z675)</f>
        <v>0</v>
      </c>
      <c r="AB66" s="1">
        <f ca="1">IF(AB$5=1,$S66,AA675)</f>
        <v>0</v>
      </c>
      <c r="AC66" s="1">
        <f ca="1">IF(AC$5=1,$S66,AB675)</f>
        <v>0</v>
      </c>
      <c r="AD66" s="1">
        <f ca="1">IF(AD$5=1,$S66,AC675)</f>
        <v>0</v>
      </c>
      <c r="AE66" s="1">
        <f ca="1">IF(AE$5=1,$S66,AD675)</f>
        <v>0</v>
      </c>
      <c r="AF66" s="1">
        <f ca="1">IF(AF$5=1,$S66,AE675)</f>
        <v>0</v>
      </c>
      <c r="AG66" s="1">
        <f ca="1">IF(AG$5=1,$S66,AF675)</f>
        <v>0</v>
      </c>
      <c r="AH66" s="1">
        <f ca="1">IF(AH$5=1,$S66,AG675)</f>
        <v>0</v>
      </c>
      <c r="AI66" s="1">
        <f ca="1">IF(AI$5=1,$S66,AH675)</f>
        <v>0</v>
      </c>
      <c r="AJ66" s="1">
        <f ca="1">IF(AJ$5=1,$S66,AI675)</f>
        <v>0</v>
      </c>
      <c r="AK66" s="1">
        <f ca="1">IF(AK$5=1,$S66,AJ675)</f>
        <v>0</v>
      </c>
      <c r="AL66" s="1">
        <f ca="1">IF(AL$5=1,$S66,AK675)</f>
        <v>0</v>
      </c>
      <c r="AM66" s="1">
        <f ca="1">IF(AM$5=1,$S66,AL675)</f>
        <v>0</v>
      </c>
      <c r="AN66" s="1">
        <f ca="1">IF(AN$5=1,$S66,AM675)</f>
        <v>0</v>
      </c>
      <c r="AO66" s="1">
        <f ca="1">IF(AO$5=1,$S66,AN675)</f>
        <v>0</v>
      </c>
      <c r="AP66" s="1">
        <f ca="1">IF(AP$5=1,$S66,AO675)</f>
        <v>0</v>
      </c>
      <c r="AQ66" s="1">
        <f ca="1">IF(AQ$5=1,$S66,AP675)</f>
        <v>0</v>
      </c>
      <c r="AR66" s="1">
        <f ca="1">IF(AR$5=1,$S66,AQ675)</f>
        <v>0</v>
      </c>
      <c r="AS66" s="1">
        <f ca="1">IF(AS$5=1,$S66,AR675)</f>
        <v>0</v>
      </c>
      <c r="AT66" s="1">
        <f ca="1">IF(AT$5=1,$S66,AS675)</f>
        <v>0</v>
      </c>
      <c r="AU66" s="1">
        <f ca="1">IF(AU$5=1,$S66,AT675)</f>
        <v>0</v>
      </c>
      <c r="AV66" s="1">
        <f ca="1">IF(AV$5=1,$S66,AU675)</f>
        <v>0</v>
      </c>
      <c r="AW66" s="1">
        <f ca="1">IF(AW$5=1,$S66,AV675)</f>
        <v>0</v>
      </c>
      <c r="AX66" s="1">
        <f ca="1">IF(AX$5=1,$S66,AW675)</f>
        <v>0</v>
      </c>
      <c r="AY66" s="1">
        <f ca="1">IF(AY$5=1,$S66,AX675)</f>
        <v>0</v>
      </c>
      <c r="AZ66" s="1">
        <f ca="1">IF(AZ$5=1,$S66,AY675)</f>
        <v>0</v>
      </c>
      <c r="BA66" s="1">
        <f ca="1">IF(BA$5=1,$S66,AZ675)</f>
        <v>0</v>
      </c>
      <c r="BB66" s="1">
        <f ca="1">IF(BB$5=1,$S66,BA675)</f>
        <v>0</v>
      </c>
      <c r="BC66" s="1">
        <f ca="1">IF(BC$5=1,$S66,BB675)</f>
        <v>0</v>
      </c>
      <c r="BD66" s="1">
        <f ca="1">IF(BD$5=1,$S66,BC675)</f>
        <v>0</v>
      </c>
      <c r="BE66" s="1">
        <f ca="1">IF(BE$5=1,$S66,BD675)</f>
        <v>0</v>
      </c>
    </row>
    <row r="67" spans="1:57" x14ac:dyDescent="0.3">
      <c r="B67" s="1">
        <f>MAX(B$55:B66)+1</f>
        <v>102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Основные средства - тип - 1</v>
      </c>
      <c r="J67" s="1" t="str">
        <f ca="1">IF(INDIRECT($B$1&amp;Items!G$2&amp;$B67)="",IF(H67&lt;&gt;I67,"  "&amp;I67,I67),"    "&amp;INDIRECT($B$1&amp;Items!G$2&amp;$B67))</f>
        <v xml:space="preserve">  Основные средства - тип - 1</v>
      </c>
      <c r="S67" s="3">
        <v>0</v>
      </c>
      <c r="V67" s="1">
        <f>IF(V$5=1,$S67,U676)</f>
        <v>0</v>
      </c>
      <c r="W67" s="1">
        <f ca="1">IF(W$5=1,$S67,V676)</f>
        <v>17969256.262499999</v>
      </c>
      <c r="X67" s="1">
        <f ca="1">IF(X$5=1,$S67,W676)</f>
        <v>0</v>
      </c>
      <c r="Y67" s="1">
        <f ca="1">IF(Y$5=1,$S67,X676)</f>
        <v>0</v>
      </c>
      <c r="Z67" s="1">
        <f ca="1">IF(Z$5=1,$S67,Y676)</f>
        <v>0</v>
      </c>
      <c r="AA67" s="1">
        <f ca="1">IF(AA$5=1,$S67,Z676)</f>
        <v>0</v>
      </c>
      <c r="AB67" s="1">
        <f ca="1">IF(AB$5=1,$S67,AA676)</f>
        <v>0</v>
      </c>
      <c r="AC67" s="1">
        <f ca="1">IF(AC$5=1,$S67,AB676)</f>
        <v>0</v>
      </c>
      <c r="AD67" s="1">
        <f ca="1">IF(AD$5=1,$S67,AC676)</f>
        <v>0</v>
      </c>
      <c r="AE67" s="1">
        <f ca="1">IF(AE$5=1,$S67,AD676)</f>
        <v>0</v>
      </c>
      <c r="AF67" s="1">
        <f ca="1">IF(AF$5=1,$S67,AE676)</f>
        <v>0</v>
      </c>
      <c r="AG67" s="1">
        <f ca="1">IF(AG$5=1,$S67,AF676)</f>
        <v>0</v>
      </c>
      <c r="AH67" s="1">
        <f ca="1">IF(AH$5=1,$S67,AG676)</f>
        <v>0</v>
      </c>
      <c r="AI67" s="1">
        <f ca="1">IF(AI$5=1,$S67,AH676)</f>
        <v>0</v>
      </c>
      <c r="AJ67" s="1">
        <f ca="1">IF(AJ$5=1,$S67,AI676)</f>
        <v>0</v>
      </c>
      <c r="AK67" s="1">
        <f ca="1">IF(AK$5=1,$S67,AJ676)</f>
        <v>0</v>
      </c>
      <c r="AL67" s="1">
        <f ca="1">IF(AL$5=1,$S67,AK676)</f>
        <v>0</v>
      </c>
      <c r="AM67" s="1">
        <f ca="1">IF(AM$5=1,$S67,AL676)</f>
        <v>0</v>
      </c>
      <c r="AN67" s="1">
        <f ca="1">IF(AN$5=1,$S67,AM676)</f>
        <v>0</v>
      </c>
      <c r="AO67" s="1">
        <f ca="1">IF(AO$5=1,$S67,AN676)</f>
        <v>0</v>
      </c>
      <c r="AP67" s="1">
        <f ca="1">IF(AP$5=1,$S67,AO676)</f>
        <v>0</v>
      </c>
      <c r="AQ67" s="1">
        <f ca="1">IF(AQ$5=1,$S67,AP676)</f>
        <v>0</v>
      </c>
      <c r="AR67" s="1">
        <f ca="1">IF(AR$5=1,$S67,AQ676)</f>
        <v>0</v>
      </c>
      <c r="AS67" s="1">
        <f ca="1">IF(AS$5=1,$S67,AR676)</f>
        <v>0</v>
      </c>
      <c r="AT67" s="1">
        <f ca="1">IF(AT$5=1,$S67,AS676)</f>
        <v>0</v>
      </c>
      <c r="AU67" s="1">
        <f ca="1">IF(AU$5=1,$S67,AT676)</f>
        <v>0</v>
      </c>
      <c r="AV67" s="1">
        <f ca="1">IF(AV$5=1,$S67,AU676)</f>
        <v>0</v>
      </c>
      <c r="AW67" s="1">
        <f ca="1">IF(AW$5=1,$S67,AV676)</f>
        <v>0</v>
      </c>
      <c r="AX67" s="1">
        <f ca="1">IF(AX$5=1,$S67,AW676)</f>
        <v>0</v>
      </c>
      <c r="AY67" s="1">
        <f ca="1">IF(AY$5=1,$S67,AX676)</f>
        <v>0</v>
      </c>
      <c r="AZ67" s="1">
        <f ca="1">IF(AZ$5=1,$S67,AY676)</f>
        <v>0</v>
      </c>
      <c r="BA67" s="1">
        <f ca="1">IF(BA$5=1,$S67,AZ676)</f>
        <v>0</v>
      </c>
      <c r="BB67" s="1">
        <f ca="1">IF(BB$5=1,$S67,BA676)</f>
        <v>0</v>
      </c>
      <c r="BC67" s="1">
        <f ca="1">IF(BC$5=1,$S67,BB676)</f>
        <v>0</v>
      </c>
      <c r="BD67" s="1">
        <f ca="1">IF(BD$5=1,$S67,BC676)</f>
        <v>0</v>
      </c>
      <c r="BE67" s="1">
        <f ca="1">IF(BE$5=1,$S67,BD676)</f>
        <v>0</v>
      </c>
    </row>
    <row r="68" spans="1:57" x14ac:dyDescent="0.3">
      <c r="B68" s="1">
        <f>MAX(B$55:B67)+1</f>
        <v>103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Основные средства - тип - 2</v>
      </c>
      <c r="J68" s="1" t="str">
        <f ca="1">IF(INDIRECT($B$1&amp;Items!G$2&amp;$B68)="",IF(H68&lt;&gt;I68,"  "&amp;I68,I68),"    "&amp;INDIRECT($B$1&amp;Items!G$2&amp;$B68))</f>
        <v xml:space="preserve">  Основные средства - тип - 2</v>
      </c>
      <c r="S68" s="3">
        <v>0</v>
      </c>
      <c r="V68" s="1">
        <f>IF(V$5=1,$S68,U677)</f>
        <v>0</v>
      </c>
      <c r="W68" s="1">
        <f ca="1">IF(W$5=1,$S68,V677)</f>
        <v>12156986.775592251</v>
      </c>
      <c r="X68" s="1">
        <f ca="1">IF(X$5=1,$S68,W677)</f>
        <v>0</v>
      </c>
      <c r="Y68" s="1">
        <f ca="1">IF(Y$5=1,$S68,X677)</f>
        <v>0</v>
      </c>
      <c r="Z68" s="1">
        <f ca="1">IF(Z$5=1,$S68,Y677)</f>
        <v>0</v>
      </c>
      <c r="AA68" s="1">
        <f ca="1">IF(AA$5=1,$S68,Z677)</f>
        <v>0</v>
      </c>
      <c r="AB68" s="1">
        <f ca="1">IF(AB$5=1,$S68,AA677)</f>
        <v>0</v>
      </c>
      <c r="AC68" s="1">
        <f ca="1">IF(AC$5=1,$S68,AB677)</f>
        <v>0</v>
      </c>
      <c r="AD68" s="1">
        <f ca="1">IF(AD$5=1,$S68,AC677)</f>
        <v>0</v>
      </c>
      <c r="AE68" s="1">
        <f ca="1">IF(AE$5=1,$S68,AD677)</f>
        <v>0</v>
      </c>
      <c r="AF68" s="1">
        <f ca="1">IF(AF$5=1,$S68,AE677)</f>
        <v>0</v>
      </c>
      <c r="AG68" s="1">
        <f ca="1">IF(AG$5=1,$S68,AF677)</f>
        <v>0</v>
      </c>
      <c r="AH68" s="1">
        <f ca="1">IF(AH$5=1,$S68,AG677)</f>
        <v>0</v>
      </c>
      <c r="AI68" s="1">
        <f ca="1">IF(AI$5=1,$S68,AH677)</f>
        <v>0</v>
      </c>
      <c r="AJ68" s="1">
        <f ca="1">IF(AJ$5=1,$S68,AI677)</f>
        <v>0</v>
      </c>
      <c r="AK68" s="1">
        <f ca="1">IF(AK$5=1,$S68,AJ677)</f>
        <v>0</v>
      </c>
      <c r="AL68" s="1">
        <f ca="1">IF(AL$5=1,$S68,AK677)</f>
        <v>0</v>
      </c>
      <c r="AM68" s="1">
        <f ca="1">IF(AM$5=1,$S68,AL677)</f>
        <v>0</v>
      </c>
      <c r="AN68" s="1">
        <f ca="1">IF(AN$5=1,$S68,AM677)</f>
        <v>0</v>
      </c>
      <c r="AO68" s="1">
        <f ca="1">IF(AO$5=1,$S68,AN677)</f>
        <v>0</v>
      </c>
      <c r="AP68" s="1">
        <f ca="1">IF(AP$5=1,$S68,AO677)</f>
        <v>0</v>
      </c>
      <c r="AQ68" s="1">
        <f ca="1">IF(AQ$5=1,$S68,AP677)</f>
        <v>0</v>
      </c>
      <c r="AR68" s="1">
        <f ca="1">IF(AR$5=1,$S68,AQ677)</f>
        <v>0</v>
      </c>
      <c r="AS68" s="1">
        <f ca="1">IF(AS$5=1,$S68,AR677)</f>
        <v>0</v>
      </c>
      <c r="AT68" s="1">
        <f ca="1">IF(AT$5=1,$S68,AS677)</f>
        <v>0</v>
      </c>
      <c r="AU68" s="1">
        <f ca="1">IF(AU$5=1,$S68,AT677)</f>
        <v>0</v>
      </c>
      <c r="AV68" s="1">
        <f ca="1">IF(AV$5=1,$S68,AU677)</f>
        <v>0</v>
      </c>
      <c r="AW68" s="1">
        <f ca="1">IF(AW$5=1,$S68,AV677)</f>
        <v>0</v>
      </c>
      <c r="AX68" s="1">
        <f ca="1">IF(AX$5=1,$S68,AW677)</f>
        <v>0</v>
      </c>
      <c r="AY68" s="1">
        <f ca="1">IF(AY$5=1,$S68,AX677)</f>
        <v>0</v>
      </c>
      <c r="AZ68" s="1">
        <f ca="1">IF(AZ$5=1,$S68,AY677)</f>
        <v>0</v>
      </c>
      <c r="BA68" s="1">
        <f ca="1">IF(BA$5=1,$S68,AZ677)</f>
        <v>0</v>
      </c>
      <c r="BB68" s="1">
        <f ca="1">IF(BB$5=1,$S68,BA677)</f>
        <v>0</v>
      </c>
      <c r="BC68" s="1">
        <f ca="1">IF(BC$5=1,$S68,BB677)</f>
        <v>0</v>
      </c>
      <c r="BD68" s="1">
        <f ca="1">IF(BD$5=1,$S68,BC677)</f>
        <v>0</v>
      </c>
      <c r="BE68" s="1">
        <f ca="1">IF(BE$5=1,$S68,BD677)</f>
        <v>0</v>
      </c>
    </row>
    <row r="69" spans="1:57" x14ac:dyDescent="0.3">
      <c r="B69" s="1">
        <f>MAX(B$55:B68)+1</f>
        <v>104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Основные средства - тип - 3</v>
      </c>
      <c r="J69" s="1" t="str">
        <f ca="1">IF(INDIRECT($B$1&amp;Items!G$2&amp;$B69)="",IF(H69&lt;&gt;I69,"  "&amp;I69,I69),"    "&amp;INDIRECT($B$1&amp;Items!G$2&amp;$B69))</f>
        <v xml:space="preserve">  Основные средства - тип - 3</v>
      </c>
      <c r="S69" s="3">
        <v>0</v>
      </c>
      <c r="V69" s="1">
        <f>IF(V$5=1,$S69,U678)</f>
        <v>0</v>
      </c>
      <c r="W69" s="1">
        <f ca="1">IF(W$5=1,$S69,V678)</f>
        <v>13168056.893258747</v>
      </c>
      <c r="X69" s="1">
        <f ca="1">IF(X$5=1,$S69,W678)</f>
        <v>12013334.898953471</v>
      </c>
      <c r="Y69" s="1">
        <f ca="1">IF(Y$5=1,$S69,X678)</f>
        <v>0</v>
      </c>
      <c r="Z69" s="1">
        <f ca="1">IF(Z$5=1,$S69,Y678)</f>
        <v>0</v>
      </c>
      <c r="AA69" s="1">
        <f ca="1">IF(AA$5=1,$S69,Z678)</f>
        <v>0</v>
      </c>
      <c r="AB69" s="1">
        <f ca="1">IF(AB$5=1,$S69,AA678)</f>
        <v>0</v>
      </c>
      <c r="AC69" s="1">
        <f ca="1">IF(AC$5=1,$S69,AB678)</f>
        <v>0</v>
      </c>
      <c r="AD69" s="1">
        <f ca="1">IF(AD$5=1,$S69,AC678)</f>
        <v>0</v>
      </c>
      <c r="AE69" s="1">
        <f ca="1">IF(AE$5=1,$S69,AD678)</f>
        <v>0</v>
      </c>
      <c r="AF69" s="1">
        <f ca="1">IF(AF$5=1,$S69,AE678)</f>
        <v>0</v>
      </c>
      <c r="AG69" s="1">
        <f ca="1">IF(AG$5=1,$S69,AF678)</f>
        <v>0</v>
      </c>
      <c r="AH69" s="1">
        <f ca="1">IF(AH$5=1,$S69,AG678)</f>
        <v>0</v>
      </c>
      <c r="AI69" s="1">
        <f ca="1">IF(AI$5=1,$S69,AH678)</f>
        <v>0</v>
      </c>
      <c r="AJ69" s="1">
        <f ca="1">IF(AJ$5=1,$S69,AI678)</f>
        <v>0</v>
      </c>
      <c r="AK69" s="1">
        <f ca="1">IF(AK$5=1,$S69,AJ678)</f>
        <v>0</v>
      </c>
      <c r="AL69" s="1">
        <f ca="1">IF(AL$5=1,$S69,AK678)</f>
        <v>0</v>
      </c>
      <c r="AM69" s="1">
        <f ca="1">IF(AM$5=1,$S69,AL678)</f>
        <v>0</v>
      </c>
      <c r="AN69" s="1">
        <f ca="1">IF(AN$5=1,$S69,AM678)</f>
        <v>0</v>
      </c>
      <c r="AO69" s="1">
        <f ca="1">IF(AO$5=1,$S69,AN678)</f>
        <v>0</v>
      </c>
      <c r="AP69" s="1">
        <f ca="1">IF(AP$5=1,$S69,AO678)</f>
        <v>0</v>
      </c>
      <c r="AQ69" s="1">
        <f ca="1">IF(AQ$5=1,$S69,AP678)</f>
        <v>0</v>
      </c>
      <c r="AR69" s="1">
        <f ca="1">IF(AR$5=1,$S69,AQ678)</f>
        <v>0</v>
      </c>
      <c r="AS69" s="1">
        <f ca="1">IF(AS$5=1,$S69,AR678)</f>
        <v>0</v>
      </c>
      <c r="AT69" s="1">
        <f ca="1">IF(AT$5=1,$S69,AS678)</f>
        <v>0</v>
      </c>
      <c r="AU69" s="1">
        <f ca="1">IF(AU$5=1,$S69,AT678)</f>
        <v>0</v>
      </c>
      <c r="AV69" s="1">
        <f ca="1">IF(AV$5=1,$S69,AU678)</f>
        <v>0</v>
      </c>
      <c r="AW69" s="1">
        <f ca="1">IF(AW$5=1,$S69,AV678)</f>
        <v>0</v>
      </c>
      <c r="AX69" s="1">
        <f ca="1">IF(AX$5=1,$S69,AW678)</f>
        <v>0</v>
      </c>
      <c r="AY69" s="1">
        <f ca="1">IF(AY$5=1,$S69,AX678)</f>
        <v>0</v>
      </c>
      <c r="AZ69" s="1">
        <f ca="1">IF(AZ$5=1,$S69,AY678)</f>
        <v>0</v>
      </c>
      <c r="BA69" s="1">
        <f ca="1">IF(BA$5=1,$S69,AZ678)</f>
        <v>0</v>
      </c>
      <c r="BB69" s="1">
        <f ca="1">IF(BB$5=1,$S69,BA678)</f>
        <v>0</v>
      </c>
      <c r="BC69" s="1">
        <f ca="1">IF(BC$5=1,$S69,BB678)</f>
        <v>0</v>
      </c>
      <c r="BD69" s="1">
        <f ca="1">IF(BD$5=1,$S69,BC678)</f>
        <v>0</v>
      </c>
      <c r="BE69" s="1">
        <f ca="1">IF(BE$5=1,$S69,BD678)</f>
        <v>0</v>
      </c>
    </row>
    <row r="70" spans="1:57" ht="4.9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3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2" spans="1:57" x14ac:dyDescent="0.3">
      <c r="B72" s="1">
        <f>ROW(Items!$A$248)</f>
        <v>248</v>
      </c>
      <c r="H72" s="13" t="str">
        <f ca="1">INDIRECT($B$1&amp;Items!E$2&amp;$B72)</f>
        <v>Задолженность по кредитам и займам</v>
      </c>
      <c r="I72" s="13" t="str">
        <f ca="1">IF(INDIRECT($B$1&amp;Items!F$2&amp;$B72)="",H72,INDIRECT($B$1&amp;Items!F$2&amp;$B72))</f>
        <v>Задолженность по кредитам и займам</v>
      </c>
      <c r="J72" s="1" t="str">
        <f ca="1">IF(INDIRECT($B$1&amp;Items!G$2&amp;$B72)="",IF(H72&lt;&gt;I72,"  "&amp;I72,I72),"    "&amp;INDIRECT($B$1&amp;Items!G$2&amp;$B72))</f>
        <v>Задолженность по кредитам и займам</v>
      </c>
      <c r="S72" s="1">
        <f>SUM(S73:S77)</f>
        <v>0</v>
      </c>
      <c r="V72" s="1">
        <f>SUM(V73:V77)</f>
        <v>0</v>
      </c>
      <c r="W72" s="1">
        <f ca="1">SUM(W73:W77)</f>
        <v>0</v>
      </c>
      <c r="X72" s="1">
        <f ca="1">SUM(X73:X77)</f>
        <v>0</v>
      </c>
      <c r="Y72" s="1">
        <f ca="1">SUM(Y73:Y77)</f>
        <v>9750000</v>
      </c>
      <c r="Z72" s="1">
        <f ca="1">SUM(Z73:Z77)</f>
        <v>9493055.555555556</v>
      </c>
      <c r="AA72" s="1">
        <f ca="1">SUM(AA73:AA77)</f>
        <v>8750000.0000000019</v>
      </c>
      <c r="AB72" s="1">
        <f ca="1">SUM(AB73:AB77)</f>
        <v>8479166.6666666679</v>
      </c>
      <c r="AC72" s="1">
        <f ca="1">SUM(AC73:AC77)</f>
        <v>8201388.8888888899</v>
      </c>
      <c r="AD72" s="1">
        <f ca="1">SUM(AD73:AD77)</f>
        <v>7500000.0000000009</v>
      </c>
      <c r="AE72" s="1">
        <f ca="1">SUM(AE73:AE77)</f>
        <v>7208333.333333334</v>
      </c>
      <c r="AF72" s="1">
        <f ca="1">SUM(AF73:AF77)</f>
        <v>6909722.2222222229</v>
      </c>
      <c r="AG72" s="1">
        <f ca="1">SUM(AG73:AG77)</f>
        <v>6250000</v>
      </c>
      <c r="AH72" s="1">
        <f ca="1">SUM(AH73:AH77)</f>
        <v>5937500</v>
      </c>
      <c r="AI72" s="1">
        <f ca="1">SUM(AI73:AI77)</f>
        <v>5618055.555555555</v>
      </c>
      <c r="AJ72" s="1">
        <f ca="1">SUM(AJ73:AJ77)</f>
        <v>4999999.9999999991</v>
      </c>
      <c r="AK72" s="1">
        <f ca="1">SUM(AK73:AK77)</f>
        <v>4666666.6666666651</v>
      </c>
      <c r="AL72" s="1">
        <f ca="1">SUM(AL73:AL77)</f>
        <v>4326388.8888888881</v>
      </c>
      <c r="AM72" s="1">
        <f ca="1">SUM(AM73:AM77)</f>
        <v>3749999.9999999991</v>
      </c>
      <c r="AN72" s="1">
        <f ca="1">SUM(AN73:AN77)</f>
        <v>3395833.3333333326</v>
      </c>
      <c r="AO72" s="1">
        <f ca="1">SUM(AO73:AO77)</f>
        <v>3034722.2222222215</v>
      </c>
      <c r="AP72" s="1">
        <f ca="1">SUM(AP73:AP77)</f>
        <v>2499999.9999999995</v>
      </c>
      <c r="AQ72" s="1">
        <f ca="1">SUM(AQ73:AQ77)</f>
        <v>2124999.9999999995</v>
      </c>
      <c r="AR72" s="1">
        <f ca="1">SUM(AR73:AR77)</f>
        <v>1743055.5555555548</v>
      </c>
      <c r="AS72" s="1">
        <f ca="1">SUM(AS73:AS77)</f>
        <v>1249999.9999999993</v>
      </c>
      <c r="AT72" s="1">
        <f ca="1">SUM(AT73:AT77)</f>
        <v>854166.66666666581</v>
      </c>
      <c r="AU72" s="1">
        <f ca="1">SUM(AU73:AU77)</f>
        <v>451388.88888888806</v>
      </c>
      <c r="AV72" s="1">
        <f ca="1">SUM(AV73:AV77)</f>
        <v>-8.149072527885437E-10</v>
      </c>
      <c r="AW72" s="1">
        <f ca="1">SUM(AW73:AW77)</f>
        <v>-8.149072527885437E-10</v>
      </c>
      <c r="AX72" s="1">
        <f ca="1">SUM(AX73:AX77)</f>
        <v>-8.149072527885437E-10</v>
      </c>
      <c r="AY72" s="1">
        <f ca="1">SUM(AY73:AY77)</f>
        <v>-8.149072527885437E-10</v>
      </c>
      <c r="AZ72" s="1">
        <f ca="1">SUM(AZ73:AZ77)</f>
        <v>-8.149072527885437E-10</v>
      </c>
      <c r="BA72" s="1">
        <f ca="1">SUM(BA73:BA77)</f>
        <v>-8.149072527885437E-10</v>
      </c>
      <c r="BB72" s="1">
        <f ca="1">SUM(BB73:BB77)</f>
        <v>-8.149072527885437E-10</v>
      </c>
      <c r="BC72" s="1">
        <f ca="1">SUM(BC73:BC77)</f>
        <v>-8.149072527885437E-10</v>
      </c>
      <c r="BD72" s="1">
        <f ca="1">SUM(BD73:BD77)</f>
        <v>-8.149072527885437E-10</v>
      </c>
      <c r="BE72" s="1">
        <f ca="1">SUM(BE73:BE77)</f>
        <v>-8.149072527885437E-10</v>
      </c>
    </row>
    <row r="73" spans="1:57" x14ac:dyDescent="0.3">
      <c r="B73" s="1">
        <f>MAX(B$55:B72)+1</f>
        <v>249</v>
      </c>
      <c r="H73" s="13" t="str">
        <f ca="1">INDIRECT($B$1&amp;Items!E$2&amp;$B73)</f>
        <v>Задолженность по кредитам и займам</v>
      </c>
      <c r="I73" s="13" t="str">
        <f ca="1">IF(INDIRECT($B$1&amp;Items!F$2&amp;$B73)="",H73,INDIRECT($B$1&amp;Items!F$2&amp;$B73))</f>
        <v>Кредиты</v>
      </c>
      <c r="J73" s="1" t="str">
        <f ca="1">IF(INDIRECT($B$1&amp;Items!G$2&amp;$B73)="",IF(H73&lt;&gt;I73,"  "&amp;I73,I73),"    "&amp;INDIRECT($B$1&amp;Items!G$2&amp;$B73))</f>
        <v xml:space="preserve">  Кредиты</v>
      </c>
      <c r="S73" s="3">
        <v>0</v>
      </c>
      <c r="V73" s="1">
        <f>IF(V$5=1,$S73,U682)</f>
        <v>0</v>
      </c>
      <c r="W73" s="1">
        <f ca="1">IF(W$5=1,$S73,V682)</f>
        <v>0</v>
      </c>
      <c r="X73" s="1">
        <f ca="1">IF(X$5=1,$S73,W682)</f>
        <v>0</v>
      </c>
      <c r="Y73" s="1">
        <f ca="1">IF(Y$5=1,$S73,X682)</f>
        <v>9583333.333333334</v>
      </c>
      <c r="Z73" s="1">
        <f ca="1">IF(Z$5=1,$S73,Y682)</f>
        <v>9166666.6666666679</v>
      </c>
      <c r="AA73" s="1">
        <f ca="1">IF(AA$5=1,$S73,Z682)</f>
        <v>8750000.0000000019</v>
      </c>
      <c r="AB73" s="1">
        <f ca="1">IF(AB$5=1,$S73,AA682)</f>
        <v>8333333.3333333349</v>
      </c>
      <c r="AC73" s="1">
        <f ca="1">IF(AC$5=1,$S73,AB682)</f>
        <v>7916666.6666666679</v>
      </c>
      <c r="AD73" s="1">
        <f ca="1">IF(AD$5=1,$S73,AC682)</f>
        <v>7500000.0000000009</v>
      </c>
      <c r="AE73" s="1">
        <f ca="1">IF(AE$5=1,$S73,AD682)</f>
        <v>7083333.333333334</v>
      </c>
      <c r="AF73" s="1">
        <f ca="1">IF(AF$5=1,$S73,AE682)</f>
        <v>6666666.666666667</v>
      </c>
      <c r="AG73" s="1">
        <f ca="1">IF(AG$5=1,$S73,AF682)</f>
        <v>6250000</v>
      </c>
      <c r="AH73" s="1">
        <f ca="1">IF(AH$5=1,$S73,AG682)</f>
        <v>5833333.333333333</v>
      </c>
      <c r="AI73" s="1">
        <f ca="1">IF(AI$5=1,$S73,AH682)</f>
        <v>5416666.666666666</v>
      </c>
      <c r="AJ73" s="1">
        <f ca="1">IF(AJ$5=1,$S73,AI682)</f>
        <v>4999999.9999999991</v>
      </c>
      <c r="AK73" s="1">
        <f ca="1">IF(AK$5=1,$S73,AJ682)</f>
        <v>4583333.3333333321</v>
      </c>
      <c r="AL73" s="1">
        <f ca="1">IF(AL$5=1,$S73,AK682)</f>
        <v>4166666.6666666656</v>
      </c>
      <c r="AM73" s="1">
        <f ca="1">IF(AM$5=1,$S73,AL682)</f>
        <v>3749999.9999999991</v>
      </c>
      <c r="AN73" s="1">
        <f ca="1">IF(AN$5=1,$S73,AM682)</f>
        <v>3333333.3333333326</v>
      </c>
      <c r="AO73" s="1">
        <f ca="1">IF(AO$5=1,$S73,AN682)</f>
        <v>2916666.666666666</v>
      </c>
      <c r="AP73" s="1">
        <f ca="1">IF(AP$5=1,$S73,AO682)</f>
        <v>2499999.9999999995</v>
      </c>
      <c r="AQ73" s="1">
        <f ca="1">IF(AQ$5=1,$S73,AP682)</f>
        <v>2083333.3333333328</v>
      </c>
      <c r="AR73" s="1">
        <f ca="1">IF(AR$5=1,$S73,AQ682)</f>
        <v>1666666.666666666</v>
      </c>
      <c r="AS73" s="1">
        <f ca="1">IF(AS$5=1,$S73,AR682)</f>
        <v>1249999.9999999993</v>
      </c>
      <c r="AT73" s="1">
        <f ca="1">IF(AT$5=1,$S73,AS682)</f>
        <v>833333.33333333256</v>
      </c>
      <c r="AU73" s="1">
        <f ca="1">IF(AU$5=1,$S73,AT682)</f>
        <v>416666.66666666587</v>
      </c>
      <c r="AV73" s="1">
        <f ca="1">IF(AV$5=1,$S73,AU682)</f>
        <v>-8.149072527885437E-10</v>
      </c>
      <c r="AW73" s="1">
        <f ca="1">IF(AW$5=1,$S73,AV682)</f>
        <v>-8.149072527885437E-10</v>
      </c>
      <c r="AX73" s="1">
        <f ca="1">IF(AX$5=1,$S73,AW682)</f>
        <v>-8.149072527885437E-10</v>
      </c>
      <c r="AY73" s="1">
        <f ca="1">IF(AY$5=1,$S73,AX682)</f>
        <v>-8.149072527885437E-10</v>
      </c>
      <c r="AZ73" s="1">
        <f ca="1">IF(AZ$5=1,$S73,AY682)</f>
        <v>-8.149072527885437E-10</v>
      </c>
      <c r="BA73" s="1">
        <f ca="1">IF(BA$5=1,$S73,AZ682)</f>
        <v>-8.149072527885437E-10</v>
      </c>
      <c r="BB73" s="1">
        <f ca="1">IF(BB$5=1,$S73,BA682)</f>
        <v>-8.149072527885437E-10</v>
      </c>
      <c r="BC73" s="1">
        <f ca="1">IF(BC$5=1,$S73,BB682)</f>
        <v>-8.149072527885437E-10</v>
      </c>
      <c r="BD73" s="1">
        <f ca="1">IF(BD$5=1,$S73,BC682)</f>
        <v>-8.149072527885437E-10</v>
      </c>
      <c r="BE73" s="1">
        <f ca="1">IF(BE$5=1,$S73,BD682)</f>
        <v>-8.149072527885437E-10</v>
      </c>
    </row>
    <row r="74" spans="1:57" x14ac:dyDescent="0.3">
      <c r="B74" s="1">
        <f>MAX(B$55:B73)+1</f>
        <v>250</v>
      </c>
      <c r="H74" s="13" t="str">
        <f ca="1">INDIRECT($B$1&amp;Items!E$2&amp;$B74)</f>
        <v>Задолженность по кредитам и займам</v>
      </c>
      <c r="I74" s="13" t="str">
        <f ca="1">IF(INDIRECT($B$1&amp;Items!F$2&amp;$B74)="",H74,INDIRECT($B$1&amp;Items!F$2&amp;$B74))</f>
        <v>Задолженность по %% по кредитам</v>
      </c>
      <c r="J74" s="1" t="str">
        <f ca="1">IF(INDIRECT($B$1&amp;Items!G$2&amp;$B74)="",IF(H74&lt;&gt;I74,"  "&amp;I74,I74),"    "&amp;INDIRECT($B$1&amp;Items!G$2&amp;$B74))</f>
        <v xml:space="preserve">  Задолженность по %% по кредитам</v>
      </c>
      <c r="S74" s="3">
        <v>0</v>
      </c>
      <c r="V74" s="1">
        <f>IF(V$5=1,$S74,U683)</f>
        <v>0</v>
      </c>
      <c r="W74" s="1">
        <f ca="1">IF(W$5=1,$S74,V683)</f>
        <v>0</v>
      </c>
      <c r="X74" s="1">
        <f ca="1">IF(X$5=1,$S74,W683)</f>
        <v>0</v>
      </c>
      <c r="Y74" s="1">
        <f ca="1">IF(Y$5=1,$S74,X683)</f>
        <v>166666.66666666666</v>
      </c>
      <c r="Z74" s="1">
        <f ca="1">IF(Z$5=1,$S74,Y683)</f>
        <v>326388.88888888888</v>
      </c>
      <c r="AA74" s="1">
        <f ca="1">IF(AA$5=1,$S74,Z683)</f>
        <v>0</v>
      </c>
      <c r="AB74" s="1">
        <f ca="1">IF(AB$5=1,$S74,AA683)</f>
        <v>145833.33333333334</v>
      </c>
      <c r="AC74" s="1">
        <f ca="1">IF(AC$5=1,$S74,AB683)</f>
        <v>284722.22222222225</v>
      </c>
      <c r="AD74" s="1">
        <f ca="1">IF(AD$5=1,$S74,AC683)</f>
        <v>0</v>
      </c>
      <c r="AE74" s="1">
        <f ca="1">IF(AE$5=1,$S74,AD683)</f>
        <v>125000</v>
      </c>
      <c r="AF74" s="1">
        <f ca="1">IF(AF$5=1,$S74,AE683)</f>
        <v>243055.55555555556</v>
      </c>
      <c r="AG74" s="1">
        <f ca="1">IF(AG$5=1,$S74,AF683)</f>
        <v>0</v>
      </c>
      <c r="AH74" s="1">
        <f ca="1">IF(AH$5=1,$S74,AG683)</f>
        <v>104166.66666666667</v>
      </c>
      <c r="AI74" s="1">
        <f ca="1">IF(AI$5=1,$S74,AH683)</f>
        <v>201388.88888888891</v>
      </c>
      <c r="AJ74" s="1">
        <f ca="1">IF(AJ$5=1,$S74,AI683)</f>
        <v>0</v>
      </c>
      <c r="AK74" s="1">
        <f ca="1">IF(AK$5=1,$S74,AJ683)</f>
        <v>83333.333333333328</v>
      </c>
      <c r="AL74" s="1">
        <f ca="1">IF(AL$5=1,$S74,AK683)</f>
        <v>159722.22222222222</v>
      </c>
      <c r="AM74" s="1">
        <f ca="1">IF(AM$5=1,$S74,AL683)</f>
        <v>0</v>
      </c>
      <c r="AN74" s="1">
        <f ca="1">IF(AN$5=1,$S74,AM683)</f>
        <v>62499.999999999993</v>
      </c>
      <c r="AO74" s="1">
        <f ca="1">IF(AO$5=1,$S74,AN683)</f>
        <v>118055.55555555553</v>
      </c>
      <c r="AP74" s="1">
        <f ca="1">IF(AP$5=1,$S74,AO683)</f>
        <v>0</v>
      </c>
      <c r="AQ74" s="1">
        <f ca="1">IF(AQ$5=1,$S74,AP683)</f>
        <v>41666.666666666635</v>
      </c>
      <c r="AR74" s="1">
        <f ca="1">IF(AR$5=1,$S74,AQ683)</f>
        <v>76388.888888888818</v>
      </c>
      <c r="AS74" s="1">
        <f ca="1">IF(AS$5=1,$S74,AR683)</f>
        <v>0</v>
      </c>
      <c r="AT74" s="1">
        <f ca="1">IF(AT$5=1,$S74,AS683)</f>
        <v>20833.333333333303</v>
      </c>
      <c r="AU74" s="1">
        <f ca="1">IF(AU$5=1,$S74,AT683)</f>
        <v>34722.222222222175</v>
      </c>
      <c r="AV74" s="1">
        <f ca="1">IF(AV$5=1,$S74,AU683)</f>
        <v>0</v>
      </c>
      <c r="AW74" s="1">
        <f ca="1">IF(AW$5=1,$S74,AV683)</f>
        <v>0</v>
      </c>
      <c r="AX74" s="1">
        <f ca="1">IF(AX$5=1,$S74,AW683)</f>
        <v>0</v>
      </c>
      <c r="AY74" s="1">
        <f ca="1">IF(AY$5=1,$S74,AX683)</f>
        <v>0</v>
      </c>
      <c r="AZ74" s="1">
        <f ca="1">IF(AZ$5=1,$S74,AY683)</f>
        <v>0</v>
      </c>
      <c r="BA74" s="1">
        <f ca="1">IF(BA$5=1,$S74,AZ683)</f>
        <v>0</v>
      </c>
      <c r="BB74" s="1">
        <f ca="1">IF(BB$5=1,$S74,BA683)</f>
        <v>0</v>
      </c>
      <c r="BC74" s="1">
        <f ca="1">IF(BC$5=1,$S74,BB683)</f>
        <v>0</v>
      </c>
      <c r="BD74" s="1">
        <f ca="1">IF(BD$5=1,$S74,BC683)</f>
        <v>0</v>
      </c>
      <c r="BE74" s="1">
        <f ca="1">IF(BE$5=1,$S74,BD683)</f>
        <v>0</v>
      </c>
    </row>
    <row r="75" spans="1:57" x14ac:dyDescent="0.3">
      <c r="B75" s="1">
        <f>MAX(B$55:B74)+1</f>
        <v>251</v>
      </c>
      <c r="H75" s="13" t="str">
        <f ca="1">INDIRECT($B$1&amp;Items!E$2&amp;$B75)</f>
        <v>Задолженность по кредитам и займам</v>
      </c>
      <c r="I75" s="13" t="str">
        <f ca="1">IF(INDIRECT($B$1&amp;Items!F$2&amp;$B75)="",H75,INDIRECT($B$1&amp;Items!F$2&amp;$B75))</f>
        <v>Займы</v>
      </c>
      <c r="J75" s="1" t="str">
        <f ca="1">IF(INDIRECT($B$1&amp;Items!G$2&amp;$B75)="",IF(H75&lt;&gt;I75,"  "&amp;I75,I75),"    "&amp;INDIRECT($B$1&amp;Items!G$2&amp;$B75))</f>
        <v xml:space="preserve">  Займы</v>
      </c>
      <c r="S75" s="3">
        <v>0</v>
      </c>
      <c r="V75" s="1">
        <f>IF(V$5=1,$S75,U684)</f>
        <v>0</v>
      </c>
      <c r="W75" s="1">
        <f>IF(W$5=1,$S75,V684)</f>
        <v>0</v>
      </c>
      <c r="X75" s="1">
        <f>IF(X$5=1,$S75,W684)</f>
        <v>0</v>
      </c>
      <c r="Y75" s="1">
        <f>IF(Y$5=1,$S75,X684)</f>
        <v>0</v>
      </c>
      <c r="Z75" s="1">
        <f>IF(Z$5=1,$S75,Y684)</f>
        <v>0</v>
      </c>
      <c r="AA75" s="1">
        <f>IF(AA$5=1,$S75,Z684)</f>
        <v>0</v>
      </c>
      <c r="AB75" s="1">
        <f>IF(AB$5=1,$S75,AA684)</f>
        <v>0</v>
      </c>
      <c r="AC75" s="1">
        <f>IF(AC$5=1,$S75,AB684)</f>
        <v>0</v>
      </c>
      <c r="AD75" s="1">
        <f>IF(AD$5=1,$S75,AC684)</f>
        <v>0</v>
      </c>
      <c r="AE75" s="1">
        <f>IF(AE$5=1,$S75,AD684)</f>
        <v>0</v>
      </c>
      <c r="AF75" s="1">
        <f>IF(AF$5=1,$S75,AE684)</f>
        <v>0</v>
      </c>
      <c r="AG75" s="1">
        <f>IF(AG$5=1,$S75,AF684)</f>
        <v>0</v>
      </c>
      <c r="AH75" s="1">
        <f>IF(AH$5=1,$S75,AG684)</f>
        <v>0</v>
      </c>
      <c r="AI75" s="1">
        <f>IF(AI$5=1,$S75,AH684)</f>
        <v>0</v>
      </c>
      <c r="AJ75" s="1">
        <f>IF(AJ$5=1,$S75,AI684)</f>
        <v>0</v>
      </c>
      <c r="AK75" s="1">
        <f>IF(AK$5=1,$S75,AJ684)</f>
        <v>0</v>
      </c>
      <c r="AL75" s="1">
        <f>IF(AL$5=1,$S75,AK684)</f>
        <v>0</v>
      </c>
      <c r="AM75" s="1">
        <f>IF(AM$5=1,$S75,AL684)</f>
        <v>0</v>
      </c>
      <c r="AN75" s="1">
        <f>IF(AN$5=1,$S75,AM684)</f>
        <v>0</v>
      </c>
      <c r="AO75" s="1">
        <f>IF(AO$5=1,$S75,AN684)</f>
        <v>0</v>
      </c>
      <c r="AP75" s="1">
        <f>IF(AP$5=1,$S75,AO684)</f>
        <v>0</v>
      </c>
      <c r="AQ75" s="1">
        <f>IF(AQ$5=1,$S75,AP684)</f>
        <v>0</v>
      </c>
      <c r="AR75" s="1">
        <f>IF(AR$5=1,$S75,AQ684)</f>
        <v>0</v>
      </c>
      <c r="AS75" s="1">
        <f>IF(AS$5=1,$S75,AR684)</f>
        <v>0</v>
      </c>
      <c r="AT75" s="1">
        <f>IF(AT$5=1,$S75,AS684)</f>
        <v>0</v>
      </c>
      <c r="AU75" s="1">
        <f>IF(AU$5=1,$S75,AT684)</f>
        <v>0</v>
      </c>
      <c r="AV75" s="1">
        <f>IF(AV$5=1,$S75,AU684)</f>
        <v>0</v>
      </c>
      <c r="AW75" s="1">
        <f>IF(AW$5=1,$S75,AV684)</f>
        <v>0</v>
      </c>
      <c r="AX75" s="1">
        <f>IF(AX$5=1,$S75,AW684)</f>
        <v>0</v>
      </c>
      <c r="AY75" s="1">
        <f>IF(AY$5=1,$S75,AX684)</f>
        <v>0</v>
      </c>
      <c r="AZ75" s="1">
        <f>IF(AZ$5=1,$S75,AY684)</f>
        <v>0</v>
      </c>
      <c r="BA75" s="1">
        <f>IF(BA$5=1,$S75,AZ684)</f>
        <v>0</v>
      </c>
      <c r="BB75" s="1">
        <f>IF(BB$5=1,$S75,BA684)</f>
        <v>0</v>
      </c>
      <c r="BC75" s="1">
        <f>IF(BC$5=1,$S75,BB684)</f>
        <v>0</v>
      </c>
      <c r="BD75" s="1">
        <f>IF(BD$5=1,$S75,BC684)</f>
        <v>0</v>
      </c>
      <c r="BE75" s="1">
        <f>IF(BE$5=1,$S75,BD684)</f>
        <v>0</v>
      </c>
    </row>
    <row r="76" spans="1:57" x14ac:dyDescent="0.3">
      <c r="B76" s="1">
        <f>MAX(B$55:B75)+1</f>
        <v>252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%% по займам</v>
      </c>
      <c r="J76" s="1" t="str">
        <f ca="1">IF(INDIRECT($B$1&amp;Items!G$2&amp;$B76)="",IF(H76&lt;&gt;I76,"  "&amp;I76,I76),"    "&amp;INDIRECT($B$1&amp;Items!G$2&amp;$B76))</f>
        <v xml:space="preserve">  Задолженность по %% по займам</v>
      </c>
      <c r="S76" s="3">
        <v>0</v>
      </c>
      <c r="V76" s="1">
        <f>IF(V$5=1,$S76,U685)</f>
        <v>0</v>
      </c>
      <c r="W76" s="1">
        <f>IF(W$5=1,$S76,V685)</f>
        <v>0</v>
      </c>
      <c r="X76" s="1">
        <f>IF(X$5=1,$S76,W685)</f>
        <v>0</v>
      </c>
      <c r="Y76" s="1">
        <f>IF(Y$5=1,$S76,X685)</f>
        <v>0</v>
      </c>
      <c r="Z76" s="1">
        <f>IF(Z$5=1,$S76,Y685)</f>
        <v>0</v>
      </c>
      <c r="AA76" s="1">
        <f>IF(AA$5=1,$S76,Z685)</f>
        <v>0</v>
      </c>
      <c r="AB76" s="1">
        <f>IF(AB$5=1,$S76,AA685)</f>
        <v>0</v>
      </c>
      <c r="AC76" s="1">
        <f>IF(AC$5=1,$S76,AB685)</f>
        <v>0</v>
      </c>
      <c r="AD76" s="1">
        <f>IF(AD$5=1,$S76,AC685)</f>
        <v>0</v>
      </c>
      <c r="AE76" s="1">
        <f>IF(AE$5=1,$S76,AD685)</f>
        <v>0</v>
      </c>
      <c r="AF76" s="1">
        <f>IF(AF$5=1,$S76,AE685)</f>
        <v>0</v>
      </c>
      <c r="AG76" s="1">
        <f>IF(AG$5=1,$S76,AF685)</f>
        <v>0</v>
      </c>
      <c r="AH76" s="1">
        <f>IF(AH$5=1,$S76,AG685)</f>
        <v>0</v>
      </c>
      <c r="AI76" s="1">
        <f>IF(AI$5=1,$S76,AH685)</f>
        <v>0</v>
      </c>
      <c r="AJ76" s="1">
        <f>IF(AJ$5=1,$S76,AI685)</f>
        <v>0</v>
      </c>
      <c r="AK76" s="1">
        <f>IF(AK$5=1,$S76,AJ685)</f>
        <v>0</v>
      </c>
      <c r="AL76" s="1">
        <f>IF(AL$5=1,$S76,AK685)</f>
        <v>0</v>
      </c>
      <c r="AM76" s="1">
        <f>IF(AM$5=1,$S76,AL685)</f>
        <v>0</v>
      </c>
      <c r="AN76" s="1">
        <f>IF(AN$5=1,$S76,AM685)</f>
        <v>0</v>
      </c>
      <c r="AO76" s="1">
        <f>IF(AO$5=1,$S76,AN685)</f>
        <v>0</v>
      </c>
      <c r="AP76" s="1">
        <f>IF(AP$5=1,$S76,AO685)</f>
        <v>0</v>
      </c>
      <c r="AQ76" s="1">
        <f>IF(AQ$5=1,$S76,AP685)</f>
        <v>0</v>
      </c>
      <c r="AR76" s="1">
        <f>IF(AR$5=1,$S76,AQ685)</f>
        <v>0</v>
      </c>
      <c r="AS76" s="1">
        <f>IF(AS$5=1,$S76,AR685)</f>
        <v>0</v>
      </c>
      <c r="AT76" s="1">
        <f>IF(AT$5=1,$S76,AS685)</f>
        <v>0</v>
      </c>
      <c r="AU76" s="1">
        <f>IF(AU$5=1,$S76,AT685)</f>
        <v>0</v>
      </c>
      <c r="AV76" s="1">
        <f>IF(AV$5=1,$S76,AU685)</f>
        <v>0</v>
      </c>
      <c r="AW76" s="1">
        <f>IF(AW$5=1,$S76,AV685)</f>
        <v>0</v>
      </c>
      <c r="AX76" s="1">
        <f>IF(AX$5=1,$S76,AW685)</f>
        <v>0</v>
      </c>
      <c r="AY76" s="1">
        <f>IF(AY$5=1,$S76,AX685)</f>
        <v>0</v>
      </c>
      <c r="AZ76" s="1">
        <f>IF(AZ$5=1,$S76,AY685)</f>
        <v>0</v>
      </c>
      <c r="BA76" s="1">
        <f>IF(BA$5=1,$S76,AZ685)</f>
        <v>0</v>
      </c>
      <c r="BB76" s="1">
        <f>IF(BB$5=1,$S76,BA685)</f>
        <v>0</v>
      </c>
      <c r="BC76" s="1">
        <f>IF(BC$5=1,$S76,BB685)</f>
        <v>0</v>
      </c>
      <c r="BD76" s="1">
        <f>IF(BD$5=1,$S76,BC685)</f>
        <v>0</v>
      </c>
      <c r="BE76" s="1">
        <f>IF(BE$5=1,$S76,BD685)</f>
        <v>0</v>
      </c>
    </row>
    <row r="77" spans="1:57" ht="4.9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3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9" spans="1:57" ht="4.9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3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x14ac:dyDescent="0.3">
      <c r="B80" s="1">
        <f>ROW(Items!A109)</f>
        <v>109</v>
      </c>
      <c r="F80" s="1" t="str">
        <f ca="1">INDIRECT($B$1&amp;Items!H$2&amp;$B80)</f>
        <v>AA</v>
      </c>
      <c r="H80" s="13" t="str">
        <f ca="1">INDIRECT($B$1&amp;Items!E$2&amp;$B80)</f>
        <v>Объявление УК</v>
      </c>
      <c r="I80" s="13" t="str">
        <f ca="1">IF(INDIRECT($B$1&amp;Items!F$2&amp;$B80)="",H80,INDIRECT($B$1&amp;Items!F$2&amp;$B80))</f>
        <v>Объявление УК</v>
      </c>
      <c r="J80" s="1" t="str">
        <f ca="1">IF(INDIRECT($B$1&amp;Items!G$2&amp;$B80)="",IF(H80&lt;&gt;I80,"  "&amp;I80,I80),"    "&amp;INDIRECT($B$1&amp;Items!G$2&amp;$B80))</f>
        <v xml:space="preserve">    Объявление УК</v>
      </c>
      <c r="S80" s="1">
        <f ca="1">SUM($U80:INDIRECT(ADDRESS(ROW(),SUMIFS($1:$1,$5:$5,MAX($5:$5)))))</f>
        <v>40000000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40000000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</row>
    <row r="81" spans="1:57" ht="4.9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3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ht="4.95" customHeight="1" x14ac:dyDescent="0.3"/>
    <row r="83" spans="1:57" x14ac:dyDescent="0.3">
      <c r="B83" s="1">
        <f>ROW(Items!A147)</f>
        <v>147</v>
      </c>
      <c r="F83" s="1" t="str">
        <f ca="1">INDIRECT($B$1&amp;Items!H$2&amp;$B83)</f>
        <v>Y</v>
      </c>
      <c r="H83" s="13" t="str">
        <f ca="1">INDIRECT($B$1&amp;Items!E$2&amp;$B83)</f>
        <v>Капитальные затраты</v>
      </c>
      <c r="I83" s="13" t="str">
        <f ca="1">IF(INDIRECT($B$1&amp;Items!F$2&amp;$B83)="",H83,INDIRECT($B$1&amp;Items!F$2&amp;$B83))</f>
        <v>Капитальные затраты</v>
      </c>
      <c r="J83" s="1" t="str">
        <f ca="1">IF(INDIRECT($B$1&amp;Items!G$2&amp;$B83)="",IF(H83&lt;&gt;I83,"  "&amp;I83,I83),"    "&amp;INDIRECT($B$1&amp;Items!G$2&amp;$B83))</f>
        <v>Капитальные затраты</v>
      </c>
      <c r="S83" s="1">
        <f ca="1">SUM($U83:INDIRECT(ADDRESS(ROW(),SUMIFS($1:$1,$5:$5,MAX($5:$5)))))</f>
        <v>54221966.335126236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44966299.931350984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9255666.4037752505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</row>
    <row r="84" spans="1:57" x14ac:dyDescent="0.3">
      <c r="B84" s="1">
        <f>MAX(B$81:B83)+1</f>
        <v>148</v>
      </c>
      <c r="F84" s="1" t="str">
        <f ca="1">INDIRECT($B$1&amp;Items!H$2&amp;$B84)</f>
        <v>Y</v>
      </c>
      <c r="H84" s="13" t="str">
        <f ca="1">INDIRECT($B$1&amp;Items!E$2&amp;$B84)</f>
        <v>Капитальные затраты</v>
      </c>
      <c r="I84" s="13" t="str">
        <f ca="1">IF(INDIRECT($B$1&amp;Items!F$2&amp;$B84)="",H84,INDIRECT($B$1&amp;Items!F$2&amp;$B84))</f>
        <v>Основные средства - тип - 1</v>
      </c>
      <c r="J84" s="1" t="str">
        <f ca="1">IF(INDIRECT($B$1&amp;Items!G$2&amp;$B84)="",IF(H84&lt;&gt;I84,"  "&amp;I84,I84),"    "&amp;INDIRECT($B$1&amp;Items!G$2&amp;$B84))</f>
        <v xml:space="preserve">  Основные средства - тип - 1</v>
      </c>
      <c r="S84" s="1">
        <f ca="1">SUM($U84:INDIRECT(ADDRESS(ROW(),SUMIFS($1:$1,$5:$5,MAX($5:$5)))))</f>
        <v>19641256.262499999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19641256.262499999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</row>
    <row r="85" spans="1:57" x14ac:dyDescent="0.3">
      <c r="B85" s="1">
        <f>MAX(B$81:B84)+1</f>
        <v>149</v>
      </c>
      <c r="F85" s="1" t="str">
        <f ca="1">INDIRECT($B$1&amp;Items!H$2&amp;$B85)</f>
        <v>Y</v>
      </c>
      <c r="H85" s="13" t="str">
        <f ca="1">INDIRECT($B$1&amp;Items!E$2&amp;$B85)</f>
        <v>Капитальные затраты</v>
      </c>
      <c r="I85" s="13" t="str">
        <f ca="1">IF(INDIRECT($B$1&amp;Items!F$2&amp;$B85)="",H85,INDIRECT($B$1&amp;Items!F$2&amp;$B85))</f>
        <v>Основные средства - тип - 1</v>
      </c>
      <c r="J85" s="1" t="str">
        <f ca="1">IF(INDIRECT($B$1&amp;Items!G$2&amp;$B85)="",IF(H85&lt;&gt;I85,"  "&amp;I85,I85),"    "&amp;INDIRECT($B$1&amp;Items!G$2&amp;$B85))</f>
        <v xml:space="preserve">    Капзатраты - тип - 1 - 1</v>
      </c>
      <c r="S85" s="1">
        <f ca="1">SUM($U85:INDIRECT(ADDRESS(ROW(),SUMIFS($1:$1,$5:$5,MAX($5:$5)))))</f>
        <v>1672000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1672000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</row>
    <row r="86" spans="1:57" x14ac:dyDescent="0.3">
      <c r="B86" s="1">
        <f>MAX(B$81:B85)+1</f>
        <v>150</v>
      </c>
      <c r="F86" s="1" t="str">
        <f ca="1">INDIRECT($B$1&amp;Items!H$2&amp;$B86)</f>
        <v>Y</v>
      </c>
      <c r="H86" s="13" t="str">
        <f ca="1">INDIRECT($B$1&amp;Items!E$2&amp;$B86)</f>
        <v>Капитальные затраты</v>
      </c>
      <c r="I86" s="13" t="str">
        <f ca="1">IF(INDIRECT($B$1&amp;Items!F$2&amp;$B86)="",H86,INDIRECT($B$1&amp;Items!F$2&amp;$B86))</f>
        <v>Основные средства - тип - 1</v>
      </c>
      <c r="J86" s="1" t="str">
        <f ca="1">IF(INDIRECT($B$1&amp;Items!G$2&amp;$B86)="",IF(H86&lt;&gt;I86,"  "&amp;I86,I86),"    "&amp;INDIRECT($B$1&amp;Items!G$2&amp;$B86))</f>
        <v xml:space="preserve">    Капзатраты - тип - 1 - 2</v>
      </c>
      <c r="S86" s="1">
        <f ca="1">SUM($U86:INDIRECT(ADDRESS(ROW(),SUMIFS($1:$1,$5:$5,MAX($5:$5)))))</f>
        <v>5218000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5218000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</row>
    <row r="87" spans="1:57" x14ac:dyDescent="0.3">
      <c r="B87" s="1">
        <f>MAX(B$81:B86)+1</f>
        <v>151</v>
      </c>
      <c r="F87" s="1" t="str">
        <f ca="1">INDIRECT($B$1&amp;Items!H$2&amp;$B87)</f>
        <v>Y</v>
      </c>
      <c r="H87" s="13" t="str">
        <f ca="1">INDIRECT($B$1&amp;Items!E$2&amp;$B87)</f>
        <v>Капитальные затраты</v>
      </c>
      <c r="I87" s="13" t="str">
        <f ca="1">IF(INDIRECT($B$1&amp;Items!F$2&amp;$B87)="",H87,INDIRECT($B$1&amp;Items!F$2&amp;$B87))</f>
        <v>Основные средства - тип - 1</v>
      </c>
      <c r="J87" s="1" t="str">
        <f ca="1">IF(INDIRECT($B$1&amp;Items!G$2&amp;$B87)="",IF(H87&lt;&gt;I87,"  "&amp;I87,I87),"    "&amp;INDIRECT($B$1&amp;Items!G$2&amp;$B87))</f>
        <v xml:space="preserve">    Капзатраты - тип - 1 - 3</v>
      </c>
      <c r="S87" s="1">
        <f ca="1">SUM($U87:INDIRECT(ADDRESS(ROW(),SUMIFS($1:$1,$5:$5,MAX($5:$5)))))</f>
        <v>578325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578325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</row>
    <row r="88" spans="1:57" x14ac:dyDescent="0.3">
      <c r="B88" s="1">
        <f>MAX(B$81:B87)+1</f>
        <v>152</v>
      </c>
      <c r="F88" s="1" t="str">
        <f ca="1">INDIRECT($B$1&amp;Items!H$2&amp;$B88)</f>
        <v>Y</v>
      </c>
      <c r="H88" s="13" t="str">
        <f ca="1">INDIRECT($B$1&amp;Items!E$2&amp;$B88)</f>
        <v>Капитальные затраты</v>
      </c>
      <c r="I88" s="13" t="str">
        <f ca="1">IF(INDIRECT($B$1&amp;Items!F$2&amp;$B88)="",H88,INDIRECT($B$1&amp;Items!F$2&amp;$B88))</f>
        <v>Основные средства - тип - 1</v>
      </c>
      <c r="J88" s="1" t="str">
        <f ca="1">IF(INDIRECT($B$1&amp;Items!G$2&amp;$B88)="",IF(H88&lt;&gt;I88,"  "&amp;I88,I88),"    "&amp;INDIRECT($B$1&amp;Items!G$2&amp;$B88))</f>
        <v xml:space="preserve">    Капзатраты - тип - 1 - 4</v>
      </c>
      <c r="S88" s="1">
        <f ca="1">SUM($U88:INDIRECT(ADDRESS(ROW(),SUMIFS($1:$1,$5:$5,MAX($5:$5)))))</f>
        <v>872100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872100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</row>
    <row r="89" spans="1:57" x14ac:dyDescent="0.3">
      <c r="B89" s="1">
        <f>MAX(B$81:B88)+1</f>
        <v>153</v>
      </c>
      <c r="F89" s="1" t="str">
        <f ca="1">INDIRECT($B$1&amp;Items!H$2&amp;$B89)</f>
        <v>Y</v>
      </c>
      <c r="H89" s="13" t="str">
        <f ca="1">INDIRECT($B$1&amp;Items!E$2&amp;$B89)</f>
        <v>Капитальные затраты</v>
      </c>
      <c r="I89" s="13" t="str">
        <f ca="1">IF(INDIRECT($B$1&amp;Items!F$2&amp;$B89)="",H89,INDIRECT($B$1&amp;Items!F$2&amp;$B89))</f>
        <v>Основные средства - тип - 1</v>
      </c>
      <c r="J89" s="1" t="str">
        <f ca="1">IF(INDIRECT($B$1&amp;Items!G$2&amp;$B89)="",IF(H89&lt;&gt;I89,"  "&amp;I89,I89),"    "&amp;INDIRECT($B$1&amp;Items!G$2&amp;$B89))</f>
        <v xml:space="preserve">    Капзатраты - тип - 1 - 5</v>
      </c>
      <c r="S89" s="1">
        <f ca="1">SUM($U89:INDIRECT(ADDRESS(ROW(),SUMIFS($1:$1,$5:$5,MAX($5:$5)))))</f>
        <v>1504800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1504800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</row>
    <row r="90" spans="1:57" x14ac:dyDescent="0.3">
      <c r="B90" s="1">
        <f>MAX(B$81:B89)+1</f>
        <v>154</v>
      </c>
      <c r="F90" s="1" t="str">
        <f ca="1">INDIRECT($B$1&amp;Items!H$2&amp;$B90)</f>
        <v>Y</v>
      </c>
      <c r="H90" s="13" t="str">
        <f ca="1">INDIRECT($B$1&amp;Items!E$2&amp;$B90)</f>
        <v>Капитальные затраты</v>
      </c>
      <c r="I90" s="13" t="str">
        <f ca="1">IF(INDIRECT($B$1&amp;Items!F$2&amp;$B90)="",H90,INDIRECT($B$1&amp;Items!F$2&amp;$B90))</f>
        <v>Основные средства - тип - 1</v>
      </c>
      <c r="J90" s="1" t="str">
        <f ca="1">IF(INDIRECT($B$1&amp;Items!G$2&amp;$B90)="",IF(H90&lt;&gt;I90,"  "&amp;I90,I90),"    "&amp;INDIRECT($B$1&amp;Items!G$2&amp;$B90))</f>
        <v xml:space="preserve">    Капзатраты - тип - 1 - 6</v>
      </c>
      <c r="S90" s="1">
        <f ca="1">SUM($U90:INDIRECT(ADDRESS(ROW(),SUMIFS($1:$1,$5:$5,MAX($5:$5)))))</f>
        <v>3496060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3496060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1:57" x14ac:dyDescent="0.3">
      <c r="B91" s="1">
        <f>MAX(B$81:B90)+1</f>
        <v>155</v>
      </c>
      <c r="F91" s="1" t="str">
        <f ca="1">INDIRECT($B$1&amp;Items!H$2&amp;$B91)</f>
        <v>Y</v>
      </c>
      <c r="H91" s="13" t="str">
        <f ca="1">INDIRECT($B$1&amp;Items!E$2&amp;$B91)</f>
        <v>Капитальные затраты</v>
      </c>
      <c r="I91" s="13" t="str">
        <f ca="1">IF(INDIRECT($B$1&amp;Items!F$2&amp;$B91)="",H91,INDIRECT($B$1&amp;Items!F$2&amp;$B91))</f>
        <v>Основные средства - тип - 1</v>
      </c>
      <c r="J91" s="1" t="str">
        <f ca="1">IF(INDIRECT($B$1&amp;Items!G$2&amp;$B91)="",IF(H91&lt;&gt;I91,"  "&amp;I91,I91),"    "&amp;INDIRECT($B$1&amp;Items!G$2&amp;$B91))</f>
        <v xml:space="preserve">    Капзатраты - тип - 1 - 7</v>
      </c>
      <c r="S91" s="1">
        <f ca="1">SUM($U91:INDIRECT(ADDRESS(ROW(),SUMIFS($1:$1,$5:$5,MAX($5:$5)))))</f>
        <v>722906.25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722906.25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1:57" x14ac:dyDescent="0.3">
      <c r="B92" s="1">
        <f>MAX(B$81:B91)+1</f>
        <v>156</v>
      </c>
      <c r="F92" s="1" t="str">
        <f ca="1">INDIRECT($B$1&amp;Items!H$2&amp;$B92)</f>
        <v>Y</v>
      </c>
      <c r="H92" s="13" t="str">
        <f ca="1">INDIRECT($B$1&amp;Items!E$2&amp;$B92)</f>
        <v>Капитальные затраты</v>
      </c>
      <c r="I92" s="13" t="str">
        <f ca="1">IF(INDIRECT($B$1&amp;Items!F$2&amp;$B92)="",H92,INDIRECT($B$1&amp;Items!F$2&amp;$B92))</f>
        <v>Основные средства - тип - 1</v>
      </c>
      <c r="J92" s="1" t="str">
        <f ca="1">IF(INDIRECT($B$1&amp;Items!G$2&amp;$B92)="",IF(H92&lt;&gt;I92,"  "&amp;I92,I92),"    "&amp;INDIRECT($B$1&amp;Items!G$2&amp;$B92))</f>
        <v xml:space="preserve">    Капзатраты - тип - 1 - 8</v>
      </c>
      <c r="S92" s="1">
        <f ca="1">SUM($U92:INDIRECT(ADDRESS(ROW(),SUMIFS($1:$1,$5:$5,MAX($5:$5)))))</f>
        <v>976752.00000000012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976752.00000000012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</row>
    <row r="93" spans="1:57" x14ac:dyDescent="0.3">
      <c r="B93" s="1">
        <f>MAX(B$81:B92)+1</f>
        <v>157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Основные средства - тип - 1</v>
      </c>
      <c r="J93" s="1" t="str">
        <f ca="1">IF(INDIRECT($B$1&amp;Items!G$2&amp;$B93)="",IF(H93&lt;&gt;I93,"  "&amp;I93,I93),"    "&amp;INDIRECT($B$1&amp;Items!G$2&amp;$B93))</f>
        <v xml:space="preserve">    Капзатраты - тип - 1 - 9</v>
      </c>
      <c r="S93" s="1">
        <f ca="1">SUM($U93:INDIRECT(ADDRESS(ROW(),SUMIFS($1:$1,$5:$5,MAX($5:$5)))))</f>
        <v>1354320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1354320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1:57" x14ac:dyDescent="0.3">
      <c r="B94" s="1">
        <f>MAX(B$81:B93)+1</f>
        <v>158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- 1</v>
      </c>
      <c r="J94" s="1" t="str">
        <f ca="1">IF(INDIRECT($B$1&amp;Items!G$2&amp;$B94)="",IF(H94&lt;&gt;I94,"  "&amp;I94,I94),"    "&amp;INDIRECT($B$1&amp;Items!G$2&amp;$B94))</f>
        <v xml:space="preserve">    Капзатраты - тип - 1 - 10</v>
      </c>
      <c r="S94" s="1">
        <f ca="1">SUM($U94:INDIRECT(ADDRESS(ROW(),SUMIFS($1:$1,$5:$5,MAX($5:$5)))))</f>
        <v>2342360.2000000002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2342360.2000000002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MAX(B$81:B94)+1</f>
        <v>159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  Капзатраты - тип - 1 - 11</v>
      </c>
      <c r="S95" s="1">
        <f ca="1">SUM($U95:INDIRECT(ADDRESS(ROW(),SUMIFS($1:$1,$5:$5,MAX($5:$5)))))</f>
        <v>903632.8125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903632.8125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MAX(B$81:B95)+1</f>
        <v>160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- 2</v>
      </c>
      <c r="J96" s="1" t="str">
        <f ca="1">IF(INDIRECT($B$1&amp;Items!G$2&amp;$B96)="",IF(H96&lt;&gt;I96,"  "&amp;I96,I96),"    "&amp;INDIRECT($B$1&amp;Items!G$2&amp;$B96))</f>
        <v xml:space="preserve">  Основные средства - тип - 2</v>
      </c>
      <c r="S96" s="1">
        <f ca="1">SUM($U96:INDIRECT(ADDRESS(ROW(),SUMIFS($1:$1,$5:$5,MAX($5:$5)))))</f>
        <v>12156986.775592251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12156986.775592251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MAX(B$81:B96)+1</f>
        <v>161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- 2</v>
      </c>
      <c r="J97" s="1" t="str">
        <f ca="1">IF(INDIRECT($B$1&amp;Items!G$2&amp;$B97)="",IF(H97&lt;&gt;I97,"  "&amp;I97,I97),"    "&amp;INDIRECT($B$1&amp;Items!G$2&amp;$B97))</f>
        <v xml:space="preserve">    Капзатраты - тип - 2 - 1</v>
      </c>
      <c r="S97" s="1">
        <f ca="1">SUM($U97:INDIRECT(ADDRESS(ROW(),SUMIFS($1:$1,$5:$5,MAX($5:$5)))))</f>
        <v>1093962.2400000002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1093962.2400000002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MAX(B$81:B97)+1</f>
        <v>162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- 2</v>
      </c>
      <c r="J98" s="1" t="str">
        <f ca="1">IF(INDIRECT($B$1&amp;Items!G$2&amp;$B98)="",IF(H98&lt;&gt;I98,"  "&amp;I98,I98),"    "&amp;INDIRECT($B$1&amp;Items!G$2&amp;$B98))</f>
        <v xml:space="preserve">    Капзатраты - тип - 2 - 2</v>
      </c>
      <c r="S98" s="1">
        <f ca="1">SUM($U98:INDIRECT(ADDRESS(ROW(),SUMIFS($1:$1,$5:$5,MAX($5:$5)))))</f>
        <v>1218888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1218888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MAX(B$81:B98)+1</f>
        <v>163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- 2</v>
      </c>
      <c r="J99" s="1" t="str">
        <f ca="1">IF(INDIRECT($B$1&amp;Items!G$2&amp;$B99)="",IF(H99&lt;&gt;I99,"  "&amp;I99,I99),"    "&amp;INDIRECT($B$1&amp;Items!G$2&amp;$B99))</f>
        <v xml:space="preserve">    Капзатраты - тип - 2 - 3</v>
      </c>
      <c r="S99" s="1">
        <f ca="1">SUM($U99:INDIRECT(ADDRESS(ROW(),SUMIFS($1:$1,$5:$5,MAX($5:$5)))))</f>
        <v>1569381.3340000003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1569381.3340000003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MAX(B$81:B99)+1</f>
        <v>164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- 2</v>
      </c>
      <c r="J100" s="1" t="str">
        <f ca="1">IF(INDIRECT($B$1&amp;Items!G$2&amp;$B100)="",IF(H100&lt;&gt;I100,"  "&amp;I100,I100),"    "&amp;INDIRECT($B$1&amp;Items!G$2&amp;$B100))</f>
        <v xml:space="preserve">    Капзатраты - тип - 2 - 4</v>
      </c>
      <c r="S100" s="1">
        <f ca="1">SUM($U100:INDIRECT(ADDRESS(ROW(),SUMIFS($1:$1,$5:$5,MAX($5:$5)))))</f>
        <v>1129541.015625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1129541.015625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MAX(B$81:B100)+1</f>
        <v>165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- 2</v>
      </c>
      <c r="J101" s="1" t="str">
        <f ca="1">IF(INDIRECT($B$1&amp;Items!G$2&amp;$B101)="",IF(H101&lt;&gt;I101,"  "&amp;I101,I101),"    "&amp;INDIRECT($B$1&amp;Items!G$2&amp;$B101))</f>
        <v xml:space="preserve">    Капзатраты - тип - 2 - 5</v>
      </c>
      <c r="S101" s="1">
        <f ca="1">SUM($U101:INDIRECT(ADDRESS(ROW(),SUMIFS($1:$1,$5:$5,MAX($5:$5)))))</f>
        <v>1225237.7088000004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1225237.7088000004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MAX(B$81:B101)+1</f>
        <v>166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- 2</v>
      </c>
      <c r="J102" s="1" t="str">
        <f ca="1">IF(INDIRECT($B$1&amp;Items!G$2&amp;$B102)="",IF(H102&lt;&gt;I102,"  "&amp;I102,I102),"    "&amp;INDIRECT($B$1&amp;Items!G$2&amp;$B102))</f>
        <v xml:space="preserve">    Капзатраты - тип - 2 - 6</v>
      </c>
      <c r="S102" s="1">
        <f ca="1">SUM($U102:INDIRECT(ADDRESS(ROW(),SUMIFS($1:$1,$5:$5,MAX($5:$5)))))</f>
        <v>1096999.2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1096999.2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MAX(B$81:B102)+1</f>
        <v>167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- 2</v>
      </c>
      <c r="J103" s="1" t="str">
        <f ca="1">IF(INDIRECT($B$1&amp;Items!G$2&amp;$B103)="",IF(H103&lt;&gt;I103,"  "&amp;I103,I103),"    "&amp;INDIRECT($B$1&amp;Items!G$2&amp;$B103))</f>
        <v xml:space="preserve">    Капзатраты - тип - 2 - 7</v>
      </c>
      <c r="S103" s="1">
        <f ca="1">SUM($U103:INDIRECT(ADDRESS(ROW(),SUMIFS($1:$1,$5:$5,MAX($5:$5)))))</f>
        <v>1051485.4937800001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1051485.4937800001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MAX(B$81:B103)+1</f>
        <v>168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- 2</v>
      </c>
      <c r="J104" s="1" t="str">
        <f ca="1">IF(INDIRECT($B$1&amp;Items!G$2&amp;$B104)="",IF(H104&lt;&gt;I104,"  "&amp;I104,I104),"    "&amp;INDIRECT($B$1&amp;Items!G$2&amp;$B104))</f>
        <v xml:space="preserve">    Капзатраты - тип - 2 - 8</v>
      </c>
      <c r="S104" s="1">
        <f ca="1">SUM($U104:INDIRECT(ADDRESS(ROW(),SUMIFS($1:$1,$5:$5,MAX($5:$5)))))</f>
        <v>1411926.26953125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1411926.26953125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MAX(B$81:B104)+1</f>
        <v>169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- 2</v>
      </c>
      <c r="J105" s="1" t="str">
        <f ca="1">IF(INDIRECT($B$1&amp;Items!G$2&amp;$B105)="",IF(H105&lt;&gt;I105,"  "&amp;I105,I105),"    "&amp;INDIRECT($B$1&amp;Items!G$2&amp;$B105))</f>
        <v xml:space="preserve">    Капзатраты - тип - 2 - 9</v>
      </c>
      <c r="S105" s="1">
        <f ca="1">SUM($U105:INDIRECT(ADDRESS(ROW(),SUMIFS($1:$1,$5:$5,MAX($5:$5)))))</f>
        <v>1372266.2338560005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1372266.2338560005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MAX(B$81:B105)+1</f>
        <v>170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- 2</v>
      </c>
      <c r="J106" s="1" t="str">
        <f ca="1">IF(INDIRECT($B$1&amp;Items!G$2&amp;$B106)="",IF(H106&lt;&gt;I106,"  "&amp;I106,I106),"    "&amp;INDIRECT($B$1&amp;Items!G$2&amp;$B106))</f>
        <v xml:space="preserve">    Капзатраты - тип - 2 - 10</v>
      </c>
      <c r="S106" s="1">
        <f ca="1">SUM($U106:INDIRECT(ADDRESS(ROW(),SUMIFS($1:$1,$5:$5,MAX($5:$5)))))</f>
        <v>987299.28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987299.28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MAX(B$81:B106)+1</f>
        <v>171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- 3</v>
      </c>
      <c r="J107" s="1" t="str">
        <f ca="1">IF(INDIRECT($B$1&amp;Items!G$2&amp;$B107)="",IF(H107&lt;&gt;I107,"  "&amp;I107,I107),"    "&amp;INDIRECT($B$1&amp;Items!G$2&amp;$B107))</f>
        <v xml:space="preserve">  Основные средства - тип - 3</v>
      </c>
      <c r="S107" s="1">
        <f ca="1">SUM($U107:INDIRECT(ADDRESS(ROW(),SUMIFS($1:$1,$5:$5,MAX($5:$5)))))</f>
        <v>22423723.297033995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13168056.893258747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9255666.4037752505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MAX(B$81:B107)+1</f>
        <v>172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- 3</v>
      </c>
      <c r="J108" s="1" t="str">
        <f ca="1">IF(INDIRECT($B$1&amp;Items!G$2&amp;$B108)="",IF(H108&lt;&gt;I108,"  "&amp;I108,I108),"    "&amp;INDIRECT($B$1&amp;Items!G$2&amp;$B108))</f>
        <v xml:space="preserve">    Капзатраты - тип - 3 - 1</v>
      </c>
      <c r="S108" s="1">
        <f ca="1">SUM($U108:INDIRECT(ADDRESS(ROW(),SUMIFS($1:$1,$5:$5,MAX($5:$5)))))</f>
        <v>704495.28083260008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704495.28083260008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MAX(B$81:B108)+1</f>
        <v>173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- 3</v>
      </c>
      <c r="J109" s="1" t="str">
        <f ca="1">IF(INDIRECT($B$1&amp;Items!G$2&amp;$B109)="",IF(H109&lt;&gt;I109,"  "&amp;I109,I109),"    "&amp;INDIRECT($B$1&amp;Items!G$2&amp;$B109))</f>
        <v xml:space="preserve">    Капзатраты - тип - 3 - 2</v>
      </c>
      <c r="S109" s="1">
        <f ca="1">SUM($U109:INDIRECT(ADDRESS(ROW(),SUMIFS($1:$1,$5:$5,MAX($5:$5)))))</f>
        <v>1764907.8369140625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1764907.8369140625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MAX(B$81:B109)+1</f>
        <v>174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- 3</v>
      </c>
      <c r="J110" s="1" t="str">
        <f ca="1">IF(INDIRECT($B$1&amp;Items!G$2&amp;$B110)="",IF(H110&lt;&gt;I110,"  "&amp;I110,I110),"    "&amp;INDIRECT($B$1&amp;Items!G$2&amp;$B110))</f>
        <v xml:space="preserve">    Капзатраты - тип - 3 - 3</v>
      </c>
      <c r="S110" s="1">
        <f ca="1">SUM($U110:INDIRECT(ADDRESS(ROW(),SUMIFS($1:$1,$5:$5,MAX($5:$5)))))</f>
        <v>1536938.1819187207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1536938.1819187207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MAX(B$81:B110)+1</f>
        <v>175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- 3</v>
      </c>
      <c r="J111" s="1" t="str">
        <f ca="1">IF(INDIRECT($B$1&amp;Items!G$2&amp;$B111)="",IF(H111&lt;&gt;I111,"  "&amp;I111,I111),"    "&amp;INDIRECT($B$1&amp;Items!G$2&amp;$B111))</f>
        <v xml:space="preserve">    Капзатраты - тип - 3 - 4</v>
      </c>
      <c r="S111" s="1">
        <f ca="1">SUM($U111:INDIRECT(ADDRESS(ROW(),SUMIFS($1:$1,$5:$5,MAX($5:$5)))))</f>
        <v>888569.35200000007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888569.35200000007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MAX(B$81:B111)+1</f>
        <v>176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- 3</v>
      </c>
      <c r="J112" s="1" t="str">
        <f ca="1">IF(INDIRECT($B$1&amp;Items!G$2&amp;$B112)="",IF(H112&lt;&gt;I112,"  "&amp;I112,I112),"    "&amp;INDIRECT($B$1&amp;Items!G$2&amp;$B112))</f>
        <v xml:space="preserve">    Капзатраты - тип - 3 - 5</v>
      </c>
      <c r="S112" s="1">
        <f ca="1">SUM($U112:INDIRECT(ADDRESS(ROW(),SUMIFS($1:$1,$5:$5,MAX($5:$5)))))</f>
        <v>472011.83815784211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472011.83815784211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1:57" x14ac:dyDescent="0.3">
      <c r="B113" s="1">
        <f>MAX(B$81:B112)+1</f>
        <v>177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- 3</v>
      </c>
      <c r="J113" s="1" t="str">
        <f ca="1">IF(INDIRECT($B$1&amp;Items!G$2&amp;$B113)="",IF(H113&lt;&gt;I113,"  "&amp;I113,I113),"    "&amp;INDIRECT($B$1&amp;Items!G$2&amp;$B113))</f>
        <v xml:space="preserve">    Капзатраты - тип - 3 - 6</v>
      </c>
      <c r="S113" s="1">
        <f ca="1">SUM($U113:INDIRECT(ADDRESS(ROW(),SUMIFS($1:$1,$5:$5,MAX($5:$5)))))</f>
        <v>2206134.7961425781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2206134.7961425781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1:57" x14ac:dyDescent="0.3">
      <c r="B114" s="1">
        <f>MAX(B$81:B113)+1</f>
        <v>178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- 3</v>
      </c>
      <c r="J114" s="1" t="str">
        <f ca="1">IF(INDIRECT($B$1&amp;Items!G$2&amp;$B114)="",IF(H114&lt;&gt;I114,"  "&amp;I114,I114),"    "&amp;INDIRECT($B$1&amp;Items!G$2&amp;$B114))</f>
        <v xml:space="preserve">    Капзатраты - тип - 3 - 7</v>
      </c>
      <c r="S114" s="1">
        <f ca="1">SUM($U114:INDIRECT(ADDRESS(ROW(),SUMIFS($1:$1,$5:$5,MAX($5:$5)))))</f>
        <v>1721370.7637489673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1721370.7637489673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1:57" x14ac:dyDescent="0.3">
      <c r="B115" s="1">
        <f>MAX(B$81:B114)+1</f>
        <v>179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- 3</v>
      </c>
      <c r="J115" s="1" t="str">
        <f ca="1">IF(INDIRECT($B$1&amp;Items!G$2&amp;$B115)="",IF(H115&lt;&gt;I115,"  "&amp;I115,I115),"    "&amp;INDIRECT($B$1&amp;Items!G$2&amp;$B115))</f>
        <v xml:space="preserve">    Капзатраты - тип - 3 - 8</v>
      </c>
      <c r="S115" s="1">
        <f ca="1">SUM($U115:INDIRECT(ADDRESS(ROW(),SUMIFS($1:$1,$5:$5,MAX($5:$5)))))</f>
        <v>799712.41680000012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799712.41680000012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1:57" x14ac:dyDescent="0.3">
      <c r="B116" s="1">
        <f>MAX(B$81:B115)+1</f>
        <v>180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- 3</v>
      </c>
      <c r="J116" s="1" t="str">
        <f ca="1">IF(INDIRECT($B$1&amp;Items!G$2&amp;$B116)="",IF(H116&lt;&gt;I116,"  "&amp;I116,I116),"    "&amp;INDIRECT($B$1&amp;Items!G$2&amp;$B116))</f>
        <v xml:space="preserve">    Капзатраты - тип - 3 - 9</v>
      </c>
      <c r="S116" s="1">
        <f ca="1">SUM($U116:INDIRECT(ADDRESS(ROW(),SUMIFS($1:$1,$5:$5,MAX($5:$5)))))</f>
        <v>316247.93156575423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316247.93156575423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1:57" x14ac:dyDescent="0.3">
      <c r="B117" s="1">
        <f>MAX(B$81:B116)+1</f>
        <v>181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- 3</v>
      </c>
      <c r="J117" s="1" t="str">
        <f ca="1">IF(INDIRECT($B$1&amp;Items!G$2&amp;$B117)="",IF(H117&lt;&gt;I117,"  "&amp;I117,I117),"    "&amp;INDIRECT($B$1&amp;Items!G$2&amp;$B117))</f>
        <v xml:space="preserve">    Капзатраты - тип - 3 - 10</v>
      </c>
      <c r="S117" s="1">
        <f ca="1">SUM($U117:INDIRECT(ADDRESS(ROW(),SUMIFS($1:$1,$5:$5,MAX($5:$5)))))</f>
        <v>2757668.4951782227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2757668.4951782227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1:57" x14ac:dyDescent="0.3">
      <c r="B118" s="1">
        <f>MAX(B$81:B117)+1</f>
        <v>182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  Капзатраты - тип - 3 - 11</v>
      </c>
      <c r="S118" s="1">
        <f ca="1">SUM($U118:INDIRECT(ADDRESS(ROW(),SUMIFS($1:$1,$5:$5,MAX($5:$5)))))</f>
        <v>1927935.2553988437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1927935.2553988437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1:57" x14ac:dyDescent="0.3">
      <c r="B119" s="1">
        <f>MAX(B$81:B118)+1</f>
        <v>183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- 3 - 12</v>
      </c>
      <c r="S119" s="1">
        <f ca="1">SUM($U119:INDIRECT(ADDRESS(ROW(),SUMIFS($1:$1,$5:$5,MAX($5:$5)))))</f>
        <v>719741.17512000015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719741.17512000015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1:57" x14ac:dyDescent="0.3">
      <c r="B120" s="1">
        <f>MAX(B$81:B119)+1</f>
        <v>184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- 3 - 13</v>
      </c>
      <c r="S120" s="1">
        <f ca="1">SUM($U120:INDIRECT(ADDRESS(ROW(),SUMIFS($1:$1,$5:$5,MAX($5:$5)))))</f>
        <v>211886.11414905536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211886.11414905536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1:57" x14ac:dyDescent="0.3">
      <c r="B121" s="1">
        <f>MAX(B$81:B120)+1</f>
        <v>185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- 3 - 14</v>
      </c>
      <c r="S121" s="1">
        <f ca="1">SUM($U121:INDIRECT(ADDRESS(ROW(),SUMIFS($1:$1,$5:$5,MAX($5:$5)))))</f>
        <v>3447085.6189727783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3447085.6189727783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1:57" x14ac:dyDescent="0.3">
      <c r="B122" s="1">
        <f>MAX(B$81:B121)+1</f>
        <v>186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- 3 - 15</v>
      </c>
      <c r="S122" s="1">
        <f ca="1">SUM($U122:INDIRECT(ADDRESS(ROW(),SUMIFS($1:$1,$5:$5,MAX($5:$5)))))</f>
        <v>2159287.4860467049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2159287.4860467049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1:57" x14ac:dyDescent="0.3">
      <c r="B123" s="1">
        <f>MAX(B$81:B122)+1</f>
        <v>187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- 3 - 16</v>
      </c>
      <c r="S123" s="1">
        <f ca="1">SUM($U123:INDIRECT(ADDRESS(ROW(),SUMIFS($1:$1,$5:$5,MAX($5:$5)))))</f>
        <v>647767.05760800012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647767.05760800012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1:57" x14ac:dyDescent="0.3">
      <c r="B124" s="1">
        <f>MAX(B$81:B123)+1</f>
        <v>188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- 3 - 17</v>
      </c>
      <c r="S124" s="1">
        <f ca="1">SUM($U124:INDIRECT(ADDRESS(ROW(),SUMIFS($1:$1,$5:$5,MAX($5:$5)))))</f>
        <v>141963.6964798671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141963.6964798671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1:57" ht="4.9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3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ht="4.95" customHeight="1" x14ac:dyDescent="0.3"/>
    <row r="127" spans="1:57" x14ac:dyDescent="0.3">
      <c r="B127" s="1">
        <f>ROW(Items!A189)</f>
        <v>189</v>
      </c>
      <c r="F127" s="1" t="str">
        <f ca="1">INDIRECT($B$1&amp;Items!H$2&amp;$B127)</f>
        <v>Y</v>
      </c>
      <c r="H127" s="13" t="str">
        <f ca="1">INDIRECT($B$1&amp;Items!E$2&amp;$B127)</f>
        <v>Ввод в эксплуатацию</v>
      </c>
      <c r="I127" s="13" t="str">
        <f ca="1">IF(INDIRECT($B$1&amp;Items!F$2&amp;$B127)="",H127,INDIRECT($B$1&amp;Items!F$2&amp;$B127))</f>
        <v>Ввод в эксплуатацию</v>
      </c>
      <c r="J127" s="1" t="str">
        <f ca="1">IF(INDIRECT($B$1&amp;Items!G$2&amp;$B127)="",IF(H127&lt;&gt;I127,"  "&amp;I127,I127),"    "&amp;INDIRECT($B$1&amp;Items!G$2&amp;$B127))</f>
        <v>Ввод в эксплуатацию</v>
      </c>
      <c r="S127" s="1">
        <f ca="1">SUM($U127:INDIRECT(ADDRESS(ROW(),SUMIFS($1:$1,$5:$5,MAX($5:$5)))))</f>
        <v>54221966.335126236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54221966.335126236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1:57" x14ac:dyDescent="0.3">
      <c r="B128" s="1">
        <f>MAX(B$126:B127)+1</f>
        <v>190</v>
      </c>
      <c r="F128" s="1" t="str">
        <f ca="1">INDIRECT($B$1&amp;Items!H$2&amp;$B128)</f>
        <v>Y</v>
      </c>
      <c r="H128" s="13" t="str">
        <f ca="1">INDIRECT($B$1&amp;Items!E$2&amp;$B128)</f>
        <v>Ввод в эксплуатацию</v>
      </c>
      <c r="I128" s="13" t="str">
        <f ca="1">IF(INDIRECT($B$1&amp;Items!F$2&amp;$B128)="",H128,INDIRECT($B$1&amp;Items!F$2&amp;$B128))</f>
        <v>Основные средства - тип - 1</v>
      </c>
      <c r="J128" s="1" t="str">
        <f ca="1">IF(INDIRECT($B$1&amp;Items!G$2&amp;$B128)="",IF(H128&lt;&gt;I128,"  "&amp;I128,I128),"    "&amp;INDIRECT($B$1&amp;Items!G$2&amp;$B128))</f>
        <v xml:space="preserve">  Основные средства - тип - 1</v>
      </c>
      <c r="S128" s="1">
        <f ca="1">SUM($U128:INDIRECT(ADDRESS(ROW(),SUMIFS($1:$1,$5:$5,MAX($5:$5)))))</f>
        <v>19641256.262499999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19641256.262499999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2:57" x14ac:dyDescent="0.3">
      <c r="B129" s="1">
        <f>MAX(B$126:B128)+1</f>
        <v>191</v>
      </c>
      <c r="F129" s="1" t="str">
        <f ca="1">INDIRECT($B$1&amp;Items!H$2&amp;$B129)</f>
        <v>Y</v>
      </c>
      <c r="H129" s="13" t="str">
        <f ca="1">INDIRECT($B$1&amp;Items!E$2&amp;$B129)</f>
        <v>Ввод в эксплуатацию</v>
      </c>
      <c r="I129" s="13" t="str">
        <f ca="1">IF(INDIRECT($B$1&amp;Items!F$2&amp;$B129)="",H129,INDIRECT($B$1&amp;Items!F$2&amp;$B129))</f>
        <v>Основные средства - тип - 1</v>
      </c>
      <c r="J129" s="1" t="str">
        <f ca="1">IF(INDIRECT($B$1&amp;Items!G$2&amp;$B129)="",IF(H129&lt;&gt;I129,"  "&amp;I129,I129),"    "&amp;INDIRECT($B$1&amp;Items!G$2&amp;$B129))</f>
        <v xml:space="preserve">    Капзатраты - тип - 1 - 1</v>
      </c>
      <c r="S129" s="1">
        <f ca="1">SUM($U129:INDIRECT(ADDRESS(ROW(),SUMIFS($1:$1,$5:$5,MAX($5:$5)))))</f>
        <v>1672000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1672000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2:57" x14ac:dyDescent="0.3">
      <c r="B130" s="1">
        <f>MAX(B$126:B129)+1</f>
        <v>192</v>
      </c>
      <c r="F130" s="1" t="str">
        <f ca="1">INDIRECT($B$1&amp;Items!H$2&amp;$B130)</f>
        <v>Y</v>
      </c>
      <c r="H130" s="13" t="str">
        <f ca="1">INDIRECT($B$1&amp;Items!E$2&amp;$B130)</f>
        <v>Ввод в эксплуатацию</v>
      </c>
      <c r="I130" s="13" t="str">
        <f ca="1">IF(INDIRECT($B$1&amp;Items!F$2&amp;$B130)="",H130,INDIRECT($B$1&amp;Items!F$2&amp;$B130))</f>
        <v>Основные средства - тип - 1</v>
      </c>
      <c r="J130" s="1" t="str">
        <f ca="1">IF(INDIRECT($B$1&amp;Items!G$2&amp;$B130)="",IF(H130&lt;&gt;I130,"  "&amp;I130,I130),"    "&amp;INDIRECT($B$1&amp;Items!G$2&amp;$B130))</f>
        <v xml:space="preserve">    Капзатраты - тип - 1 - 2</v>
      </c>
      <c r="S130" s="1">
        <f ca="1">SUM($U130:INDIRECT(ADDRESS(ROW(),SUMIFS($1:$1,$5:$5,MAX($5:$5)))))</f>
        <v>5218000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5218000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2:57" x14ac:dyDescent="0.3">
      <c r="B131" s="1">
        <f>MAX(B$126:B130)+1</f>
        <v>193</v>
      </c>
      <c r="F131" s="1" t="str">
        <f ca="1">INDIRECT($B$1&amp;Items!H$2&amp;$B131)</f>
        <v>Y</v>
      </c>
      <c r="H131" s="13" t="str">
        <f ca="1">INDIRECT($B$1&amp;Items!E$2&amp;$B131)</f>
        <v>Ввод в эксплуатацию</v>
      </c>
      <c r="I131" s="13" t="str">
        <f ca="1">IF(INDIRECT($B$1&amp;Items!F$2&amp;$B131)="",H131,INDIRECT($B$1&amp;Items!F$2&amp;$B131))</f>
        <v>Основные средства - тип - 1</v>
      </c>
      <c r="J131" s="1" t="str">
        <f ca="1">IF(INDIRECT($B$1&amp;Items!G$2&amp;$B131)="",IF(H131&lt;&gt;I131,"  "&amp;I131,I131),"    "&amp;INDIRECT($B$1&amp;Items!G$2&amp;$B131))</f>
        <v xml:space="preserve">    Капзатраты - тип - 1 - 3</v>
      </c>
      <c r="S131" s="1">
        <f ca="1">SUM($U131:INDIRECT(ADDRESS(ROW(),SUMIFS($1:$1,$5:$5,MAX($5:$5)))))</f>
        <v>578325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578325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2:57" x14ac:dyDescent="0.3">
      <c r="B132" s="1">
        <f>MAX(B$126:B131)+1</f>
        <v>194</v>
      </c>
      <c r="F132" s="1" t="str">
        <f ca="1">INDIRECT($B$1&amp;Items!H$2&amp;$B132)</f>
        <v>Y</v>
      </c>
      <c r="H132" s="13" t="str">
        <f ca="1">INDIRECT($B$1&amp;Items!E$2&amp;$B132)</f>
        <v>Ввод в эксплуатацию</v>
      </c>
      <c r="I132" s="13" t="str">
        <f ca="1">IF(INDIRECT($B$1&amp;Items!F$2&amp;$B132)="",H132,INDIRECT($B$1&amp;Items!F$2&amp;$B132))</f>
        <v>Основные средства - тип - 1</v>
      </c>
      <c r="J132" s="1" t="str">
        <f ca="1">IF(INDIRECT($B$1&amp;Items!G$2&amp;$B132)="",IF(H132&lt;&gt;I132,"  "&amp;I132,I132),"    "&amp;INDIRECT($B$1&amp;Items!G$2&amp;$B132))</f>
        <v xml:space="preserve">    Капзатраты - тип - 1 - 4</v>
      </c>
      <c r="S132" s="1">
        <f ca="1">SUM($U132:INDIRECT(ADDRESS(ROW(),SUMIFS($1:$1,$5:$5,MAX($5:$5)))))</f>
        <v>872100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872100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2:57" x14ac:dyDescent="0.3">
      <c r="B133" s="1">
        <f>MAX(B$126:B132)+1</f>
        <v>195</v>
      </c>
      <c r="F133" s="1" t="str">
        <f ca="1">INDIRECT($B$1&amp;Items!H$2&amp;$B133)</f>
        <v>Y</v>
      </c>
      <c r="H133" s="13" t="str">
        <f ca="1">INDIRECT($B$1&amp;Items!E$2&amp;$B133)</f>
        <v>Ввод в эксплуатацию</v>
      </c>
      <c r="I133" s="13" t="str">
        <f ca="1">IF(INDIRECT($B$1&amp;Items!F$2&amp;$B133)="",H133,INDIRECT($B$1&amp;Items!F$2&amp;$B133))</f>
        <v>Основные средства - тип - 1</v>
      </c>
      <c r="J133" s="1" t="str">
        <f ca="1">IF(INDIRECT($B$1&amp;Items!G$2&amp;$B133)="",IF(H133&lt;&gt;I133,"  "&amp;I133,I133),"    "&amp;INDIRECT($B$1&amp;Items!G$2&amp;$B133))</f>
        <v xml:space="preserve">    Капзатраты - тип - 1 - 5</v>
      </c>
      <c r="S133" s="1">
        <f ca="1">SUM($U133:INDIRECT(ADDRESS(ROW(),SUMIFS($1:$1,$5:$5,MAX($5:$5)))))</f>
        <v>1504800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1504800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2:57" x14ac:dyDescent="0.3">
      <c r="B134" s="1">
        <f>MAX(B$126:B133)+1</f>
        <v>196</v>
      </c>
      <c r="F134" s="1" t="str">
        <f ca="1">INDIRECT($B$1&amp;Items!H$2&amp;$B134)</f>
        <v>Y</v>
      </c>
      <c r="H134" s="13" t="str">
        <f ca="1">INDIRECT($B$1&amp;Items!E$2&amp;$B134)</f>
        <v>Ввод в эксплуатацию</v>
      </c>
      <c r="I134" s="13" t="str">
        <f ca="1">IF(INDIRECT($B$1&amp;Items!F$2&amp;$B134)="",H134,INDIRECT($B$1&amp;Items!F$2&amp;$B134))</f>
        <v>Основные средства - тип - 1</v>
      </c>
      <c r="J134" s="1" t="str">
        <f ca="1">IF(INDIRECT($B$1&amp;Items!G$2&amp;$B134)="",IF(H134&lt;&gt;I134,"  "&amp;I134,I134),"    "&amp;INDIRECT($B$1&amp;Items!G$2&amp;$B134))</f>
        <v xml:space="preserve">    Капзатраты - тип - 1 - 6</v>
      </c>
      <c r="S134" s="1">
        <f ca="1">SUM($U134:INDIRECT(ADDRESS(ROW(),SUMIFS($1:$1,$5:$5,MAX($5:$5)))))</f>
        <v>3496060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3496060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2:57" x14ac:dyDescent="0.3">
      <c r="B135" s="1">
        <f>MAX(B$126:B134)+1</f>
        <v>197</v>
      </c>
      <c r="F135" s="1" t="str">
        <f ca="1">INDIRECT($B$1&amp;Items!H$2&amp;$B135)</f>
        <v>Y</v>
      </c>
      <c r="H135" s="13" t="str">
        <f ca="1">INDIRECT($B$1&amp;Items!E$2&amp;$B135)</f>
        <v>Ввод в эксплуатацию</v>
      </c>
      <c r="I135" s="13" t="str">
        <f ca="1">IF(INDIRECT($B$1&amp;Items!F$2&amp;$B135)="",H135,INDIRECT($B$1&amp;Items!F$2&amp;$B135))</f>
        <v>Основные средства - тип - 1</v>
      </c>
      <c r="J135" s="1" t="str">
        <f ca="1">IF(INDIRECT($B$1&amp;Items!G$2&amp;$B135)="",IF(H135&lt;&gt;I135,"  "&amp;I135,I135),"    "&amp;INDIRECT($B$1&amp;Items!G$2&amp;$B135))</f>
        <v xml:space="preserve">    Капзатраты - тип - 1 - 7</v>
      </c>
      <c r="S135" s="1">
        <f ca="1">SUM($U135:INDIRECT(ADDRESS(ROW(),SUMIFS($1:$1,$5:$5,MAX($5:$5)))))</f>
        <v>722906.25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722906.25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2:57" x14ac:dyDescent="0.3">
      <c r="B136" s="1">
        <f>MAX(B$126:B135)+1</f>
        <v>198</v>
      </c>
      <c r="F136" s="1" t="str">
        <f ca="1">INDIRECT($B$1&amp;Items!H$2&amp;$B136)</f>
        <v>Y</v>
      </c>
      <c r="H136" s="13" t="str">
        <f ca="1">INDIRECT($B$1&amp;Items!E$2&amp;$B136)</f>
        <v>Ввод в эксплуатацию</v>
      </c>
      <c r="I136" s="13" t="str">
        <f ca="1">IF(INDIRECT($B$1&amp;Items!F$2&amp;$B136)="",H136,INDIRECT($B$1&amp;Items!F$2&amp;$B136))</f>
        <v>Основные средства - тип - 1</v>
      </c>
      <c r="J136" s="1" t="str">
        <f ca="1">IF(INDIRECT($B$1&amp;Items!G$2&amp;$B136)="",IF(H136&lt;&gt;I136,"  "&amp;I136,I136),"    "&amp;INDIRECT($B$1&amp;Items!G$2&amp;$B136))</f>
        <v xml:space="preserve">    Капзатраты - тип - 1 - 8</v>
      </c>
      <c r="S136" s="1">
        <f ca="1">SUM($U136:INDIRECT(ADDRESS(ROW(),SUMIFS($1:$1,$5:$5,MAX($5:$5)))))</f>
        <v>976752.00000000012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976752.00000000012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</row>
    <row r="137" spans="2:57" x14ac:dyDescent="0.3">
      <c r="B137" s="1">
        <f>MAX(B$126:B136)+1</f>
        <v>199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Основные средства - тип - 1</v>
      </c>
      <c r="J137" s="1" t="str">
        <f ca="1">IF(INDIRECT($B$1&amp;Items!G$2&amp;$B137)="",IF(H137&lt;&gt;I137,"  "&amp;I137,I137),"    "&amp;INDIRECT($B$1&amp;Items!G$2&amp;$B137))</f>
        <v xml:space="preserve">    Капзатраты - тип - 1 - 9</v>
      </c>
      <c r="S137" s="1">
        <f ca="1">SUM($U137:INDIRECT(ADDRESS(ROW(),SUMIFS($1:$1,$5:$5,MAX($5:$5)))))</f>
        <v>1354320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1354320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2:57" x14ac:dyDescent="0.3">
      <c r="B138" s="1">
        <f>MAX(B$126:B137)+1</f>
        <v>200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- 1</v>
      </c>
      <c r="J138" s="1" t="str">
        <f ca="1">IF(INDIRECT($B$1&amp;Items!G$2&amp;$B138)="",IF(H138&lt;&gt;I138,"  "&amp;I138,I138),"    "&amp;INDIRECT($B$1&amp;Items!G$2&amp;$B138))</f>
        <v xml:space="preserve">    Капзатраты - тип - 1 - 10</v>
      </c>
      <c r="S138" s="1">
        <f ca="1">SUM($U138:INDIRECT(ADDRESS(ROW(),SUMIFS($1:$1,$5:$5,MAX($5:$5)))))</f>
        <v>2342360.2000000002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2342360.2000000002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2:57" x14ac:dyDescent="0.3">
      <c r="B139" s="1">
        <f>MAX(B$126:B138)+1</f>
        <v>201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  Капзатраты - тип - 1 - 11</v>
      </c>
      <c r="S139" s="1">
        <f ca="1">SUM($U139:INDIRECT(ADDRESS(ROW(),SUMIFS($1:$1,$5:$5,MAX($5:$5)))))</f>
        <v>903632.8125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903632.8125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2:57" x14ac:dyDescent="0.3">
      <c r="B140" s="1">
        <f>MAX(B$126:B139)+1</f>
        <v>202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- 2</v>
      </c>
      <c r="J140" s="1" t="str">
        <f ca="1">IF(INDIRECT($B$1&amp;Items!G$2&amp;$B140)="",IF(H140&lt;&gt;I140,"  "&amp;I140,I140),"    "&amp;INDIRECT($B$1&amp;Items!G$2&amp;$B140))</f>
        <v xml:space="preserve">  Основные средства - тип - 2</v>
      </c>
      <c r="S140" s="1">
        <f ca="1">SUM($U140:INDIRECT(ADDRESS(ROW(),SUMIFS($1:$1,$5:$5,MAX($5:$5)))))</f>
        <v>12156986.775592251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12156986.775592251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2:57" x14ac:dyDescent="0.3">
      <c r="B141" s="1">
        <f>MAX(B$126:B140)+1</f>
        <v>203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- 2</v>
      </c>
      <c r="J141" s="1" t="str">
        <f ca="1">IF(INDIRECT($B$1&amp;Items!G$2&amp;$B141)="",IF(H141&lt;&gt;I141,"  "&amp;I141,I141),"    "&amp;INDIRECT($B$1&amp;Items!G$2&amp;$B141))</f>
        <v xml:space="preserve">    Капзатраты - тип - 2 - 1</v>
      </c>
      <c r="S141" s="1">
        <f ca="1">SUM($U141:INDIRECT(ADDRESS(ROW(),SUMIFS($1:$1,$5:$5,MAX($5:$5)))))</f>
        <v>1093962.2400000002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1093962.2400000002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2:57" x14ac:dyDescent="0.3">
      <c r="B142" s="1">
        <f>MAX(B$126:B141)+1</f>
        <v>204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- 2</v>
      </c>
      <c r="J142" s="1" t="str">
        <f ca="1">IF(INDIRECT($B$1&amp;Items!G$2&amp;$B142)="",IF(H142&lt;&gt;I142,"  "&amp;I142,I142),"    "&amp;INDIRECT($B$1&amp;Items!G$2&amp;$B142))</f>
        <v xml:space="preserve">    Капзатраты - тип - 2 - 2</v>
      </c>
      <c r="S142" s="1">
        <f ca="1">SUM($U142:INDIRECT(ADDRESS(ROW(),SUMIFS($1:$1,$5:$5,MAX($5:$5)))))</f>
        <v>1218888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1218888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2:57" x14ac:dyDescent="0.3">
      <c r="B143" s="1">
        <f>MAX(B$126:B142)+1</f>
        <v>205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- 2</v>
      </c>
      <c r="J143" s="1" t="str">
        <f ca="1">IF(INDIRECT($B$1&amp;Items!G$2&amp;$B143)="",IF(H143&lt;&gt;I143,"  "&amp;I143,I143),"    "&amp;INDIRECT($B$1&amp;Items!G$2&amp;$B143))</f>
        <v xml:space="preserve">    Капзатраты - тип - 2 - 3</v>
      </c>
      <c r="S143" s="1">
        <f ca="1">SUM($U143:INDIRECT(ADDRESS(ROW(),SUMIFS($1:$1,$5:$5,MAX($5:$5)))))</f>
        <v>1569381.3340000003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1569381.3340000003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2:57" x14ac:dyDescent="0.3">
      <c r="B144" s="1">
        <f>MAX(B$126:B143)+1</f>
        <v>206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- 2</v>
      </c>
      <c r="J144" s="1" t="str">
        <f ca="1">IF(INDIRECT($B$1&amp;Items!G$2&amp;$B144)="",IF(H144&lt;&gt;I144,"  "&amp;I144,I144),"    "&amp;INDIRECT($B$1&amp;Items!G$2&amp;$B144))</f>
        <v xml:space="preserve">    Капзатраты - тип - 2 - 4</v>
      </c>
      <c r="S144" s="1">
        <f ca="1">SUM($U144:INDIRECT(ADDRESS(ROW(),SUMIFS($1:$1,$5:$5,MAX($5:$5)))))</f>
        <v>1129541.015625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1129541.015625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MAX(B$126:B144)+1</f>
        <v>207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- 2</v>
      </c>
      <c r="J145" s="1" t="str">
        <f ca="1">IF(INDIRECT($B$1&amp;Items!G$2&amp;$B145)="",IF(H145&lt;&gt;I145,"  "&amp;I145,I145),"    "&amp;INDIRECT($B$1&amp;Items!G$2&amp;$B145))</f>
        <v xml:space="preserve">    Капзатраты - тип - 2 - 5</v>
      </c>
      <c r="S145" s="1">
        <f ca="1">SUM($U145:INDIRECT(ADDRESS(ROW(),SUMIFS($1:$1,$5:$5,MAX($5:$5)))))</f>
        <v>1225237.7088000004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1225237.7088000004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MAX(B$126:B145)+1</f>
        <v>208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- 2</v>
      </c>
      <c r="J146" s="1" t="str">
        <f ca="1">IF(INDIRECT($B$1&amp;Items!G$2&amp;$B146)="",IF(H146&lt;&gt;I146,"  "&amp;I146,I146),"    "&amp;INDIRECT($B$1&amp;Items!G$2&amp;$B146))</f>
        <v xml:space="preserve">    Капзатраты - тип - 2 - 6</v>
      </c>
      <c r="S146" s="1">
        <f ca="1">SUM($U146:INDIRECT(ADDRESS(ROW(),SUMIFS($1:$1,$5:$5,MAX($5:$5)))))</f>
        <v>1096999.2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1096999.2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MAX(B$126:B146)+1</f>
        <v>209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- 2</v>
      </c>
      <c r="J147" s="1" t="str">
        <f ca="1">IF(INDIRECT($B$1&amp;Items!G$2&amp;$B147)="",IF(H147&lt;&gt;I147,"  "&amp;I147,I147),"    "&amp;INDIRECT($B$1&amp;Items!G$2&amp;$B147))</f>
        <v xml:space="preserve">    Капзатраты - тип - 2 - 7</v>
      </c>
      <c r="S147" s="1">
        <f ca="1">SUM($U147:INDIRECT(ADDRESS(ROW(),SUMIFS($1:$1,$5:$5,MAX($5:$5)))))</f>
        <v>1051485.4937800001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1051485.4937800001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MAX(B$126:B147)+1</f>
        <v>210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- 2</v>
      </c>
      <c r="J148" s="1" t="str">
        <f ca="1">IF(INDIRECT($B$1&amp;Items!G$2&amp;$B148)="",IF(H148&lt;&gt;I148,"  "&amp;I148,I148),"    "&amp;INDIRECT($B$1&amp;Items!G$2&amp;$B148))</f>
        <v xml:space="preserve">    Капзатраты - тип - 2 - 8</v>
      </c>
      <c r="S148" s="1">
        <f ca="1">SUM($U148:INDIRECT(ADDRESS(ROW(),SUMIFS($1:$1,$5:$5,MAX($5:$5)))))</f>
        <v>1411926.26953125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1411926.26953125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MAX(B$126:B148)+1</f>
        <v>211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- 2</v>
      </c>
      <c r="J149" s="1" t="str">
        <f ca="1">IF(INDIRECT($B$1&amp;Items!G$2&amp;$B149)="",IF(H149&lt;&gt;I149,"  "&amp;I149,I149),"    "&amp;INDIRECT($B$1&amp;Items!G$2&amp;$B149))</f>
        <v xml:space="preserve">    Капзатраты - тип - 2 - 9</v>
      </c>
      <c r="S149" s="1">
        <f ca="1">SUM($U149:INDIRECT(ADDRESS(ROW(),SUMIFS($1:$1,$5:$5,MAX($5:$5)))))</f>
        <v>1372266.2338560005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1372266.2338560005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MAX(B$126:B149)+1</f>
        <v>212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- 2</v>
      </c>
      <c r="J150" s="1" t="str">
        <f ca="1">IF(INDIRECT($B$1&amp;Items!G$2&amp;$B150)="",IF(H150&lt;&gt;I150,"  "&amp;I150,I150),"    "&amp;INDIRECT($B$1&amp;Items!G$2&amp;$B150))</f>
        <v xml:space="preserve">    Капзатраты - тип - 2 - 10</v>
      </c>
      <c r="S150" s="1">
        <f ca="1">SUM($U150:INDIRECT(ADDRESS(ROW(),SUMIFS($1:$1,$5:$5,MAX($5:$5)))))</f>
        <v>987299.28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987299.28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MAX(B$126:B150)+1</f>
        <v>213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- 3</v>
      </c>
      <c r="J151" s="1" t="str">
        <f ca="1">IF(INDIRECT($B$1&amp;Items!G$2&amp;$B151)="",IF(H151&lt;&gt;I151,"  "&amp;I151,I151),"    "&amp;INDIRECT($B$1&amp;Items!G$2&amp;$B151))</f>
        <v xml:space="preserve">  Основные средства - тип - 3</v>
      </c>
      <c r="S151" s="1">
        <f ca="1">SUM($U151:INDIRECT(ADDRESS(ROW(),SUMIFS($1:$1,$5:$5,MAX($5:$5)))))</f>
        <v>22423723.297033995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22423723.297033995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MAX(B$126:B151)+1</f>
        <v>214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- 3</v>
      </c>
      <c r="J152" s="1" t="str">
        <f ca="1">IF(INDIRECT($B$1&amp;Items!G$2&amp;$B152)="",IF(H152&lt;&gt;I152,"  "&amp;I152,I152),"    "&amp;INDIRECT($B$1&amp;Items!G$2&amp;$B152))</f>
        <v xml:space="preserve">    Капзатраты - тип - 3 - 1</v>
      </c>
      <c r="S152" s="1">
        <f ca="1">SUM($U152:INDIRECT(ADDRESS(ROW(),SUMIFS($1:$1,$5:$5,MAX($5:$5)))))</f>
        <v>704495.28083260008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704495.28083260008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MAX(B$126:B152)+1</f>
        <v>215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- 3</v>
      </c>
      <c r="J153" s="1" t="str">
        <f ca="1">IF(INDIRECT($B$1&amp;Items!G$2&amp;$B153)="",IF(H153&lt;&gt;I153,"  "&amp;I153,I153),"    "&amp;INDIRECT($B$1&amp;Items!G$2&amp;$B153))</f>
        <v xml:space="preserve">    Капзатраты - тип - 3 - 2</v>
      </c>
      <c r="S153" s="1">
        <f ca="1">SUM($U153:INDIRECT(ADDRESS(ROW(),SUMIFS($1:$1,$5:$5,MAX($5:$5)))))</f>
        <v>1764907.8369140625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1764907.8369140625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MAX(B$126:B153)+1</f>
        <v>216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- 3</v>
      </c>
      <c r="J154" s="1" t="str">
        <f ca="1">IF(INDIRECT($B$1&amp;Items!G$2&amp;$B154)="",IF(H154&lt;&gt;I154,"  "&amp;I154,I154),"    "&amp;INDIRECT($B$1&amp;Items!G$2&amp;$B154))</f>
        <v xml:space="preserve">    Капзатраты - тип - 3 - 3</v>
      </c>
      <c r="S154" s="1">
        <f ca="1">SUM($U154:INDIRECT(ADDRESS(ROW(),SUMIFS($1:$1,$5:$5,MAX($5:$5)))))</f>
        <v>1536938.1819187207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1536938.1819187207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MAX(B$126:B154)+1</f>
        <v>217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- 3</v>
      </c>
      <c r="J155" s="1" t="str">
        <f ca="1">IF(INDIRECT($B$1&amp;Items!G$2&amp;$B155)="",IF(H155&lt;&gt;I155,"  "&amp;I155,I155),"    "&amp;INDIRECT($B$1&amp;Items!G$2&amp;$B155))</f>
        <v xml:space="preserve">    Капзатраты - тип - 3 - 4</v>
      </c>
      <c r="S155" s="1">
        <f ca="1">SUM($U155:INDIRECT(ADDRESS(ROW(),SUMIFS($1:$1,$5:$5,MAX($5:$5)))))</f>
        <v>888569.35200000007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888569.35200000007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MAX(B$126:B155)+1</f>
        <v>218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- 3</v>
      </c>
      <c r="J156" s="1" t="str">
        <f ca="1">IF(INDIRECT($B$1&amp;Items!G$2&amp;$B156)="",IF(H156&lt;&gt;I156,"  "&amp;I156,I156),"    "&amp;INDIRECT($B$1&amp;Items!G$2&amp;$B156))</f>
        <v xml:space="preserve">    Капзатраты - тип - 3 - 5</v>
      </c>
      <c r="S156" s="1">
        <f ca="1">SUM($U156:INDIRECT(ADDRESS(ROW(),SUMIFS($1:$1,$5:$5,MAX($5:$5)))))</f>
        <v>472011.83815784211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472011.83815784211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MAX(B$126:B156)+1</f>
        <v>219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- 3</v>
      </c>
      <c r="J157" s="1" t="str">
        <f ca="1">IF(INDIRECT($B$1&amp;Items!G$2&amp;$B157)="",IF(H157&lt;&gt;I157,"  "&amp;I157,I157),"    "&amp;INDIRECT($B$1&amp;Items!G$2&amp;$B157))</f>
        <v xml:space="preserve">    Капзатраты - тип - 3 - 6</v>
      </c>
      <c r="S157" s="1">
        <f ca="1">SUM($U157:INDIRECT(ADDRESS(ROW(),SUMIFS($1:$1,$5:$5,MAX($5:$5)))))</f>
        <v>2206134.7961425781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2206134.7961425781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MAX(B$126:B157)+1</f>
        <v>220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- 3</v>
      </c>
      <c r="J158" s="1" t="str">
        <f ca="1">IF(INDIRECT($B$1&amp;Items!G$2&amp;$B158)="",IF(H158&lt;&gt;I158,"  "&amp;I158,I158),"    "&amp;INDIRECT($B$1&amp;Items!G$2&amp;$B158))</f>
        <v xml:space="preserve">    Капзатраты - тип - 3 - 7</v>
      </c>
      <c r="S158" s="1">
        <f ca="1">SUM($U158:INDIRECT(ADDRESS(ROW(),SUMIFS($1:$1,$5:$5,MAX($5:$5)))))</f>
        <v>1721370.7637489673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1721370.7637489673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MAX(B$126:B158)+1</f>
        <v>221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- 3</v>
      </c>
      <c r="J159" s="1" t="str">
        <f ca="1">IF(INDIRECT($B$1&amp;Items!G$2&amp;$B159)="",IF(H159&lt;&gt;I159,"  "&amp;I159,I159),"    "&amp;INDIRECT($B$1&amp;Items!G$2&amp;$B159))</f>
        <v xml:space="preserve">    Капзатраты - тип - 3 - 8</v>
      </c>
      <c r="S159" s="1">
        <f ca="1">SUM($U159:INDIRECT(ADDRESS(ROW(),SUMIFS($1:$1,$5:$5,MAX($5:$5)))))</f>
        <v>799712.41680000012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799712.41680000012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MAX(B$126:B159)+1</f>
        <v>222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- 3</v>
      </c>
      <c r="J160" s="1" t="str">
        <f ca="1">IF(INDIRECT($B$1&amp;Items!G$2&amp;$B160)="",IF(H160&lt;&gt;I160,"  "&amp;I160,I160),"    "&amp;INDIRECT($B$1&amp;Items!G$2&amp;$B160))</f>
        <v xml:space="preserve">    Капзатраты - тип - 3 - 9</v>
      </c>
      <c r="S160" s="1">
        <f ca="1">SUM($U160:INDIRECT(ADDRESS(ROW(),SUMIFS($1:$1,$5:$5,MAX($5:$5)))))</f>
        <v>316247.93156575423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316247.93156575423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1:57" x14ac:dyDescent="0.3">
      <c r="B161" s="1">
        <f>MAX(B$126:B160)+1</f>
        <v>223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- 3</v>
      </c>
      <c r="J161" s="1" t="str">
        <f ca="1">IF(INDIRECT($B$1&amp;Items!G$2&amp;$B161)="",IF(H161&lt;&gt;I161,"  "&amp;I161,I161),"    "&amp;INDIRECT($B$1&amp;Items!G$2&amp;$B161))</f>
        <v xml:space="preserve">    Капзатраты - тип - 3 - 10</v>
      </c>
      <c r="S161" s="1">
        <f ca="1">SUM($U161:INDIRECT(ADDRESS(ROW(),SUMIFS($1:$1,$5:$5,MAX($5:$5)))))</f>
        <v>2757668.4951782227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2757668.4951782227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1:57" x14ac:dyDescent="0.3">
      <c r="B162" s="1">
        <f>MAX(B$126:B161)+1</f>
        <v>224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  Капзатраты - тип - 3 - 11</v>
      </c>
      <c r="S162" s="1">
        <f ca="1">SUM($U162:INDIRECT(ADDRESS(ROW(),SUMIFS($1:$1,$5:$5,MAX($5:$5)))))</f>
        <v>1927935.2553988437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1927935.2553988437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1:57" x14ac:dyDescent="0.3">
      <c r="B163" s="1">
        <f>MAX(B$126:B162)+1</f>
        <v>225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- 3 - 12</v>
      </c>
      <c r="S163" s="1">
        <f ca="1">SUM($U163:INDIRECT(ADDRESS(ROW(),SUMIFS($1:$1,$5:$5,MAX($5:$5)))))</f>
        <v>719741.17512000015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719741.17512000015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1:57" x14ac:dyDescent="0.3">
      <c r="B164" s="1">
        <f>MAX(B$126:B163)+1</f>
        <v>226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- 3 - 13</v>
      </c>
      <c r="S164" s="1">
        <f ca="1">SUM($U164:INDIRECT(ADDRESS(ROW(),SUMIFS($1:$1,$5:$5,MAX($5:$5)))))</f>
        <v>211886.11414905536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211886.11414905536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1:57" x14ac:dyDescent="0.3">
      <c r="B165" s="1">
        <f>MAX(B$126:B164)+1</f>
        <v>227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- 3 - 14</v>
      </c>
      <c r="S165" s="1">
        <f ca="1">SUM($U165:INDIRECT(ADDRESS(ROW(),SUMIFS($1:$1,$5:$5,MAX($5:$5)))))</f>
        <v>3447085.6189727783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3447085.6189727783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1:57" x14ac:dyDescent="0.3">
      <c r="B166" s="1">
        <f>MAX(B$126:B165)+1</f>
        <v>228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- 3 - 15</v>
      </c>
      <c r="S166" s="1">
        <f ca="1">SUM($U166:INDIRECT(ADDRESS(ROW(),SUMIFS($1:$1,$5:$5,MAX($5:$5)))))</f>
        <v>2159287.4860467049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2159287.4860467049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1:57" x14ac:dyDescent="0.3">
      <c r="B167" s="1">
        <f>MAX(B$126:B166)+1</f>
        <v>229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- 3 - 16</v>
      </c>
      <c r="S167" s="1">
        <f ca="1">SUM($U167:INDIRECT(ADDRESS(ROW(),SUMIFS($1:$1,$5:$5,MAX($5:$5)))))</f>
        <v>647767.05760800012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647767.05760800012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1:57" x14ac:dyDescent="0.3">
      <c r="B168" s="1">
        <f>MAX(B$126:B167)+1</f>
        <v>230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- 3 - 17</v>
      </c>
      <c r="S168" s="1">
        <f ca="1">SUM($U168:INDIRECT(ADDRESS(ROW(),SUMIFS($1:$1,$5:$5,MAX($5:$5)))))</f>
        <v>141963.6964798671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141963.6964798671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1:57" ht="4.9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35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ht="4.95" customHeight="1" x14ac:dyDescent="0.3"/>
    <row r="171" spans="1:57" x14ac:dyDescent="0.3">
      <c r="B171" s="1">
        <f>ROW(Items!A17)</f>
        <v>17</v>
      </c>
      <c r="F171" s="1" t="str">
        <f ca="1">INDIRECT($B$1&amp;Items!H$2&amp;$B171)</f>
        <v>Y</v>
      </c>
      <c r="H171" s="13" t="str">
        <f ca="1">INDIRECT($B$1&amp;Items!E$2&amp;$B171)</f>
        <v>Начисление себестоимостных затрат</v>
      </c>
      <c r="I171" s="13" t="str">
        <f ca="1">IF(INDIRECT($B$1&amp;Items!F$2&amp;$B171)="",H171,INDIRECT($B$1&amp;Items!F$2&amp;$B171))</f>
        <v>Начисление себестоимостных затрат</v>
      </c>
      <c r="J171" s="1" t="str">
        <f ca="1">IF(INDIRECT($B$1&amp;Items!G$2&amp;$B171)="",IF(H171&lt;&gt;I171,"  "&amp;I171,I171),"    "&amp;INDIRECT($B$1&amp;Items!G$2&amp;$B171))</f>
        <v>Начисление себестоимостных затрат</v>
      </c>
      <c r="S171" s="1">
        <f ca="1">SUM($U171:INDIRECT(ADDRESS(ROW(),SUMIFS($1:$1,$5:$5,MAX($5:$5)))))</f>
        <v>58805924.241471007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12166127.686100001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10607521.193234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13093731.073539002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8793851.6206459999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9354061.1980060004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4790631.4699459998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1:57" x14ac:dyDescent="0.3">
      <c r="B172" s="1">
        <f>MAX(B$170:B171)+1</f>
        <v>18</v>
      </c>
      <c r="F172" s="1" t="str">
        <f ca="1">INDIRECT($B$1&amp;Items!H$2&amp;$B172)</f>
        <v>Y</v>
      </c>
      <c r="H172" s="13" t="str">
        <f ca="1">INDIRECT($B$1&amp;Items!E$2&amp;$B172)</f>
        <v>Начисление себестоимостных затрат</v>
      </c>
      <c r="I172" s="13" t="str">
        <f ca="1">IF(INDIRECT($B$1&amp;Items!F$2&amp;$B172)="",H172,INDIRECT($B$1&amp;Items!F$2&amp;$B172))</f>
        <v>Начисление затрат этапа-1 бизнес-процесса</v>
      </c>
      <c r="J172" s="1" t="str">
        <f ca="1">IF(INDIRECT($B$1&amp;Items!G$2&amp;$B172)="",IF(H172&lt;&gt;I172,"  "&amp;I172,I172),"    "&amp;INDIRECT($B$1&amp;Items!G$2&amp;$B172))</f>
        <v xml:space="preserve">  Начисление затрат этапа-1 бизнес-процесса</v>
      </c>
      <c r="S172" s="1">
        <f ca="1">SUM($U172:INDIRECT(ADDRESS(ROW(),SUMIFS($1:$1,$5:$5,MAX($5:$5)))))</f>
        <v>12501478.02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3995100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2209657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4894169.2893000003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1402551.7307000002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1:57" x14ac:dyDescent="0.3">
      <c r="B173" s="1">
        <f>MAX(B$170:B172)+1</f>
        <v>19</v>
      </c>
      <c r="F173" s="1" t="str">
        <f ca="1">INDIRECT($B$1&amp;Items!H$2&amp;$B173)</f>
        <v>Y</v>
      </c>
      <c r="H173" s="13" t="str">
        <f ca="1">INDIRECT($B$1&amp;Items!E$2&amp;$B173)</f>
        <v>Начисление себестоимостных затрат</v>
      </c>
      <c r="I173" s="13" t="str">
        <f ca="1">IF(INDIRECT($B$1&amp;Items!F$2&amp;$B173)="",H173,INDIRECT($B$1&amp;Items!F$2&amp;$B173))</f>
        <v>Начисление затрат этапа-1 бизнес-процесса</v>
      </c>
      <c r="J173" s="1" t="str">
        <f ca="1">IF(INDIRECT($B$1&amp;Items!G$2&amp;$B173)="",IF(H173&lt;&gt;I173,"  "&amp;I173,I173),"    "&amp;INDIRECT($B$1&amp;Items!G$2&amp;$B173))</f>
        <v xml:space="preserve">    Сырье и материалы-1</v>
      </c>
      <c r="S173" s="1">
        <f ca="1">SUM($U173:INDIRECT(ADDRESS(ROW(),SUMIFS($1:$1,$5:$5,MAX($5:$5)))))</f>
        <v>1000000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1000000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1:57" x14ac:dyDescent="0.3">
      <c r="B174" s="1">
        <f>MAX(B$170:B173)+1</f>
        <v>20</v>
      </c>
      <c r="F174" s="1" t="str">
        <f ca="1">INDIRECT($B$1&amp;Items!H$2&amp;$B174)</f>
        <v>Y</v>
      </c>
      <c r="H174" s="13" t="str">
        <f ca="1">INDIRECT($B$1&amp;Items!E$2&amp;$B174)</f>
        <v>Начисление себестоимостных затрат</v>
      </c>
      <c r="I174" s="13" t="str">
        <f ca="1">IF(INDIRECT($B$1&amp;Items!F$2&amp;$B174)="",H174,INDIRECT($B$1&amp;Items!F$2&amp;$B174))</f>
        <v>Начисление затрат этапа-1 бизнес-процесса</v>
      </c>
      <c r="J174" s="1" t="str">
        <f ca="1">IF(INDIRECT($B$1&amp;Items!G$2&amp;$B174)="",IF(H174&lt;&gt;I174,"  "&amp;I174,I174),"    "&amp;INDIRECT($B$1&amp;Items!G$2&amp;$B174))</f>
        <v xml:space="preserve">    Сырье и материалы-2</v>
      </c>
      <c r="S174" s="1">
        <f ca="1">SUM($U174:INDIRECT(ADDRESS(ROW(),SUMIFS($1:$1,$5:$5,MAX($5:$5)))))</f>
        <v>930000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930000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1:57" x14ac:dyDescent="0.3">
      <c r="B175" s="1">
        <f>MAX(B$170:B174)+1</f>
        <v>21</v>
      </c>
      <c r="F175" s="1" t="str">
        <f ca="1">INDIRECT($B$1&amp;Items!H$2&amp;$B175)</f>
        <v>Y</v>
      </c>
      <c r="H175" s="13" t="str">
        <f ca="1">INDIRECT($B$1&amp;Items!E$2&amp;$B175)</f>
        <v>Начисление себестоимостных затрат</v>
      </c>
      <c r="I175" s="13" t="str">
        <f ca="1">IF(INDIRECT($B$1&amp;Items!F$2&amp;$B175)="",H175,INDIRECT($B$1&amp;Items!F$2&amp;$B175))</f>
        <v>Начисление затрат этапа-1 бизнес-процесса</v>
      </c>
      <c r="J175" s="1" t="str">
        <f ca="1">IF(INDIRECT($B$1&amp;Items!G$2&amp;$B175)="",IF(H175&lt;&gt;I175,"  "&amp;I175,I175),"    "&amp;INDIRECT($B$1&amp;Items!G$2&amp;$B175))</f>
        <v xml:space="preserve">    Сырье и материалы-3</v>
      </c>
      <c r="S175" s="1">
        <f ca="1">SUM($U175:INDIRECT(ADDRESS(ROW(),SUMIFS($1:$1,$5:$5,MAX($5:$5)))))</f>
        <v>1070000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1070000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1:57" x14ac:dyDescent="0.3">
      <c r="B176" s="1">
        <f>MAX(B$170:B175)+1</f>
        <v>22</v>
      </c>
      <c r="F176" s="1" t="str">
        <f ca="1">INDIRECT($B$1&amp;Items!H$2&amp;$B176)</f>
        <v>Y</v>
      </c>
      <c r="H176" s="13" t="str">
        <f ca="1">INDIRECT($B$1&amp;Items!E$2&amp;$B176)</f>
        <v>Начисление себестоимостных затрат</v>
      </c>
      <c r="I176" s="13" t="str">
        <f ca="1">IF(INDIRECT($B$1&amp;Items!F$2&amp;$B176)="",H176,INDIRECT($B$1&amp;Items!F$2&amp;$B176))</f>
        <v>Начисление затрат этапа-1 бизнес-процесса</v>
      </c>
      <c r="J176" s="1" t="str">
        <f ca="1">IF(INDIRECT($B$1&amp;Items!G$2&amp;$B176)="",IF(H176&lt;&gt;I176,"  "&amp;I176,I176),"    "&amp;INDIRECT($B$1&amp;Items!G$2&amp;$B176))</f>
        <v xml:space="preserve">    Сырье и материалы-4</v>
      </c>
      <c r="S176" s="1">
        <f ca="1">SUM($U176:INDIRECT(ADDRESS(ROW(),SUMIFS($1:$1,$5:$5,MAX($5:$5)))))</f>
        <v>995100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995100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2:57" x14ac:dyDescent="0.3">
      <c r="B177" s="1">
        <f>MAX(B$170:B176)+1</f>
        <v>23</v>
      </c>
      <c r="F177" s="1" t="str">
        <f ca="1">INDIRECT($B$1&amp;Items!H$2&amp;$B177)</f>
        <v>Y</v>
      </c>
      <c r="H177" s="13" t="str">
        <f ca="1">INDIRECT($B$1&amp;Items!E$2&amp;$B177)</f>
        <v>Начисление себестоимостных затрат</v>
      </c>
      <c r="I177" s="13" t="str">
        <f ca="1">IF(INDIRECT($B$1&amp;Items!F$2&amp;$B177)="",H177,INDIRECT($B$1&amp;Items!F$2&amp;$B177))</f>
        <v>Начисление затрат этапа-1 бизнес-процесса</v>
      </c>
      <c r="J177" s="1" t="str">
        <f ca="1">IF(INDIRECT($B$1&amp;Items!G$2&amp;$B177)="",IF(H177&lt;&gt;I177,"  "&amp;I177,I177),"    "&amp;INDIRECT($B$1&amp;Items!G$2&amp;$B177))</f>
        <v xml:space="preserve">    Сырье и материалы-5</v>
      </c>
      <c r="S177" s="1">
        <f ca="1">SUM($U177:INDIRECT(ADDRESS(ROW(),SUMIFS($1:$1,$5:$5,MAX($5:$5)))))</f>
        <v>1144900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1144900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2:57" x14ac:dyDescent="0.3">
      <c r="B178" s="1">
        <f>MAX(B$170:B177)+1</f>
        <v>24</v>
      </c>
      <c r="F178" s="1" t="str">
        <f ca="1">INDIRECT($B$1&amp;Items!H$2&amp;$B178)</f>
        <v>Y</v>
      </c>
      <c r="H178" s="13" t="str">
        <f ca="1">INDIRECT($B$1&amp;Items!E$2&amp;$B178)</f>
        <v>Начисление себестоимостных затрат</v>
      </c>
      <c r="I178" s="13" t="str">
        <f ca="1">IF(INDIRECT($B$1&amp;Items!F$2&amp;$B178)="",H178,INDIRECT($B$1&amp;Items!F$2&amp;$B178))</f>
        <v>Начисление затрат этапа-1 бизнес-процесса</v>
      </c>
      <c r="J178" s="1" t="str">
        <f ca="1">IF(INDIRECT($B$1&amp;Items!G$2&amp;$B178)="",IF(H178&lt;&gt;I178,"  "&amp;I178,I178),"    "&amp;INDIRECT($B$1&amp;Items!G$2&amp;$B178))</f>
        <v xml:space="preserve">    Сырье и материалы-6</v>
      </c>
      <c r="S178" s="1">
        <f ca="1">SUM($U178:INDIRECT(ADDRESS(ROW(),SUMIFS($1:$1,$5:$5,MAX($5:$5)))))</f>
        <v>1064757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1064757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2:57" x14ac:dyDescent="0.3">
      <c r="B179" s="1">
        <f>MAX(B$170:B178)+1</f>
        <v>25</v>
      </c>
      <c r="F179" s="1" t="str">
        <f ca="1">INDIRECT($B$1&amp;Items!H$2&amp;$B179)</f>
        <v>Y</v>
      </c>
      <c r="H179" s="13" t="str">
        <f ca="1">INDIRECT($B$1&amp;Items!E$2&amp;$B179)</f>
        <v>Начисление себестоимостных затрат</v>
      </c>
      <c r="I179" s="13" t="str">
        <f ca="1">IF(INDIRECT($B$1&amp;Items!F$2&amp;$B179)="",H179,INDIRECT($B$1&amp;Items!F$2&amp;$B179))</f>
        <v>Начисление затрат этапа-1 бизнес-процесса</v>
      </c>
      <c r="J179" s="1" t="str">
        <f ca="1">IF(INDIRECT($B$1&amp;Items!G$2&amp;$B179)="",IF(H179&lt;&gt;I179,"  "&amp;I179,I179),"    "&amp;INDIRECT($B$1&amp;Items!G$2&amp;$B179))</f>
        <v xml:space="preserve">    Сырье и материалы-7</v>
      </c>
      <c r="S179" s="1">
        <f ca="1">SUM($U179:INDIRECT(ADDRESS(ROW(),SUMIFS($1:$1,$5:$5,MAX($5:$5)))))</f>
        <v>1225043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1225043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2:57" x14ac:dyDescent="0.3">
      <c r="B180" s="1">
        <f>MAX(B$170:B179)+1</f>
        <v>26</v>
      </c>
      <c r="F180" s="1" t="str">
        <f ca="1">INDIRECT($B$1&amp;Items!H$2&amp;$B180)</f>
        <v>Y</v>
      </c>
      <c r="H180" s="13" t="str">
        <f ca="1">INDIRECT($B$1&amp;Items!E$2&amp;$B180)</f>
        <v>Начисление себестоимостных затрат</v>
      </c>
      <c r="I180" s="13" t="str">
        <f ca="1">IF(INDIRECT($B$1&amp;Items!F$2&amp;$B180)="",H180,INDIRECT($B$1&amp;Items!F$2&amp;$B180))</f>
        <v>Начисление затрат этапа-1 бизнес-процесса</v>
      </c>
      <c r="J180" s="1" t="str">
        <f ca="1">IF(INDIRECT($B$1&amp;Items!G$2&amp;$B180)="",IF(H180&lt;&gt;I180,"  "&amp;I180,I180),"    "&amp;INDIRECT($B$1&amp;Items!G$2&amp;$B180))</f>
        <v xml:space="preserve">    Сырье и материалы-8</v>
      </c>
      <c r="S180" s="1">
        <f ca="1">SUM($U180:INDIRECT(ADDRESS(ROW(),SUMIFS($1:$1,$5:$5,MAX($5:$5)))))</f>
        <v>1139289.99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1139289.99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</row>
    <row r="181" spans="2:57" x14ac:dyDescent="0.3">
      <c r="B181" s="1">
        <f>MAX(B$170:B180)+1</f>
        <v>27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затрат этапа-1 бизнес-процесса</v>
      </c>
      <c r="J181" s="1" t="str">
        <f ca="1">IF(INDIRECT($B$1&amp;Items!G$2&amp;$B181)="",IF(H181&lt;&gt;I181,"  "&amp;I181,I181),"    "&amp;INDIRECT($B$1&amp;Items!G$2&amp;$B181))</f>
        <v xml:space="preserve">    Сырье и материалы-9</v>
      </c>
      <c r="S181" s="1">
        <f ca="1">SUM($U181:INDIRECT(ADDRESS(ROW(),SUMIFS($1:$1,$5:$5,MAX($5:$5)))))</f>
        <v>1310796.01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1310796.01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2:57" x14ac:dyDescent="0.3">
      <c r="B182" s="1">
        <f>MAX(B$170:B181)+1</f>
        <v>28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этапа-1 бизнес-процесса</v>
      </c>
      <c r="J182" s="1" t="str">
        <f ca="1">IF(INDIRECT($B$1&amp;Items!G$2&amp;$B182)="",IF(H182&lt;&gt;I182,"  "&amp;I182,I182),"    "&amp;INDIRECT($B$1&amp;Items!G$2&amp;$B182))</f>
        <v xml:space="preserve">    Сырье и материалы-10</v>
      </c>
      <c r="S182" s="1">
        <f ca="1">SUM($U182:INDIRECT(ADDRESS(ROW(),SUMIFS($1:$1,$5:$5,MAX($5:$5)))))</f>
        <v>1219040.2893000001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1219040.2893000001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2:57" x14ac:dyDescent="0.3">
      <c r="B183" s="1">
        <f>MAX(B$170:B182)+1</f>
        <v>29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  Сырье и материалы-11</v>
      </c>
      <c r="S183" s="1">
        <f ca="1">SUM($U183:INDIRECT(ADDRESS(ROW(),SUMIFS($1:$1,$5:$5,MAX($5:$5)))))</f>
        <v>1402551.7307000002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1402551.7307000002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2:57" x14ac:dyDescent="0.3">
      <c r="B184" s="1">
        <f>MAX(B$170:B183)+1</f>
        <v>30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этапа-2 бизнес-процесса</v>
      </c>
      <c r="J184" s="1" t="str">
        <f ca="1">IF(INDIRECT($B$1&amp;Items!G$2&amp;$B184)="",IF(H184&lt;&gt;I184,"  "&amp;I184,I184),"    "&amp;INDIRECT($B$1&amp;Items!G$2&amp;$B184))</f>
        <v xml:space="preserve">  Начисление затрат этапа-2 бизнес-процесса</v>
      </c>
      <c r="S184" s="1">
        <f ca="1">SUM($U184:INDIRECT(ADDRESS(ROW(),SUMIFS($1:$1,$5:$5,MAX($5:$5)))))</f>
        <v>10634926.526999999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3567656.2376999995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1169040.2893000001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1780000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3103473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1014757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2:57" x14ac:dyDescent="0.3">
      <c r="B185" s="1">
        <f>MAX(B$170:B184)+1</f>
        <v>31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этапа-2 бизнес-процесса</v>
      </c>
      <c r="J185" s="1" t="str">
        <f ca="1">IF(INDIRECT($B$1&amp;Items!G$2&amp;$B185)="",IF(H185&lt;&gt;I185,"  "&amp;I185,I185),"    "&amp;INDIRECT($B$1&amp;Items!G$2&amp;$B185))</f>
        <v xml:space="preserve">    Производственные затраты-1</v>
      </c>
      <c r="S185" s="1">
        <f ca="1">SUM($U185:INDIRECT(ADDRESS(ROW(),SUMIFS($1:$1,$5:$5,MAX($5:$5)))))</f>
        <v>900000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900000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2:57" x14ac:dyDescent="0.3">
      <c r="B186" s="1">
        <f>MAX(B$170:B185)+1</f>
        <v>32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этапа-2 бизнес-процесса</v>
      </c>
      <c r="J186" s="1" t="str">
        <f ca="1">IF(INDIRECT($B$1&amp;Items!G$2&amp;$B186)="",IF(H186&lt;&gt;I186,"  "&amp;I186,I186),"    "&amp;INDIRECT($B$1&amp;Items!G$2&amp;$B186))</f>
        <v xml:space="preserve">    Производственные затраты-2</v>
      </c>
      <c r="S186" s="1">
        <f ca="1">SUM($U186:INDIRECT(ADDRESS(ROW(),SUMIFS($1:$1,$5:$5,MAX($5:$5)))))</f>
        <v>880000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880000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2:57" x14ac:dyDescent="0.3">
      <c r="B187" s="1">
        <f>MAX(B$170:B186)+1</f>
        <v>33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этапа-2 бизнес-процесса</v>
      </c>
      <c r="J187" s="1" t="str">
        <f ca="1">IF(INDIRECT($B$1&amp;Items!G$2&amp;$B187)="",IF(H187&lt;&gt;I187,"  "&amp;I187,I187),"    "&amp;INDIRECT($B$1&amp;Items!G$2&amp;$B187))</f>
        <v xml:space="preserve">    Производственные затраты-3</v>
      </c>
      <c r="S187" s="1">
        <f ca="1">SUM($U187:INDIRECT(ADDRESS(ROW(),SUMIFS($1:$1,$5:$5,MAX($5:$5)))))</f>
        <v>834600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834600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2:57" x14ac:dyDescent="0.3">
      <c r="B188" s="1">
        <f>MAX(B$170:B187)+1</f>
        <v>34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этапа-2 бизнес-процесса</v>
      </c>
      <c r="J188" s="1" t="str">
        <f ca="1">IF(INDIRECT($B$1&amp;Items!G$2&amp;$B188)="",IF(H188&lt;&gt;I188,"  "&amp;I188,I188),"    "&amp;INDIRECT($B$1&amp;Items!G$2&amp;$B188))</f>
        <v xml:space="preserve">    Производственные затраты-4</v>
      </c>
      <c r="S188" s="1">
        <f ca="1">SUM($U188:INDIRECT(ADDRESS(ROW(),SUMIFS($1:$1,$5:$5,MAX($5:$5)))))</f>
        <v>1223973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1223973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2:57" x14ac:dyDescent="0.3">
      <c r="B189" s="1">
        <f>MAX(B$170:B188)+1</f>
        <v>35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этапа-2 бизнес-процесса</v>
      </c>
      <c r="J189" s="1" t="str">
        <f ca="1">IF(INDIRECT($B$1&amp;Items!G$2&amp;$B189)="",IF(H189&lt;&gt;I189,"  "&amp;I189,I189),"    "&amp;INDIRECT($B$1&amp;Items!G$2&amp;$B189))</f>
        <v xml:space="preserve">    Производственные затраты-5</v>
      </c>
      <c r="S189" s="1">
        <f ca="1">SUM($U189:INDIRECT(ADDRESS(ROW(),SUMIFS($1:$1,$5:$5,MAX($5:$5)))))</f>
        <v>1044900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1044900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2:57" x14ac:dyDescent="0.3">
      <c r="B190" s="1">
        <f>MAX(B$170:B189)+1</f>
        <v>36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этапа-2 бизнес-процесса</v>
      </c>
      <c r="J190" s="1" t="str">
        <f ca="1">IF(INDIRECT($B$1&amp;Items!G$2&amp;$B190)="",IF(H190&lt;&gt;I190,"  "&amp;I190,I190),"    "&amp;INDIRECT($B$1&amp;Items!G$2&amp;$B190))</f>
        <v xml:space="preserve">    Производственные затраты-6</v>
      </c>
      <c r="S190" s="1">
        <f ca="1">SUM($U190:INDIRECT(ADDRESS(ROW(),SUMIFS($1:$1,$5:$5,MAX($5:$5)))))</f>
        <v>1014757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1014757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2:57" x14ac:dyDescent="0.3">
      <c r="B191" s="1">
        <f>MAX(B$170:B190)+1</f>
        <v>37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этапа-2 бизнес-процесса</v>
      </c>
      <c r="J191" s="1" t="str">
        <f ca="1">IF(INDIRECT($B$1&amp;Items!G$2&amp;$B191)="",IF(H191&lt;&gt;I191,"  "&amp;I191,I191),"    "&amp;INDIRECT($B$1&amp;Items!G$2&amp;$B191))</f>
        <v xml:space="preserve">    Производственные затраты-7</v>
      </c>
      <c r="S191" s="1">
        <f ca="1">SUM($U191:INDIRECT(ADDRESS(ROW(),SUMIFS($1:$1,$5:$5,MAX($5:$5)))))</f>
        <v>955533.54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955533.54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2:57" x14ac:dyDescent="0.3">
      <c r="B192" s="1">
        <f>MAX(B$170:B191)+1</f>
        <v>38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этапа-2 бизнес-процесса</v>
      </c>
      <c r="J192" s="1" t="str">
        <f ca="1">IF(INDIRECT($B$1&amp;Items!G$2&amp;$B192)="",IF(H192&lt;&gt;I192,"  "&amp;I192,I192),"    "&amp;INDIRECT($B$1&amp;Items!G$2&amp;$B192))</f>
        <v xml:space="preserve">    Производственные затраты-8</v>
      </c>
      <c r="S192" s="1">
        <f ca="1">SUM($U192:INDIRECT(ADDRESS(ROW(),SUMIFS($1:$1,$5:$5,MAX($5:$5)))))</f>
        <v>1401326.6876999999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1401326.6876999999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MAX(B$170:B192)+1</f>
        <v>39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этапа-2 бизнес-процесса</v>
      </c>
      <c r="J193" s="1" t="str">
        <f ca="1">IF(INDIRECT($B$1&amp;Items!G$2&amp;$B193)="",IF(H193&lt;&gt;I193,"  "&amp;I193,I193),"    "&amp;INDIRECT($B$1&amp;Items!G$2&amp;$B193))</f>
        <v xml:space="preserve">    Производственные затраты-9</v>
      </c>
      <c r="S193" s="1">
        <f ca="1">SUM($U193:INDIRECT(ADDRESS(ROW(),SUMIFS($1:$1,$5:$5,MAX($5:$5)))))</f>
        <v>1210796.01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1210796.01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MAX(B$170:B193)+1</f>
        <v>40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этапа-2 бизнес-процесса</v>
      </c>
      <c r="J194" s="1" t="str">
        <f ca="1">IF(INDIRECT($B$1&amp;Items!G$2&amp;$B194)="",IF(H194&lt;&gt;I194,"  "&amp;I194,I194),"    "&amp;INDIRECT($B$1&amp;Items!G$2&amp;$B194))</f>
        <v xml:space="preserve">    Производственные затраты-10</v>
      </c>
      <c r="S194" s="1">
        <f ca="1">SUM($U194:INDIRECT(ADDRESS(ROW(),SUMIFS($1:$1,$5:$5,MAX($5:$5)))))</f>
        <v>1169040.2893000001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1169040.2893000001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MAX(B$170:B194)+1</f>
        <v>41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этапа-3 бизнес-процесса</v>
      </c>
      <c r="J195" s="1" t="str">
        <f ca="1">IF(INDIRECT($B$1&amp;Items!G$2&amp;$B195)="",IF(H195&lt;&gt;I195,"  "&amp;I195,I195),"    "&amp;INDIRECT($B$1&amp;Items!G$2&amp;$B195))</f>
        <v xml:space="preserve">  Начисление затрат этапа-3 бизнес-процесса</v>
      </c>
      <c r="S195" s="1">
        <f ca="1">SUM($U195:INDIRECT(ADDRESS(ROW(),SUMIFS($1:$1,$5:$5,MAX($5:$5)))))</f>
        <v>16935787.377898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2548698.94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3203467.4099460002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2519298.94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3105517.54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3651354.1980060004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1907450.3499460001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MAX(B$170:B195)+1</f>
        <v>42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этапа-3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затраты-11</v>
      </c>
      <c r="S196" s="1">
        <f ca="1">SUM($U196:INDIRECT(ADDRESS(ROW(),SUMIFS($1:$1,$5:$5,MAX($5:$5)))))</f>
        <v>1093990.3499460001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1093990.3499460001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MAX(B$170:B196)+1</f>
        <v>43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этапа-3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затраты-12</v>
      </c>
      <c r="S197" s="1">
        <f ca="1">SUM($U197:INDIRECT(ADDRESS(ROW(),SUMIFS($1:$1,$5:$5,MAX($5:$5)))))</f>
        <v>1107000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1107000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MAX(B$170:B197)+1</f>
        <v>44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этапа-3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затраты-13</v>
      </c>
      <c r="S198" s="1">
        <f ca="1">SUM($U198:INDIRECT(ADDRESS(ROW(),SUMIFS($1:$1,$5:$5,MAX($5:$5)))))</f>
        <v>780000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780000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MAX(B$170:B198)+1</f>
        <v>45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этапа-3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затраты-14</v>
      </c>
      <c r="S199" s="1">
        <f ca="1">SUM($U199:INDIRECT(ADDRESS(ROW(),SUMIFS($1:$1,$5:$5,MAX($5:$5)))))</f>
        <v>784600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784600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MAX(B$170:B199)+1</f>
        <v>46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этапа-3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затраты-15</v>
      </c>
      <c r="S200" s="1">
        <f ca="1">SUM($U200:INDIRECT(ADDRESS(ROW(),SUMIFS($1:$1,$5:$5,MAX($5:$5)))))</f>
        <v>954698.94000000006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954698.94000000006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MAX(B$170:B200)+1</f>
        <v>47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этапа-3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затраты-16</v>
      </c>
      <c r="S201" s="1">
        <f ca="1">SUM($U201:INDIRECT(ADDRESS(ROW(),SUMIFS($1:$1,$5:$5,MAX($5:$5)))))</f>
        <v>1285227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1285227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MAX(B$170:B201)+1</f>
        <v>48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этапа-3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затраты-17</v>
      </c>
      <c r="S202" s="1">
        <f ca="1">SUM($U202:INDIRECT(ADDRESS(ROW(),SUMIFS($1:$1,$5:$5,MAX($5:$5)))))</f>
        <v>914757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914757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MAX(B$170:B202)+1</f>
        <v>49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этапа-3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затраты-18</v>
      </c>
      <c r="S203" s="1">
        <f ca="1">SUM($U203:INDIRECT(ADDRESS(ROW(),SUMIFS($1:$1,$5:$5,MAX($5:$5)))))</f>
        <v>905533.54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905533.54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MAX(B$170:B203)+1</f>
        <v>50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этапа-3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затраты-19</v>
      </c>
      <c r="S204" s="1">
        <f ca="1">SUM($U204:INDIRECT(ADDRESS(ROW(),SUMIFS($1:$1,$5:$5,MAX($5:$5)))))</f>
        <v>1093034.8164059999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1093034.8164059999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MAX(B$170:B204)+1</f>
        <v>51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этапа-3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затраты-20</v>
      </c>
      <c r="S205" s="1">
        <f ca="1">SUM($U205:INDIRECT(ADDRESS(ROW(),SUMIFS($1:$1,$5:$5,MAX($5:$5)))))</f>
        <v>1489279.0922999999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1489279.0922999999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MAX(B$170:B205)+1</f>
        <v>52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затраты-21</v>
      </c>
      <c r="S206" s="1">
        <f ca="1">SUM($U206:INDIRECT(ADDRESS(ROW(),SUMIFS($1:$1,$5:$5,MAX($5:$5)))))</f>
        <v>1069040.2893000001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1069040.2893000001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MAX(B$170:B206)+1</f>
        <v>53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затраты-22</v>
      </c>
      <c r="S207" s="1">
        <f ca="1">SUM($U207:INDIRECT(ADDRESS(ROW(),SUMIFS($1:$1,$5:$5,MAX($5:$5)))))</f>
        <v>1043990.3499460001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1043990.3499460001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MAX(B$170:B207)+1</f>
        <v>54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затраты-23</v>
      </c>
      <c r="S208" s="1">
        <f ca="1">SUM($U208:INDIRECT(ADDRESS(ROW(),SUMIFS($1:$1,$5:$5,MAX($5:$5)))))</f>
        <v>863460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863460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MAX(B$170:B208)+1</f>
        <v>55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затраты-24</v>
      </c>
      <c r="S209" s="1">
        <f ca="1">SUM($U209:INDIRECT(ADDRESS(ROW(),SUMIFS($1:$1,$5:$5,MAX($5:$5)))))</f>
        <v>959400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959400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MAX(B$170:B209)+1</f>
        <v>56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затраты-25</v>
      </c>
      <c r="S210" s="1">
        <f ca="1">SUM($U210:INDIRECT(ADDRESS(ROW(),SUMIFS($1:$1,$5:$5,MAX($5:$5)))))</f>
        <v>684600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684600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MAX(B$170:B210)+1</f>
        <v>57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затраты-26</v>
      </c>
      <c r="S211" s="1">
        <f ca="1">SUM($U211:INDIRECT(ADDRESS(ROW(),SUMIFS($1:$1,$5:$5,MAX($5:$5)))))</f>
        <v>904698.94000000006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904698.94000000006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MAX(B$170:B211)+1</f>
        <v>58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затраты-27</v>
      </c>
      <c r="S212" s="1">
        <f ca="1">SUM($U212:INDIRECT(ADDRESS(ROW(),SUMIFS($1:$1,$5:$5,MAX($5:$5)))))</f>
        <v>1002477.06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1002477.06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MAX(B$170:B212)+1</f>
        <v>59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этапа-4 бизнес-процесса</v>
      </c>
      <c r="J213" s="1" t="str">
        <f ca="1">IF(INDIRECT($B$1&amp;Items!G$2&amp;$B213)="",IF(H213&lt;&gt;I213,"  "&amp;I213,I213),"    "&amp;INDIRECT($B$1&amp;Items!G$2&amp;$B213))</f>
        <v xml:space="preserve">  Начисление затрат этапа-4 бизнес-процесса</v>
      </c>
      <c r="S213" s="1">
        <f ca="1">SUM($U213:INDIRECT(ADDRESS(ROW(),SUMIFS($1:$1,$5:$5,MAX($5:$5)))))</f>
        <v>9602816.0041849986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1125151.1099999999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4325125.604239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2505782.3499460001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1646756.94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MAX(B$170:B213)+1</f>
        <v>60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этапа-4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затраты-28</v>
      </c>
      <c r="S214" s="1">
        <f ca="1">SUM($U214:INDIRECT(ADDRESS(ROW(),SUMIFS($1:$1,$5:$5,MAX($5:$5)))))</f>
        <v>1125151.1099999999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1125151.1099999999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MAX(B$170:B214)+1</f>
        <v>61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этапа-4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затраты-29</v>
      </c>
      <c r="S215" s="1">
        <f ca="1">SUM($U215:INDIRECT(ADDRESS(ROW(),SUMIFS($1:$1,$5:$5,MAX($5:$5)))))</f>
        <v>805533.54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805533.54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MAX(B$170:B215)+1</f>
        <v>62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этапа-4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затраты-30</v>
      </c>
      <c r="S216" s="1">
        <f ca="1">SUM($U216:INDIRECT(ADDRESS(ROW(),SUMIFS($1:$1,$5:$5,MAX($5:$5)))))</f>
        <v>1043034.8164059999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1043034.8164059999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MAX(B$170:B216)+1</f>
        <v>63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этапа-4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затраты-31</v>
      </c>
      <c r="S217" s="1">
        <f ca="1">SUM($U217:INDIRECT(ADDRESS(ROW(),SUMIFS($1:$1,$5:$5,MAX($5:$5)))))</f>
        <v>1161637.691994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1161637.691994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MAX(B$170:B217)+1</f>
        <v>64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этапа-4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затраты-32</v>
      </c>
      <c r="S218" s="1">
        <f ca="1">SUM($U218:INDIRECT(ADDRESS(ROW(),SUMIFS($1:$1,$5:$5,MAX($5:$5)))))</f>
        <v>1314919.555839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1314919.555839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MAX(B$170:B218)+1</f>
        <v>65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этапа-4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затраты-33</v>
      </c>
      <c r="S219" s="1">
        <f ca="1">SUM($U219:INDIRECT(ADDRESS(ROW(),SUMIFS($1:$1,$5:$5,MAX($5:$5)))))</f>
        <v>943990.34994600015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943990.34994600015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MAX(B$170:B219)+1</f>
        <v>66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этапа-4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затраты-34</v>
      </c>
      <c r="S220" s="1">
        <f ca="1">SUM($U220:INDIRECT(ADDRESS(ROW(),SUMIFS($1:$1,$5:$5,MAX($5:$5)))))</f>
        <v>813460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813460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MAX(B$170:B220)+1</f>
        <v>67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этапа-4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затраты-35</v>
      </c>
      <c r="S221" s="1">
        <f ca="1">SUM($U221:INDIRECT(ADDRESS(ROW(),SUMIFS($1:$1,$5:$5,MAX($5:$5)))))</f>
        <v>748332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748332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MAX(B$170:B221)+1</f>
        <v>68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этапа-4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затраты-36</v>
      </c>
      <c r="S222" s="1">
        <f ca="1">SUM($U222:INDIRECT(ADDRESS(ROW(),SUMIFS($1:$1,$5:$5,MAX($5:$5)))))</f>
        <v>842058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842058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MAX(B$170:B222)+1</f>
        <v>69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этапа-4 бизнес-процесса</v>
      </c>
      <c r="J223" s="1" t="str">
        <f ca="1">IF(INDIRECT($B$1&amp;Items!G$2&amp;$B223)="",IF(H223&lt;&gt;I223,"  "&amp;I223,I223),"    "&amp;INDIRECT($B$1&amp;Items!G$2&amp;$B223))</f>
        <v xml:space="preserve">    Производственные затраты-37</v>
      </c>
      <c r="S223" s="1">
        <f ca="1">SUM($U223:INDIRECT(ADDRESS(ROW(),SUMIFS($1:$1,$5:$5,MAX($5:$5)))))</f>
        <v>804698.94000000006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804698.94000000006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MAX(B$170:B223)+1</f>
        <v>70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этапа-5 бизнес-процесса</v>
      </c>
      <c r="J224" s="1" t="str">
        <f ca="1">IF(INDIRECT($B$1&amp;Items!G$2&amp;$B224)="",IF(H224&lt;&gt;I224,"  "&amp;I224,I224),"    "&amp;INDIRECT($B$1&amp;Items!G$2&amp;$B224))</f>
        <v xml:space="preserve">  Начисление затрат этапа-5 бизнес-процесса</v>
      </c>
      <c r="S224" s="1">
        <f ca="1">SUM($U224:INDIRECT(ADDRESS(ROW(),SUMIFS($1:$1,$5:$5,MAX($5:$5)))))</f>
        <v>9130916.3123879991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2054672.5083999999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2900205.3839880005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1355137.24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952477.06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1868424.12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1:57" x14ac:dyDescent="0.3">
      <c r="B225" s="1">
        <f>MAX(B$170:B224)+1</f>
        <v>71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этапа-5 бизнес-процесса</v>
      </c>
      <c r="J225" s="1" t="str">
        <f ca="1">IF(INDIRECT($B$1&amp;Items!G$2&amp;$B225)="",IF(H225&lt;&gt;I225,"  "&amp;I225,I225),"    "&amp;INDIRECT($B$1&amp;Items!G$2&amp;$B225))</f>
        <v xml:space="preserve">    Затраты на доставку и продажу-1</v>
      </c>
      <c r="S225" s="1">
        <f ca="1">SUM($U225:INDIRECT(ADDRESS(ROW(),SUMIFS($1:$1,$5:$5,MAX($5:$5)))))</f>
        <v>952477.06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952477.06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1:57" x14ac:dyDescent="0.3">
      <c r="B226" s="1">
        <f>MAX(B$170:B225)+1</f>
        <v>72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этапа-5 бизнес-процесса</v>
      </c>
      <c r="J226" s="1" t="str">
        <f ca="1">IF(INDIRECT($B$1&amp;Items!G$2&amp;$B226)="",IF(H226&lt;&gt;I226,"  "&amp;I226,I226),"    "&amp;INDIRECT($B$1&amp;Items!G$2&amp;$B226))</f>
        <v xml:space="preserve">    Затраты на доставку и продажу-2</v>
      </c>
      <c r="S226" s="1">
        <f ca="1">SUM($U226:INDIRECT(ADDRESS(ROW(),SUMIFS($1:$1,$5:$5,MAX($5:$5)))))</f>
        <v>877617.86579999991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877617.86579999991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1:57" x14ac:dyDescent="0.3">
      <c r="B227" s="1">
        <f>MAX(B$170:B226)+1</f>
        <v>73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этапа-5 бизнес-процесса</v>
      </c>
      <c r="J227" s="1" t="str">
        <f ca="1">IF(INDIRECT($B$1&amp;Items!G$2&amp;$B227)="",IF(H227&lt;&gt;I227,"  "&amp;I227,I227),"    "&amp;INDIRECT($B$1&amp;Items!G$2&amp;$B227))</f>
        <v xml:space="preserve">    Затраты на доставку и продажу-3</v>
      </c>
      <c r="S227" s="1">
        <f ca="1">SUM($U227:INDIRECT(ADDRESS(ROW(),SUMIFS($1:$1,$5:$5,MAX($5:$5)))))</f>
        <v>990806.25420000008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990806.25420000008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1:57" x14ac:dyDescent="0.3">
      <c r="B228" s="1">
        <f>MAX(B$170:B227)+1</f>
        <v>74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этапа-5 бизнес-процесса</v>
      </c>
      <c r="J228" s="1" t="str">
        <f ca="1">IF(INDIRECT($B$1&amp;Items!G$2&amp;$B228)="",IF(H228&lt;&gt;I228,"  "&amp;I228,I228),"    "&amp;INDIRECT($B$1&amp;Items!G$2&amp;$B228))</f>
        <v xml:space="preserve">    Затраты на доставку и продажу-4</v>
      </c>
      <c r="S228" s="1">
        <f ca="1">SUM($U228:INDIRECT(ADDRESS(ROW(),SUMIFS($1:$1,$5:$5,MAX($5:$5)))))</f>
        <v>943034.81640599994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943034.81640599994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1:57" x14ac:dyDescent="0.3">
      <c r="B229" s="1">
        <f>MAX(B$170:B228)+1</f>
        <v>75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этапа-5 бизнес-процесса</v>
      </c>
      <c r="J229" s="1" t="str">
        <f ca="1">IF(INDIRECT($B$1&amp;Items!G$2&amp;$B229)="",IF(H229&lt;&gt;I229,"  "&amp;I229,I229),"    "&amp;INDIRECT($B$1&amp;Items!G$2&amp;$B229))</f>
        <v xml:space="preserve">    Затраты на доставку и продажу-5</v>
      </c>
      <c r="S229" s="1">
        <f ca="1">SUM($U229:INDIRECT(ADDRESS(ROW(),SUMIFS($1:$1,$5:$5,MAX($5:$5)))))</f>
        <v>1111637.691994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1111637.691994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1:57" x14ac:dyDescent="0.3">
      <c r="B230" s="1">
        <f>MAX(B$170:B229)+1</f>
        <v>76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этапа-5 бизнес-процесса</v>
      </c>
      <c r="J230" s="1" t="str">
        <f ca="1">IF(INDIRECT($B$1&amp;Items!G$2&amp;$B230)="",IF(H230&lt;&gt;I230,"  "&amp;I230,I230),"    "&amp;INDIRECT($B$1&amp;Items!G$2&amp;$B230))</f>
        <v xml:space="preserve">    Затраты на доставку и продажу-6</v>
      </c>
      <c r="S230" s="1">
        <f ca="1">SUM($U230:INDIRECT(ADDRESS(ROW(),SUMIFS($1:$1,$5:$5,MAX($5:$5)))))</f>
        <v>1025637.2535544201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1025637.2535544201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1:57" x14ac:dyDescent="0.3">
      <c r="B231" s="1">
        <f>MAX(B$170:B230)+1</f>
        <v>77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этапа-5 бизнес-процесса</v>
      </c>
      <c r="J231" s="1" t="str">
        <f ca="1">IF(INDIRECT($B$1&amp;Items!G$2&amp;$B231)="",IF(H231&lt;&gt;I231,"  "&amp;I231,I231),"    "&amp;INDIRECT($B$1&amp;Items!G$2&amp;$B231))</f>
        <v xml:space="preserve">    Затраты на доставку и продажу-7</v>
      </c>
      <c r="S231" s="1">
        <f ca="1">SUM($U231:INDIRECT(ADDRESS(ROW(),SUMIFS($1:$1,$5:$5,MAX($5:$5)))))</f>
        <v>1161108.1304335801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1161108.1304335801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1:57" x14ac:dyDescent="0.3">
      <c r="B232" s="1">
        <f>MAX(B$170:B231)+1</f>
        <v>78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этапа-5 бизнес-процесса</v>
      </c>
      <c r="J232" s="1" t="str">
        <f ca="1">IF(INDIRECT($B$1&amp;Items!G$2&amp;$B232)="",IF(H232&lt;&gt;I232,"  "&amp;I232,I232),"    "&amp;INDIRECT($B$1&amp;Items!G$2&amp;$B232))</f>
        <v xml:space="preserve">    Затраты на доставку и продажу-8</v>
      </c>
      <c r="S232" s="1">
        <f ca="1">SUM($U232:INDIRECT(ADDRESS(ROW(),SUMIFS($1:$1,$5:$5,MAX($5:$5)))))</f>
        <v>713460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713460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1:57" x14ac:dyDescent="0.3">
      <c r="B233" s="1">
        <f>MAX(B$170:B232)+1</f>
        <v>79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этапа-5 бизнес-процесса</v>
      </c>
      <c r="J233" s="1" t="str">
        <f ca="1">IF(INDIRECT($B$1&amp;Items!G$2&amp;$B233)="",IF(H233&lt;&gt;I233,"  "&amp;I233,I233),"    "&amp;INDIRECT($B$1&amp;Items!G$2&amp;$B233))</f>
        <v xml:space="preserve">    Затраты на доставку и продажу-9</v>
      </c>
      <c r="S233" s="1">
        <f ca="1">SUM($U233:INDIRECT(ADDRESS(ROW(),SUMIFS($1:$1,$5:$5,MAX($5:$5)))))</f>
        <v>698332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698332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1:57" x14ac:dyDescent="0.3">
      <c r="B234" s="1">
        <f>MAX(B$170:B233)+1</f>
        <v>80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этапа-5 бизнес-процесса</v>
      </c>
      <c r="J234" s="1" t="str">
        <f ca="1">IF(INDIRECT($B$1&amp;Items!G$2&amp;$B234)="",IF(H234&lt;&gt;I234,"  "&amp;I234,I234),"    "&amp;INDIRECT($B$1&amp;Items!G$2&amp;$B234))</f>
        <v xml:space="preserve">    Затраты на доставку и продажу-10</v>
      </c>
      <c r="S234" s="1">
        <f ca="1">SUM($U234:INDIRECT(ADDRESS(ROW(),SUMIFS($1:$1,$5:$5,MAX($5:$5)))))</f>
        <v>656805.24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656805.24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1:57" ht="4.95" customHeight="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35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7" spans="1:57" x14ac:dyDescent="0.3">
      <c r="H237" s="1" t="s">
        <v>151</v>
      </c>
    </row>
    <row r="239" spans="1:57" x14ac:dyDescent="0.3">
      <c r="B239" s="1">
        <f>ROW(Items!A9)</f>
        <v>9</v>
      </c>
      <c r="D239" s="1">
        <f ca="1">INDIRECT($B$1&amp;Items!T$2&amp;$B239)</f>
        <v>0</v>
      </c>
      <c r="F239" s="1" t="str">
        <f ca="1">INDIRECT($B$1&amp;Items!P$2&amp;$B239)</f>
        <v>Y</v>
      </c>
      <c r="H239" s="13" t="str">
        <f ca="1">INDIRECT($B$1&amp;Items!M$2&amp;$B239)</f>
        <v>Поступление ДС от продаж</v>
      </c>
      <c r="I239" s="13" t="str">
        <f ca="1">IF(INDIRECT($B$1&amp;Items!N$2&amp;$B239)="",H239,INDIRECT($B$1&amp;Items!N$2&amp;$B239))</f>
        <v>Поступление ДС от продаж</v>
      </c>
      <c r="J239" s="1" t="str">
        <f ca="1">IF(INDIRECT($B$1&amp;Items!O$2&amp;$B239)="",IF(H239&lt;&gt;I239,"  "&amp;I239,I239),"    "&amp;INDIRECT($B$1&amp;Items!O$2&amp;$B239))</f>
        <v>Поступление ДС от продаж</v>
      </c>
      <c r="S239" s="1">
        <f ca="1">SUM($U239:INDIRECT(ADDRESS(ROW(),SUMIFS($1:$1,$5:$5,MAX($5:$5)))))</f>
        <v>93677837.316663325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5892353.6089953966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5892353.6089953966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34524958.122167632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28103351.194998998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19264820.781505905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1:57" x14ac:dyDescent="0.3">
      <c r="B240" s="1">
        <f>MAX(B$235:B239)+1</f>
        <v>10</v>
      </c>
      <c r="D240" s="1">
        <f ca="1">INDIRECT($B$1&amp;Items!T$2&amp;$B240)</f>
        <v>0</v>
      </c>
      <c r="F240" s="1" t="str">
        <f ca="1">INDIRECT($B$1&amp;Items!P$2&amp;$B240)</f>
        <v>Y</v>
      </c>
      <c r="H240" s="13" t="str">
        <f ca="1">INDIRECT($B$1&amp;Items!M$2&amp;$B240)</f>
        <v>Поступление ДС от продаж</v>
      </c>
      <c r="I240" s="13" t="str">
        <f ca="1">IF(INDIRECT($B$1&amp;Items!N$2&amp;$B240)="",H240,INDIRECT($B$1&amp;Items!N$2&amp;$B240))</f>
        <v>Поступления от реализации</v>
      </c>
      <c r="J240" s="1" t="str">
        <f ca="1">IF(INDIRECT($B$1&amp;Items!O$2&amp;$B240)="",IF(H240&lt;&gt;I240,"  "&amp;I240,I240),"    "&amp;INDIRECT($B$1&amp;Items!O$2&amp;$B240))</f>
        <v xml:space="preserve">  Поступления от реализации</v>
      </c>
      <c r="S240" s="1">
        <f ca="1">SUM($U240:INDIRECT(ADDRESS(ROW(),SUMIFS($1:$1,$5:$5,MAX($5:$5)))))</f>
        <v>93677837.316663325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5892353.6089953966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5892353.6089953966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34524958.122167632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28103351.194998998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19264820.781505905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2:57" x14ac:dyDescent="0.3">
      <c r="B241" s="1">
        <f>MAX(B$235:B240)+1</f>
        <v>11</v>
      </c>
      <c r="D241" s="1" t="str">
        <f ca="1">INDIRECT($B$1&amp;Items!T$2&amp;$B241)</f>
        <v>CF(+)</v>
      </c>
      <c r="F241" s="1" t="str">
        <f ca="1">INDIRECT($B$1&amp;Items!P$2&amp;$B241)</f>
        <v>Y</v>
      </c>
      <c r="H241" s="13" t="str">
        <f ca="1">INDIRECT($B$1&amp;Items!M$2&amp;$B241)</f>
        <v>Поступление ДС от продаж</v>
      </c>
      <c r="I241" s="13" t="str">
        <f ca="1">IF(INDIRECT($B$1&amp;Items!N$2&amp;$B241)="",H241,INDIRECT($B$1&amp;Items!N$2&amp;$B241))</f>
        <v>Поступления от реализации</v>
      </c>
      <c r="J241" s="1" t="str">
        <f ca="1">IF(INDIRECT($B$1&amp;Items!O$2&amp;$B241)="",IF(H241&lt;&gt;I241,"  "&amp;I241,I241),"    "&amp;INDIRECT($B$1&amp;Items!O$2&amp;$B241))</f>
        <v xml:space="preserve">    Направление-1</v>
      </c>
      <c r="S241" s="1">
        <f ca="1">SUM($U241:INDIRECT(ADDRESS(ROW(),SUMIFS($1:$1,$5:$5,MAX($5:$5)))))</f>
        <v>29461768.044976979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5892353.6089953966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5892353.6089953966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8838530.4134930931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8838530.4134930931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2:57" x14ac:dyDescent="0.3">
      <c r="B242" s="1">
        <f>MAX(B$235:B241)+1</f>
        <v>12</v>
      </c>
      <c r="D242" s="1" t="str">
        <f ca="1">INDIRECT($B$1&amp;Items!T$2&amp;$B242)</f>
        <v>CF(+)</v>
      </c>
      <c r="F242" s="1" t="str">
        <f ca="1">INDIRECT($B$1&amp;Items!P$2&amp;$B242)</f>
        <v>Y</v>
      </c>
      <c r="H242" s="13" t="str">
        <f ca="1">INDIRECT($B$1&amp;Items!M$2&amp;$B242)</f>
        <v>Поступление ДС от продаж</v>
      </c>
      <c r="I242" s="13" t="str">
        <f ca="1">IF(INDIRECT($B$1&amp;Items!N$2&amp;$B242)="",H242,INDIRECT($B$1&amp;Items!N$2&amp;$B242))</f>
        <v>Поступления от реализации</v>
      </c>
      <c r="J242" s="1" t="str">
        <f ca="1">IF(INDIRECT($B$1&amp;Items!O$2&amp;$B242)="",IF(H242&lt;&gt;I242,"  "&amp;I242,I242),"    "&amp;INDIRECT($B$1&amp;Items!O$2&amp;$B242))</f>
        <v xml:space="preserve">    Направление-2</v>
      </c>
      <c r="S242" s="1">
        <f ca="1">SUM($U242:INDIRECT(ADDRESS(ROW(),SUMIFS($1:$1,$5:$5,MAX($5:$5)))))</f>
        <v>64216069.271686353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25686427.708674543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19264820.781505905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19264820.781505905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2:57" x14ac:dyDescent="0.3">
      <c r="B243" s="1">
        <f>MAX(B$235:B242)+1</f>
        <v>13</v>
      </c>
      <c r="D243" s="1" t="str">
        <f ca="1">INDIRECT($B$1&amp;Items!T$2&amp;$B243)</f>
        <v>CF(+)</v>
      </c>
      <c r="F243" s="1" t="str">
        <f ca="1">INDIRECT($B$1&amp;Items!P$2&amp;$B243)</f>
        <v>Y</v>
      </c>
      <c r="H243" s="13" t="str">
        <f ca="1">INDIRECT($B$1&amp;Items!M$2&amp;$B243)</f>
        <v>Поступление ДС от продаж</v>
      </c>
      <c r="I243" s="13" t="str">
        <f ca="1">IF(INDIRECT($B$1&amp;Items!N$2&amp;$B243)="",H243,INDIRECT($B$1&amp;Items!N$2&amp;$B243))</f>
        <v>Поступления от реализации</v>
      </c>
      <c r="J243" s="1" t="str">
        <f ca="1">IF(INDIRECT($B$1&amp;Items!O$2&amp;$B243)="",IF(H243&lt;&gt;I243,"  "&amp;I243,I243),"    "&amp;INDIRECT($B$1&amp;Items!O$2&amp;$B243))</f>
        <v xml:space="preserve">    Направление-3</v>
      </c>
      <c r="S243" s="1">
        <f ca="1">SUM($U243:INDIRECT(ADDRESS(ROW(),SUMIFS($1:$1,$5:$5,MAX($5:$5)))))</f>
        <v>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2:57" x14ac:dyDescent="0.3">
      <c r="B244" s="1">
        <f>MAX(B$235:B243)+1</f>
        <v>14</v>
      </c>
      <c r="D244" s="1">
        <f ca="1">INDIRECT($B$1&amp;Items!T$2&amp;$B244)</f>
        <v>0</v>
      </c>
      <c r="F244" s="1" t="str">
        <f ca="1">INDIRECT($B$1&amp;Items!P$2&amp;$B244)</f>
        <v>Y</v>
      </c>
      <c r="H244" s="13" t="str">
        <f ca="1">INDIRECT($B$1&amp;Items!M$2&amp;$B244)</f>
        <v>Поступление ДС от продаж</v>
      </c>
      <c r="I244" s="13" t="str">
        <f ca="1">IF(INDIRECT($B$1&amp;Items!N$2&amp;$B244)="",H244,INDIRECT($B$1&amp;Items!N$2&amp;$B244))</f>
        <v>Прочие поступления от продаж</v>
      </c>
      <c r="J244" s="1" t="str">
        <f ca="1">IF(INDIRECT($B$1&amp;Items!O$2&amp;$B244)="",IF(H244&lt;&gt;I244,"  "&amp;I244,I244),"    "&amp;INDIRECT($B$1&amp;Items!O$2&amp;$B244))</f>
        <v xml:space="preserve">  Прочие поступления от продаж</v>
      </c>
      <c r="S244" s="1">
        <f ca="1">SUM($U244:INDIRECT(ADDRESS(ROW(),SUMIFS($1:$1,$5:$5,MAX($5:$5)))))</f>
        <v>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2:57" x14ac:dyDescent="0.3">
      <c r="B245" s="1">
        <f>MAX(B$235:B244)+1</f>
        <v>15</v>
      </c>
      <c r="D245" s="1" t="str">
        <f ca="1">INDIRECT($B$1&amp;Items!T$2&amp;$B245)</f>
        <v>CF(+)</v>
      </c>
      <c r="F245" s="1" t="str">
        <f ca="1">INDIRECT($B$1&amp;Items!P$2&amp;$B245)</f>
        <v>Y</v>
      </c>
      <c r="H245" s="13" t="str">
        <f ca="1">INDIRECT($B$1&amp;Items!M$2&amp;$B245)</f>
        <v>Поступление ДС от продаж</v>
      </c>
      <c r="I245" s="13" t="str">
        <f ca="1">IF(INDIRECT($B$1&amp;Items!N$2&amp;$B245)="",H245,INDIRECT($B$1&amp;Items!N$2&amp;$B245))</f>
        <v>Прочие поступления от продаж</v>
      </c>
      <c r="J245" s="1" t="str">
        <f ca="1">IF(INDIRECT($B$1&amp;Items!O$2&amp;$B245)="",IF(H245&lt;&gt;I245,"  "&amp;I245,I245),"    "&amp;INDIRECT($B$1&amp;Items!O$2&amp;$B245))</f>
        <v xml:space="preserve">    Прочие продажи-1</v>
      </c>
      <c r="S245" s="1">
        <f ca="1">SUM($U245:INDIRECT(ADDRESS(ROW(),SUMIFS($1:$1,$5:$5,MAX($5:$5)))))</f>
        <v>0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2:57" x14ac:dyDescent="0.3">
      <c r="B246" s="1">
        <f>MAX(B$235:B245)+1</f>
        <v>16</v>
      </c>
      <c r="D246" s="1" t="str">
        <f ca="1">INDIRECT($B$1&amp;Items!T$2&amp;$B246)</f>
        <v>CF(+)</v>
      </c>
      <c r="F246" s="1" t="str">
        <f ca="1">INDIRECT($B$1&amp;Items!P$2&amp;$B246)</f>
        <v>Y</v>
      </c>
      <c r="H246" s="13" t="str">
        <f ca="1">INDIRECT($B$1&amp;Items!M$2&amp;$B246)</f>
        <v>Поступление ДС от продаж</v>
      </c>
      <c r="I246" s="13" t="str">
        <f ca="1">IF(INDIRECT($B$1&amp;Items!N$2&amp;$B246)="",H246,INDIRECT($B$1&amp;Items!N$2&amp;$B246))</f>
        <v>Прочие поступления от продаж</v>
      </c>
      <c r="J246" s="1" t="str">
        <f ca="1">IF(INDIRECT($B$1&amp;Items!O$2&amp;$B246)="",IF(H246&lt;&gt;I246,"  "&amp;I246,I246),"    "&amp;INDIRECT($B$1&amp;Items!O$2&amp;$B246))</f>
        <v xml:space="preserve">    Прочие продажи-2</v>
      </c>
      <c r="S246" s="1">
        <f ca="1">SUM($U246:INDIRECT(ADDRESS(ROW(),SUMIFS($1:$1,$5:$5,MAX($5:$5)))))</f>
        <v>0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</row>
    <row r="247" spans="2:57" x14ac:dyDescent="0.3">
      <c r="B247" s="1">
        <f>MAX(B$235:B246)+1</f>
        <v>17</v>
      </c>
      <c r="D247" s="1">
        <f ca="1">INDIRECT($B$1&amp;Items!T$2&amp;$B247)</f>
        <v>0</v>
      </c>
      <c r="F247" s="1" t="str">
        <f ca="1">INDIRECT($B$1&amp;Items!P$2&amp;$B247)</f>
        <v>AA</v>
      </c>
      <c r="H247" s="13" t="str">
        <f ca="1">INDIRECT($B$1&amp;Items!M$2&amp;$B247)</f>
        <v>Оплаты себестоимостных затрат</v>
      </c>
      <c r="I247" s="13" t="str">
        <f ca="1">IF(INDIRECT($B$1&amp;Items!N$2&amp;$B247)="",H247,INDIRECT($B$1&amp;Items!N$2&amp;$B247))</f>
        <v>Оплаты себестоимостных затрат</v>
      </c>
      <c r="J247" s="1" t="str">
        <f ca="1">IF(INDIRECT($B$1&amp;Items!O$2&amp;$B247)="",IF(H247&lt;&gt;I247,"  "&amp;I247,I247),"    "&amp;INDIRECT($B$1&amp;Items!O$2&amp;$B247))</f>
        <v>Оплаты себестоимостных затрат</v>
      </c>
      <c r="S247" s="1">
        <f ca="1">SUM($U247:INDIRECT(ADDRESS(ROW(),SUMIFS($1:$1,$5:$5,MAX($5:$5)))))</f>
        <v>58805924.241470993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8082707.2673942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7605572.3931537168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13459090.654691972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10451901.833670409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10119190.1000717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4473840.6881638002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3743082.3714252003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870538.9328999999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</row>
    <row r="248" spans="2:57" x14ac:dyDescent="0.3">
      <c r="B248" s="1">
        <f>MAX(B$235:B247)+1</f>
        <v>18</v>
      </c>
      <c r="D248" s="1">
        <f ca="1">INDIRECT($B$1&amp;Items!T$2&amp;$B248)</f>
        <v>0</v>
      </c>
      <c r="F248" s="1" t="str">
        <f ca="1">INDIRECT($B$1&amp;Items!P$2&amp;$B248)</f>
        <v>AA</v>
      </c>
      <c r="H248" s="13" t="str">
        <f ca="1">INDIRECT($B$1&amp;Items!M$2&amp;$B248)</f>
        <v>Оплаты себестоимостных затрат</v>
      </c>
      <c r="I248" s="13" t="str">
        <f ca="1">IF(INDIRECT($B$1&amp;Items!N$2&amp;$B248)="",H248,INDIRECT($B$1&amp;Items!N$2&amp;$B248))</f>
        <v>Оплаты расходов этапа-1 бизнес-процесса</v>
      </c>
      <c r="J248" s="1" t="str">
        <f ca="1">IF(INDIRECT($B$1&amp;Items!O$2&amp;$B248)="",IF(H248&lt;&gt;I248,"  "&amp;I248,I248),"    "&amp;INDIRECT($B$1&amp;Items!O$2&amp;$B248))</f>
        <v xml:space="preserve">  Оплаты расходов этапа-1 бизнес-процесса</v>
      </c>
      <c r="S248" s="1">
        <f ca="1">SUM($U248:INDIRECT(ADDRESS(ROW(),SUMIFS($1:$1,$5:$5,MAX($5:$5)))))</f>
        <v>12501478.02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2509100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1896848.5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4266009.0376500003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2799234.81849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420765.51921000017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609520.14465000003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</row>
    <row r="249" spans="2:57" x14ac:dyDescent="0.3">
      <c r="B249" s="1">
        <f>MAX(B$235:B248)+1</f>
        <v>19</v>
      </c>
      <c r="D249" s="1" t="str">
        <f ca="1">INDIRECT($B$1&amp;Items!T$2&amp;$B249)</f>
        <v>CF(-)</v>
      </c>
      <c r="F249" s="1" t="str">
        <f ca="1">INDIRECT($B$1&amp;Items!P$2&amp;$B249)</f>
        <v>AA</v>
      </c>
      <c r="H249" s="13" t="str">
        <f ca="1">INDIRECT($B$1&amp;Items!M$2&amp;$B249)</f>
        <v>Оплаты себестоимостных затрат</v>
      </c>
      <c r="I249" s="13" t="str">
        <f ca="1">IF(INDIRECT($B$1&amp;Items!N$2&amp;$B249)="",H249,INDIRECT($B$1&amp;Items!N$2&amp;$B249))</f>
        <v>Оплаты расходов этапа-1 бизнес-процесса</v>
      </c>
      <c r="J249" s="1" t="str">
        <f ca="1">IF(INDIRECT($B$1&amp;Items!O$2&amp;$B249)="",IF(H249&lt;&gt;I249,"  "&amp;I249,I249),"    "&amp;INDIRECT($B$1&amp;Items!O$2&amp;$B249))</f>
        <v xml:space="preserve">    Сырье и материалы-1</v>
      </c>
      <c r="S249" s="1">
        <f ca="1">SUM($U249:INDIRECT(ADDRESS(ROW(),SUMIFS($1:$1,$5:$5,MAX($5:$5)))))</f>
        <v>1000000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300000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700000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2:57" x14ac:dyDescent="0.3">
      <c r="B250" s="1">
        <f>MAX(B$235:B249)+1</f>
        <v>20</v>
      </c>
      <c r="D250" s="1" t="str">
        <f ca="1">INDIRECT($B$1&amp;Items!T$2&amp;$B250)</f>
        <v>CF(-)</v>
      </c>
      <c r="F250" s="1" t="str">
        <f ca="1">INDIRECT($B$1&amp;Items!P$2&amp;$B250)</f>
        <v>AA</v>
      </c>
      <c r="H250" s="13" t="str">
        <f ca="1">INDIRECT($B$1&amp;Items!M$2&amp;$B250)</f>
        <v>Оплаты себестоимостных затрат</v>
      </c>
      <c r="I250" s="13" t="str">
        <f ca="1">IF(INDIRECT($B$1&amp;Items!N$2&amp;$B250)="",H250,INDIRECT($B$1&amp;Items!N$2&amp;$B250))</f>
        <v>Оплаты расходов этапа-1 бизнес-процесса</v>
      </c>
      <c r="J250" s="1" t="str">
        <f ca="1">IF(INDIRECT($B$1&amp;Items!O$2&amp;$B250)="",IF(H250&lt;&gt;I250,"  "&amp;I250,I250),"    "&amp;INDIRECT($B$1&amp;Items!O$2&amp;$B250))</f>
        <v xml:space="preserve">    Сырье и материалы-2</v>
      </c>
      <c r="S250" s="1">
        <f ca="1">SUM($U250:INDIRECT(ADDRESS(ROW(),SUMIFS($1:$1,$5:$5,MAX($5:$5)))))</f>
        <v>930000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465000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465000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2:57" x14ac:dyDescent="0.3">
      <c r="B251" s="1">
        <f>MAX(B$235:B250)+1</f>
        <v>21</v>
      </c>
      <c r="D251" s="1" t="str">
        <f ca="1">INDIRECT($B$1&amp;Items!T$2&amp;$B251)</f>
        <v>CF(-)</v>
      </c>
      <c r="F251" s="1" t="str">
        <f ca="1">INDIRECT($B$1&amp;Items!P$2&amp;$B251)</f>
        <v>AA</v>
      </c>
      <c r="H251" s="13" t="str">
        <f ca="1">INDIRECT($B$1&amp;Items!M$2&amp;$B251)</f>
        <v>Оплаты себестоимостных затрат</v>
      </c>
      <c r="I251" s="13" t="str">
        <f ca="1">IF(INDIRECT($B$1&amp;Items!N$2&amp;$B251)="",H251,INDIRECT($B$1&amp;Items!N$2&amp;$B251))</f>
        <v>Оплаты расходов этапа-1 бизнес-процесса</v>
      </c>
      <c r="J251" s="1" t="str">
        <f ca="1">IF(INDIRECT($B$1&amp;Items!O$2&amp;$B251)="",IF(H251&lt;&gt;I251,"  "&amp;I251,I251),"    "&amp;INDIRECT($B$1&amp;Items!O$2&amp;$B251))</f>
        <v xml:space="preserve">    Сырье и материалы-3</v>
      </c>
      <c r="S251" s="1">
        <f ca="1">SUM($U251:INDIRECT(ADDRESS(ROW(),SUMIFS($1:$1,$5:$5,MAX($5:$5)))))</f>
        <v>1070000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749000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321000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2:57" x14ac:dyDescent="0.3">
      <c r="B252" s="1">
        <f>MAX(B$235:B251)+1</f>
        <v>22</v>
      </c>
      <c r="D252" s="1" t="str">
        <f ca="1">INDIRECT($B$1&amp;Items!T$2&amp;$B252)</f>
        <v>CF(-)</v>
      </c>
      <c r="F252" s="1" t="str">
        <f ca="1">INDIRECT($B$1&amp;Items!P$2&amp;$B252)</f>
        <v>AA</v>
      </c>
      <c r="H252" s="13" t="str">
        <f ca="1">INDIRECT($B$1&amp;Items!M$2&amp;$B252)</f>
        <v>Оплаты себестоимостных затрат</v>
      </c>
      <c r="I252" s="13" t="str">
        <f ca="1">IF(INDIRECT($B$1&amp;Items!N$2&amp;$B252)="",H252,INDIRECT($B$1&amp;Items!N$2&amp;$B252))</f>
        <v>Оплаты расходов этапа-1 бизнес-процесса</v>
      </c>
      <c r="J252" s="1" t="str">
        <f ca="1">IF(INDIRECT($B$1&amp;Items!O$2&amp;$B252)="",IF(H252&lt;&gt;I252,"  "&amp;I252,I252),"    "&amp;INDIRECT($B$1&amp;Items!O$2&amp;$B252))</f>
        <v xml:space="preserve">    Сырье и материалы-4</v>
      </c>
      <c r="S252" s="1">
        <f ca="1">SUM($U252:INDIRECT(ADDRESS(ROW(),SUMIFS($1:$1,$5:$5,MAX($5:$5)))))</f>
        <v>995100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995100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2:57" x14ac:dyDescent="0.3">
      <c r="B253" s="1">
        <f>MAX(B$235:B252)+1</f>
        <v>23</v>
      </c>
      <c r="D253" s="1" t="str">
        <f ca="1">INDIRECT($B$1&amp;Items!T$2&amp;$B253)</f>
        <v>CF(-)</v>
      </c>
      <c r="F253" s="1" t="str">
        <f ca="1">INDIRECT($B$1&amp;Items!P$2&amp;$B253)</f>
        <v>AA</v>
      </c>
      <c r="H253" s="13" t="str">
        <f ca="1">INDIRECT($B$1&amp;Items!M$2&amp;$B253)</f>
        <v>Оплаты себестоимостных затрат</v>
      </c>
      <c r="I253" s="13" t="str">
        <f ca="1">IF(INDIRECT($B$1&amp;Items!N$2&amp;$B253)="",H253,INDIRECT($B$1&amp;Items!N$2&amp;$B253))</f>
        <v>Оплаты расходов этапа-1 бизнес-процесса</v>
      </c>
      <c r="J253" s="1" t="str">
        <f ca="1">IF(INDIRECT($B$1&amp;Items!O$2&amp;$B253)="",IF(H253&lt;&gt;I253,"  "&amp;I253,I253),"    "&amp;INDIRECT($B$1&amp;Items!O$2&amp;$B253))</f>
        <v xml:space="preserve">    Сырье и материалы-5</v>
      </c>
      <c r="S253" s="1">
        <f ca="1">SUM($U253:INDIRECT(ADDRESS(ROW(),SUMIFS($1:$1,$5:$5,MAX($5:$5)))))</f>
        <v>1144900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343470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801430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2:57" x14ac:dyDescent="0.3">
      <c r="B254" s="1">
        <f>MAX(B$235:B253)+1</f>
        <v>24</v>
      </c>
      <c r="D254" s="1" t="str">
        <f ca="1">INDIRECT($B$1&amp;Items!T$2&amp;$B254)</f>
        <v>CF(-)</v>
      </c>
      <c r="F254" s="1" t="str">
        <f ca="1">INDIRECT($B$1&amp;Items!P$2&amp;$B254)</f>
        <v>AA</v>
      </c>
      <c r="H254" s="13" t="str">
        <f ca="1">INDIRECT($B$1&amp;Items!M$2&amp;$B254)</f>
        <v>Оплаты себестоимостных затрат</v>
      </c>
      <c r="I254" s="13" t="str">
        <f ca="1">IF(INDIRECT($B$1&amp;Items!N$2&amp;$B254)="",H254,INDIRECT($B$1&amp;Items!N$2&amp;$B254))</f>
        <v>Оплаты расходов этапа-1 бизнес-процесса</v>
      </c>
      <c r="J254" s="1" t="str">
        <f ca="1">IF(INDIRECT($B$1&amp;Items!O$2&amp;$B254)="",IF(H254&lt;&gt;I254,"  "&amp;I254,I254),"    "&amp;INDIRECT($B$1&amp;Items!O$2&amp;$B254))</f>
        <v xml:space="preserve">    Сырье и материалы-6</v>
      </c>
      <c r="S254" s="1">
        <f ca="1">SUM($U254:INDIRECT(ADDRESS(ROW(),SUMIFS($1:$1,$5:$5,MAX($5:$5)))))</f>
        <v>1064757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532378.5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532378.5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2:57" x14ac:dyDescent="0.3">
      <c r="B255" s="1">
        <f>MAX(B$235:B254)+1</f>
        <v>25</v>
      </c>
      <c r="D255" s="1" t="str">
        <f ca="1">INDIRECT($B$1&amp;Items!T$2&amp;$B255)</f>
        <v>CF(-)</v>
      </c>
      <c r="F255" s="1" t="str">
        <f ca="1">INDIRECT($B$1&amp;Items!P$2&amp;$B255)</f>
        <v>AA</v>
      </c>
      <c r="H255" s="13" t="str">
        <f ca="1">INDIRECT($B$1&amp;Items!M$2&amp;$B255)</f>
        <v>Оплаты себестоимостных затрат</v>
      </c>
      <c r="I255" s="13" t="str">
        <f ca="1">IF(INDIRECT($B$1&amp;Items!N$2&amp;$B255)="",H255,INDIRECT($B$1&amp;Items!N$2&amp;$B255))</f>
        <v>Оплаты расходов этапа-1 бизнес-процесса</v>
      </c>
      <c r="J255" s="1" t="str">
        <f ca="1">IF(INDIRECT($B$1&amp;Items!O$2&amp;$B255)="",IF(H255&lt;&gt;I255,"  "&amp;I255,I255),"    "&amp;INDIRECT($B$1&amp;Items!O$2&amp;$B255))</f>
        <v xml:space="preserve">    Сырье и материалы-7</v>
      </c>
      <c r="S255" s="1">
        <f ca="1">SUM($U255:INDIRECT(ADDRESS(ROW(),SUMIFS($1:$1,$5:$5,MAX($5:$5)))))</f>
        <v>1225043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857530.1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367512.9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2:57" x14ac:dyDescent="0.3">
      <c r="B256" s="1">
        <f>MAX(B$235:B255)+1</f>
        <v>26</v>
      </c>
      <c r="D256" s="1" t="str">
        <f ca="1">INDIRECT($B$1&amp;Items!T$2&amp;$B256)</f>
        <v>CF(-)</v>
      </c>
      <c r="F256" s="1" t="str">
        <f ca="1">INDIRECT($B$1&amp;Items!P$2&amp;$B256)</f>
        <v>AA</v>
      </c>
      <c r="H256" s="13" t="str">
        <f ca="1">INDIRECT($B$1&amp;Items!M$2&amp;$B256)</f>
        <v>Оплаты себестоимостных затрат</v>
      </c>
      <c r="I256" s="13" t="str">
        <f ca="1">IF(INDIRECT($B$1&amp;Items!N$2&amp;$B256)="",H256,INDIRECT($B$1&amp;Items!N$2&amp;$B256))</f>
        <v>Оплаты расходов этапа-1 бизнес-процесса</v>
      </c>
      <c r="J256" s="1" t="str">
        <f ca="1">IF(INDIRECT($B$1&amp;Items!O$2&amp;$B256)="",IF(H256&lt;&gt;I256,"  "&amp;I256,I256),"    "&amp;INDIRECT($B$1&amp;Items!O$2&amp;$B256))</f>
        <v xml:space="preserve">    Сырье и материалы-8</v>
      </c>
      <c r="S256" s="1">
        <f ca="1">SUM($U256:INDIRECT(ADDRESS(ROW(),SUMIFS($1:$1,$5:$5,MAX($5:$5)))))</f>
        <v>1139289.99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1139289.99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MAX(B$235:B256)+1</f>
        <v>27</v>
      </c>
      <c r="D257" s="1" t="str">
        <f ca="1">INDIRECT($B$1&amp;Items!T$2&amp;$B257)</f>
        <v>CF(-)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расходов этапа-1 бизнес-процесса</v>
      </c>
      <c r="J257" s="1" t="str">
        <f ca="1">IF(INDIRECT($B$1&amp;Items!O$2&amp;$B257)="",IF(H257&lt;&gt;I257,"  "&amp;I257,I257),"    "&amp;INDIRECT($B$1&amp;Items!O$2&amp;$B257))</f>
        <v xml:space="preserve">    Сырье и материалы-9</v>
      </c>
      <c r="S257" s="1">
        <f ca="1">SUM($U257:INDIRECT(ADDRESS(ROW(),SUMIFS($1:$1,$5:$5,MAX($5:$5)))))</f>
        <v>1310796.01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393238.80300000001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917557.20699999994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MAX(B$235:B257)+1</f>
        <v>28</v>
      </c>
      <c r="D258" s="1" t="str">
        <f ca="1">INDIRECT($B$1&amp;Items!T$2&amp;$B258)</f>
        <v>CF(-)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этапа-1 бизнес-процесса</v>
      </c>
      <c r="J258" s="1" t="str">
        <f ca="1">IF(INDIRECT($B$1&amp;Items!O$2&amp;$B258)="",IF(H258&lt;&gt;I258,"  "&amp;I258,I258),"    "&amp;INDIRECT($B$1&amp;Items!O$2&amp;$B258))</f>
        <v xml:space="preserve">    Сырье и материалы-10</v>
      </c>
      <c r="S258" s="1">
        <f ca="1">SUM($U258:INDIRECT(ADDRESS(ROW(),SUMIFS($1:$1,$5:$5,MAX($5:$5)))))</f>
        <v>1219040.2893000001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MAX(B$235:B258)+1</f>
        <v>29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  Сырье и материалы-11</v>
      </c>
      <c r="S259" s="1">
        <f ca="1">SUM($U259:INDIRECT(ADDRESS(ROW(),SUMIFS($1:$1,$5:$5,MAX($5:$5)))))</f>
        <v>1402551.7307000002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981786.21149000002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420765.51921000017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MAX(B$235:B259)+1</f>
        <v>30</v>
      </c>
      <c r="D260" s="1">
        <f ca="1">INDIRECT($B$1&amp;Items!T$2&amp;$B260)</f>
        <v>0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этапа-2 бизнес-процесса</v>
      </c>
      <c r="J260" s="1" t="str">
        <f ca="1">IF(INDIRECT($B$1&amp;Items!O$2&amp;$B260)="",IF(H260&lt;&gt;I260,"  "&amp;I260,I260),"    "&amp;INDIRECT($B$1&amp;Items!O$2&amp;$B260))</f>
        <v xml:space="preserve">  Оплаты расходов этапа-2 бизнес-процесса</v>
      </c>
      <c r="S260" s="1">
        <f ca="1">SUM($U260:INDIRECT(ADDRESS(ROW(),SUMIFS($1:$1,$5:$5,MAX($5:$5)))))</f>
        <v>10634926.527000001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2669491.4613899998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771110.09310000017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1296094.97251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1164000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2318981.1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1287619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1127629.8999999999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MAX(B$235:B260)+1</f>
        <v>31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этапа-2 бизнес-процесса</v>
      </c>
      <c r="J261" s="1" t="str">
        <f ca="1">IF(INDIRECT($B$1&amp;Items!O$2&amp;$B261)="",IF(H261&lt;&gt;I261,"  "&amp;I261,I261),"    "&amp;INDIRECT($B$1&amp;Items!O$2&amp;$B261))</f>
        <v xml:space="preserve">    Производственные затраты-1</v>
      </c>
      <c r="S261" s="1">
        <f ca="1">SUM($U261:INDIRECT(ADDRESS(ROW(),SUMIFS($1:$1,$5:$5,MAX($5:$5)))))</f>
        <v>900000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900000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MAX(B$235:B261)+1</f>
        <v>32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этапа-2 бизнес-процесса</v>
      </c>
      <c r="J262" s="1" t="str">
        <f ca="1">IF(INDIRECT($B$1&amp;Items!O$2&amp;$B262)="",IF(H262&lt;&gt;I262,"  "&amp;I262,I262),"    "&amp;INDIRECT($B$1&amp;Items!O$2&amp;$B262))</f>
        <v xml:space="preserve">    Производственные затраты-2</v>
      </c>
      <c r="S262" s="1">
        <f ca="1">SUM($U262:INDIRECT(ADDRESS(ROW(),SUMIFS($1:$1,$5:$5,MAX($5:$5)))))</f>
        <v>880000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264000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616000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MAX(B$235:B262)+1</f>
        <v>33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этапа-2 бизнес-процесса</v>
      </c>
      <c r="J263" s="1" t="str">
        <f ca="1">IF(INDIRECT($B$1&amp;Items!O$2&amp;$B263)="",IF(H263&lt;&gt;I263,"  "&amp;I263,I263),"    "&amp;INDIRECT($B$1&amp;Items!O$2&amp;$B263))</f>
        <v xml:space="preserve">    Производственные затраты-3</v>
      </c>
      <c r="S263" s="1">
        <f ca="1">SUM($U263:INDIRECT(ADDRESS(ROW(),SUMIFS($1:$1,$5:$5,MAX($5:$5)))))</f>
        <v>834600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417300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417300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MAX(B$235:B263)+1</f>
        <v>34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этапа-2 бизнес-процесса</v>
      </c>
      <c r="J264" s="1" t="str">
        <f ca="1">IF(INDIRECT($B$1&amp;Items!O$2&amp;$B264)="",IF(H264&lt;&gt;I264,"  "&amp;I264,I264),"    "&amp;INDIRECT($B$1&amp;Items!O$2&amp;$B264))</f>
        <v xml:space="preserve">    Производственные затраты-4</v>
      </c>
      <c r="S264" s="1">
        <f ca="1">SUM($U264:INDIRECT(ADDRESS(ROW(),SUMIFS($1:$1,$5:$5,MAX($5:$5)))))</f>
        <v>1223973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856781.1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367191.9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MAX(B$235:B264)+1</f>
        <v>35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этапа-2 бизнес-процесса</v>
      </c>
      <c r="J265" s="1" t="str">
        <f ca="1">IF(INDIRECT($B$1&amp;Items!O$2&amp;$B265)="",IF(H265&lt;&gt;I265,"  "&amp;I265,I265),"    "&amp;INDIRECT($B$1&amp;Items!O$2&amp;$B265))</f>
        <v xml:space="preserve">    Производственные затраты-5</v>
      </c>
      <c r="S265" s="1">
        <f ca="1">SUM($U265:INDIRECT(ADDRESS(ROW(),SUMIFS($1:$1,$5:$5,MAX($5:$5)))))</f>
        <v>1044900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1044900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MAX(B$235:B265)+1</f>
        <v>36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этапа-2 бизнес-процесса</v>
      </c>
      <c r="J266" s="1" t="str">
        <f ca="1">IF(INDIRECT($B$1&amp;Items!O$2&amp;$B266)="",IF(H266&lt;&gt;I266,"  "&amp;I266,I266),"    "&amp;INDIRECT($B$1&amp;Items!O$2&amp;$B266))</f>
        <v xml:space="preserve">    Производственные затраты-6</v>
      </c>
      <c r="S266" s="1">
        <f ca="1">SUM($U266:INDIRECT(ADDRESS(ROW(),SUMIFS($1:$1,$5:$5,MAX($5:$5)))))</f>
        <v>1014757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304427.09999999998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710329.9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MAX(B$235:B266)+1</f>
        <v>37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этапа-2 бизнес-процесса</v>
      </c>
      <c r="J267" s="1" t="str">
        <f ca="1">IF(INDIRECT($B$1&amp;Items!O$2&amp;$B267)="",IF(H267&lt;&gt;I267,"  "&amp;I267,I267),"    "&amp;INDIRECT($B$1&amp;Items!O$2&amp;$B267))</f>
        <v xml:space="preserve">    Производственные затраты-7</v>
      </c>
      <c r="S267" s="1">
        <f ca="1">SUM($U267:INDIRECT(ADDRESS(ROW(),SUMIFS($1:$1,$5:$5,MAX($5:$5)))))</f>
        <v>955533.54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477766.77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477766.77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MAX(B$235:B267)+1</f>
        <v>38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этапа-2 бизнес-процесса</v>
      </c>
      <c r="J268" s="1" t="str">
        <f ca="1">IF(INDIRECT($B$1&amp;Items!O$2&amp;$B268)="",IF(H268&lt;&gt;I268,"  "&amp;I268,I268),"    "&amp;INDIRECT($B$1&amp;Items!O$2&amp;$B268))</f>
        <v xml:space="preserve">    Производственные затраты-8</v>
      </c>
      <c r="S268" s="1">
        <f ca="1">SUM($U268:INDIRECT(ADDRESS(ROW(),SUMIFS($1:$1,$5:$5,MAX($5:$5)))))</f>
        <v>1401326.6876999999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980928.68138999981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420398.00631000008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MAX(B$235:B268)+1</f>
        <v>39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этапа-2 бизнес-процесса</v>
      </c>
      <c r="J269" s="1" t="str">
        <f ca="1">IF(INDIRECT($B$1&amp;Items!O$2&amp;$B269)="",IF(H269&lt;&gt;I269,"  "&amp;I269,I269),"    "&amp;INDIRECT($B$1&amp;Items!O$2&amp;$B269))</f>
        <v xml:space="preserve">    Производственные затраты-9</v>
      </c>
      <c r="S269" s="1">
        <f ca="1">SUM($U269:INDIRECT(ADDRESS(ROW(),SUMIFS($1:$1,$5:$5,MAX($5:$5)))))</f>
        <v>1210796.01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1210796.01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MAX(B$235:B269)+1</f>
        <v>40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этапа-2 бизнес-процесса</v>
      </c>
      <c r="J270" s="1" t="str">
        <f ca="1">IF(INDIRECT($B$1&amp;Items!O$2&amp;$B270)="",IF(H270&lt;&gt;I270,"  "&amp;I270,I270),"    "&amp;INDIRECT($B$1&amp;Items!O$2&amp;$B270))</f>
        <v xml:space="preserve">    Производственные затраты-10</v>
      </c>
      <c r="S270" s="1">
        <f ca="1">SUM($U270:INDIRECT(ADDRESS(ROW(),SUMIFS($1:$1,$5:$5,MAX($5:$5)))))</f>
        <v>1169040.2893000001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350712.08679000003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818328.20250999997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MAX(B$235:B270)+1</f>
        <v>41</v>
      </c>
      <c r="D271" s="1">
        <f ca="1">INDIRECT($B$1&amp;Items!T$2&amp;$B271)</f>
        <v>0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этапа-3 бизнес-процесса</v>
      </c>
      <c r="J271" s="1" t="str">
        <f ca="1">IF(INDIRECT($B$1&amp;Items!O$2&amp;$B271)="",IF(H271&lt;&gt;I271,"  "&amp;I271,I271),"    "&amp;INDIRECT($B$1&amp;Items!O$2&amp;$B271))</f>
        <v xml:space="preserve">  Оплаты расходов этапа-3 бизнес-процесса</v>
      </c>
      <c r="S271" s="1">
        <f ca="1">SUM($U271:INDIRECT(ADDRESS(ROW(),SUMIFS($1:$1,$5:$5,MAX($5:$5)))))</f>
        <v>16935787.377898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1627589.682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2110953.7049730001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2458118.7280000001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3683529.6669730004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4154844.1101130005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1191710.8326738002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1277310.6531652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431730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MAX(B$235:B271)+1</f>
        <v>42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этапа-3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затраты-11</v>
      </c>
      <c r="S272" s="1">
        <f ca="1">SUM($U272:INDIRECT(ADDRESS(ROW(),SUMIFS($1:$1,$5:$5,MAX($5:$5)))))</f>
        <v>1093990.3499460001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546995.17497300007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546995.17497300007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MAX(B$235:B272)+1</f>
        <v>43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этапа-3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затраты-12</v>
      </c>
      <c r="S273" s="1">
        <f ca="1">SUM($U273:INDIRECT(ADDRESS(ROW(),SUMIFS($1:$1,$5:$5,MAX($5:$5)))))</f>
        <v>1107000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774900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332100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MAX(B$235:B273)+1</f>
        <v>44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этапа-3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затраты-13</v>
      </c>
      <c r="S274" s="1">
        <f ca="1">SUM($U274:INDIRECT(ADDRESS(ROW(),SUMIFS($1:$1,$5:$5,MAX($5:$5)))))</f>
        <v>780000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780000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MAX(B$235:B274)+1</f>
        <v>45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этапа-3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затраты-14</v>
      </c>
      <c r="S275" s="1">
        <f ca="1">SUM($U275:INDIRECT(ADDRESS(ROW(),SUMIFS($1:$1,$5:$5,MAX($5:$5)))))</f>
        <v>784600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235380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549220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MAX(B$235:B275)+1</f>
        <v>46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этапа-3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затраты-15</v>
      </c>
      <c r="S276" s="1">
        <f ca="1">SUM($U276:INDIRECT(ADDRESS(ROW(),SUMIFS($1:$1,$5:$5,MAX($5:$5)))))</f>
        <v>954698.94000000006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477349.47000000003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477349.47000000003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MAX(B$235:B276)+1</f>
        <v>47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этапа-3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затраты-16</v>
      </c>
      <c r="S277" s="1">
        <f ca="1">SUM($U277:INDIRECT(ADDRESS(ROW(),SUMIFS($1:$1,$5:$5,MAX($5:$5)))))</f>
        <v>1285227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899658.89999999991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385568.10000000009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MAX(B$235:B277)+1</f>
        <v>48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этапа-3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затраты-17</v>
      </c>
      <c r="S278" s="1">
        <f ca="1">SUM($U278:INDIRECT(ADDRESS(ROW(),SUMIFS($1:$1,$5:$5,MAX($5:$5)))))</f>
        <v>914757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914757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MAX(B$235:B278)+1</f>
        <v>49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этапа-3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затраты-18</v>
      </c>
      <c r="S279" s="1">
        <f ca="1">SUM($U279:INDIRECT(ADDRESS(ROW(),SUMIFS($1:$1,$5:$5,MAX($5:$5)))))</f>
        <v>905533.54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271660.06199999998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633873.47800000012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MAX(B$235:B279)+1</f>
        <v>50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этапа-3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затраты-19</v>
      </c>
      <c r="S280" s="1">
        <f ca="1">SUM($U280:INDIRECT(ADDRESS(ROW(),SUMIFS($1:$1,$5:$5,MAX($5:$5)))))</f>
        <v>1093034.8164059999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546517.40820299997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546517.40820299997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MAX(B$235:B280)+1</f>
        <v>51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этапа-3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затраты-20</v>
      </c>
      <c r="S281" s="1">
        <f ca="1">SUM($U281:INDIRECT(ADDRESS(ROW(),SUMIFS($1:$1,$5:$5,MAX($5:$5)))))</f>
        <v>1489279.0922999999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1042495.3646099998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446783.72769000009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MAX(B$235:B281)+1</f>
        <v>52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затраты-21</v>
      </c>
      <c r="S282" s="1">
        <f ca="1">SUM($U282:INDIRECT(ADDRESS(ROW(),SUMIFS($1:$1,$5:$5,MAX($5:$5)))))</f>
        <v>1069040.2893000001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1069040.2893000001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MAX(B$235:B282)+1</f>
        <v>53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затраты-22</v>
      </c>
      <c r="S283" s="1">
        <f ca="1">SUM($U283:INDIRECT(ADDRESS(ROW(),SUMIFS($1:$1,$5:$5,MAX($5:$5)))))</f>
        <v>1043990.3499460001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313197.10498380003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730793.24496220006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MAX(B$235:B283)+1</f>
        <v>54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затраты-23</v>
      </c>
      <c r="S284" s="1">
        <f ca="1">SUM($U284:INDIRECT(ADDRESS(ROW(),SUMIFS($1:$1,$5:$5,MAX($5:$5)))))</f>
        <v>863460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431730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431730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MAX(B$235:B284)+1</f>
        <v>55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затраты-24</v>
      </c>
      <c r="S285" s="1">
        <f ca="1">SUM($U285:INDIRECT(ADDRESS(ROW(),SUMIFS($1:$1,$5:$5,MAX($5:$5)))))</f>
        <v>959400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671580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287820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MAX(B$235:B285)+1</f>
        <v>56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затраты-25</v>
      </c>
      <c r="S286" s="1">
        <f ca="1">SUM($U286:INDIRECT(ADDRESS(ROW(),SUMIFS($1:$1,$5:$5,MAX($5:$5)))))</f>
        <v>684600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684600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MAX(B$235:B286)+1</f>
        <v>57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затраты-26</v>
      </c>
      <c r="S287" s="1">
        <f ca="1">SUM($U287:INDIRECT(ADDRESS(ROW(),SUMIFS($1:$1,$5:$5,MAX($5:$5)))))</f>
        <v>904698.94000000006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271409.68200000003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633289.25800000003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MAX(B$235:B287)+1</f>
        <v>58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затраты-27</v>
      </c>
      <c r="S288" s="1">
        <f ca="1">SUM($U288:INDIRECT(ADDRESS(ROW(),SUMIFS($1:$1,$5:$5,MAX($5:$5)))))</f>
        <v>1002477.06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501238.53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501238.53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MAX(B$235:B288)+1</f>
        <v>59</v>
      </c>
      <c r="D289" s="1">
        <f ca="1">INDIRECT($B$1&amp;Items!T$2&amp;$B289)</f>
        <v>0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этапа-4 бизнес-процесса</v>
      </c>
      <c r="J289" s="1" t="str">
        <f ca="1">IF(INDIRECT($B$1&amp;Items!O$2&amp;$B289)="",IF(H289&lt;&gt;I289,"  "&amp;I289,I289),"    "&amp;INDIRECT($B$1&amp;Items!O$2&amp;$B289))</f>
        <v xml:space="preserve">  Оплаты расходов этапа-4 бизнес-процесса</v>
      </c>
      <c r="S289" s="1">
        <f ca="1">SUM($U289:INDIRECT(ADDRESS(ROW(),SUMIFS($1:$1,$5:$5,MAX($5:$5)))))</f>
        <v>9602816.0041850004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787605.77699999989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2957251.8530061003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2292318.7214302002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2938856.2527487003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252617.40000000002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374166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MAX(B$235:B289)+1</f>
        <v>60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этапа-4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затраты-28</v>
      </c>
      <c r="S290" s="1">
        <f ca="1">SUM($U290:INDIRECT(ADDRESS(ROW(),SUMIFS($1:$1,$5:$5,MAX($5:$5)))))</f>
        <v>1125151.1099999999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787605.77699999989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337545.33299999998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MAX(B$235:B290)+1</f>
        <v>61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этапа-4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затраты-29</v>
      </c>
      <c r="S291" s="1">
        <f ca="1">SUM($U291:INDIRECT(ADDRESS(ROW(),SUMIFS($1:$1,$5:$5,MAX($5:$5)))))</f>
        <v>805533.54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805533.54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MAX(B$235:B291)+1</f>
        <v>62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этапа-4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затраты-30</v>
      </c>
      <c r="S292" s="1">
        <f ca="1">SUM($U292:INDIRECT(ADDRESS(ROW(),SUMIFS($1:$1,$5:$5,MAX($5:$5)))))</f>
        <v>1043034.8164059999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312910.44492179999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730124.3714842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MAX(B$235:B292)+1</f>
        <v>63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этапа-4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затраты-31</v>
      </c>
      <c r="S293" s="1">
        <f ca="1">SUM($U293:INDIRECT(ADDRESS(ROW(),SUMIFS($1:$1,$5:$5,MAX($5:$5)))))</f>
        <v>1161637.691994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580818.845997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580818.845997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MAX(B$235:B293)+1</f>
        <v>64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этапа-4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затраты-32</v>
      </c>
      <c r="S294" s="1">
        <f ca="1">SUM($U294:INDIRECT(ADDRESS(ROW(),SUMIFS($1:$1,$5:$5,MAX($5:$5)))))</f>
        <v>1314919.555839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920443.68908729998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394475.86675170006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MAX(B$235:B294)+1</f>
        <v>65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этапа-4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затраты-33</v>
      </c>
      <c r="S295" s="1">
        <f ca="1">SUM($U295:INDIRECT(ADDRESS(ROW(),SUMIFS($1:$1,$5:$5,MAX($5:$5)))))</f>
        <v>943990.34994600015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943990.34994600015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MAX(B$235:B295)+1</f>
        <v>66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этапа-4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затраты-34</v>
      </c>
      <c r="S296" s="1">
        <f ca="1">SUM($U296:INDIRECT(ADDRESS(ROW(),SUMIFS($1:$1,$5:$5,MAX($5:$5)))))</f>
        <v>813460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244038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569422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MAX(B$235:B296)+1</f>
        <v>67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этапа-4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затраты-35</v>
      </c>
      <c r="S297" s="1">
        <f ca="1">SUM($U297:INDIRECT(ADDRESS(ROW(),SUMIFS($1:$1,$5:$5,MAX($5:$5)))))</f>
        <v>748332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374166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374166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MAX(B$235:B297)+1</f>
        <v>68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этапа-4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затраты-36</v>
      </c>
      <c r="S298" s="1">
        <f ca="1">SUM($U298:INDIRECT(ADDRESS(ROW(),SUMIFS($1:$1,$5:$5,MAX($5:$5)))))</f>
        <v>842058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589440.6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252617.40000000002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MAX(B$235:B298)+1</f>
        <v>69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этапа-4 бизнес-процесса</v>
      </c>
      <c r="J299" s="1" t="str">
        <f ca="1">IF(INDIRECT($B$1&amp;Items!O$2&amp;$B299)="",IF(H299&lt;&gt;I299,"  "&amp;I299,I299),"    "&amp;INDIRECT($B$1&amp;Items!O$2&amp;$B299))</f>
        <v xml:space="preserve">    Производственные затраты-37</v>
      </c>
      <c r="S299" s="1">
        <f ca="1">SUM($U299:INDIRECT(ADDRESS(ROW(),SUMIFS($1:$1,$5:$5,MAX($5:$5)))))</f>
        <v>804698.94000000006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804698.94000000006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MAX(B$235:B299)+1</f>
        <v>70</v>
      </c>
      <c r="D300" s="1">
        <f ca="1">INDIRECT($B$1&amp;Items!T$2&amp;$B300)</f>
        <v>0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этапа-5 бизнес-процесса</v>
      </c>
      <c r="J300" s="1" t="str">
        <f ca="1">IF(INDIRECT($B$1&amp;Items!O$2&amp;$B300)="",IF(H300&lt;&gt;I300,"  "&amp;I300,I300),"    "&amp;INDIRECT($B$1&amp;Items!O$2&amp;$B300))</f>
        <v xml:space="preserve">  Оплаты расходов этапа-5 бизнес-процесса</v>
      </c>
      <c r="S300" s="1">
        <f ca="1">SUM($U300:INDIRECT(ADDRESS(ROW(),SUMIFS($1:$1,$5:$5,MAX($5:$5)))))</f>
        <v>9130916.3123879991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1276526.1240041999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2039054.3180807161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2481616.0635258742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512818.62677721004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285743.11800000002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1132373.3108399999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963975.81826000009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438808.93289999996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MAX(B$235:B300)+1</f>
        <v>71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этапа-5 бизнес-процесса</v>
      </c>
      <c r="J301" s="1" t="str">
        <f ca="1">IF(INDIRECT($B$1&amp;Items!O$2&amp;$B301)="",IF(H301&lt;&gt;I301,"  "&amp;I301,I301),"    "&amp;INDIRECT($B$1&amp;Items!O$2&amp;$B301))</f>
        <v xml:space="preserve">    Затраты на доставку и продажу-1</v>
      </c>
      <c r="S301" s="1">
        <f ca="1">SUM($U301:INDIRECT(ADDRESS(ROW(),SUMIFS($1:$1,$5:$5,MAX($5:$5)))))</f>
        <v>952477.06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285743.11800000002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666733.94200000004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MAX(B$235:B301)+1</f>
        <v>72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этапа-5 бизнес-процесса</v>
      </c>
      <c r="J302" s="1" t="str">
        <f ca="1">IF(INDIRECT($B$1&amp;Items!O$2&amp;$B302)="",IF(H302&lt;&gt;I302,"  "&amp;I302,I302),"    "&amp;INDIRECT($B$1&amp;Items!O$2&amp;$B302))</f>
        <v xml:space="preserve">    Затраты на доставку и продажу-2</v>
      </c>
      <c r="S302" s="1">
        <f ca="1">SUM($U302:INDIRECT(ADDRESS(ROW(),SUMIFS($1:$1,$5:$5,MAX($5:$5)))))</f>
        <v>877617.86579999991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438808.93289999996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438808.93289999996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MAX(B$235:B302)+1</f>
        <v>73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этапа-5 бизнес-процесса</v>
      </c>
      <c r="J303" s="1" t="str">
        <f ca="1">IF(INDIRECT($B$1&amp;Items!O$2&amp;$B303)="",IF(H303&lt;&gt;I303,"  "&amp;I303,I303),"    "&amp;INDIRECT($B$1&amp;Items!O$2&amp;$B303))</f>
        <v xml:space="preserve">    Затраты на доставку и продажу-3</v>
      </c>
      <c r="S303" s="1">
        <f ca="1">SUM($U303:INDIRECT(ADDRESS(ROW(),SUMIFS($1:$1,$5:$5,MAX($5:$5)))))</f>
        <v>990806.25420000008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693564.37794000003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297241.87626000005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MAX(B$235:B303)+1</f>
        <v>74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этапа-5 бизнес-процесса</v>
      </c>
      <c r="J304" s="1" t="str">
        <f ca="1">IF(INDIRECT($B$1&amp;Items!O$2&amp;$B304)="",IF(H304&lt;&gt;I304,"  "&amp;I304,I304),"    "&amp;INDIRECT($B$1&amp;Items!O$2&amp;$B304))</f>
        <v xml:space="preserve">    Затраты на доставку и продажу-4</v>
      </c>
      <c r="S304" s="1">
        <f ca="1">SUM($U304:INDIRECT(ADDRESS(ROW(),SUMIFS($1:$1,$5:$5,MAX($5:$5)))))</f>
        <v>943034.81640599994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943034.81640599994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1:57" x14ac:dyDescent="0.3">
      <c r="B305" s="1">
        <f>MAX(B$235:B304)+1</f>
        <v>75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этапа-5 бизнес-процесса</v>
      </c>
      <c r="J305" s="1" t="str">
        <f ca="1">IF(INDIRECT($B$1&amp;Items!O$2&amp;$B305)="",IF(H305&lt;&gt;I305,"  "&amp;I305,I305),"    "&amp;INDIRECT($B$1&amp;Items!O$2&amp;$B305))</f>
        <v xml:space="preserve">    Затраты на доставку и продажу-5</v>
      </c>
      <c r="S305" s="1">
        <f ca="1">SUM($U305:INDIRECT(ADDRESS(ROW(),SUMIFS($1:$1,$5:$5,MAX($5:$5)))))</f>
        <v>1111637.691994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333491.30759819999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778146.38439580007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1:57" x14ac:dyDescent="0.3">
      <c r="B306" s="1">
        <f>MAX(B$235:B305)+1</f>
        <v>76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этапа-5 бизнес-процесса</v>
      </c>
      <c r="J306" s="1" t="str">
        <f ca="1">IF(INDIRECT($B$1&amp;Items!O$2&amp;$B306)="",IF(H306&lt;&gt;I306,"  "&amp;I306,I306),"    "&amp;INDIRECT($B$1&amp;Items!O$2&amp;$B306))</f>
        <v xml:space="preserve">    Затраты на доставку и продажу-6</v>
      </c>
      <c r="S306" s="1">
        <f ca="1">SUM($U306:INDIRECT(ADDRESS(ROW(),SUMIFS($1:$1,$5:$5,MAX($5:$5)))))</f>
        <v>1025637.2535544201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512818.62677721004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512818.62677721004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1:57" x14ac:dyDescent="0.3">
      <c r="B307" s="1">
        <f>MAX(B$235:B306)+1</f>
        <v>77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этапа-5 бизнес-процесса</v>
      </c>
      <c r="J307" s="1" t="str">
        <f ca="1">IF(INDIRECT($B$1&amp;Items!O$2&amp;$B307)="",IF(H307&lt;&gt;I307,"  "&amp;I307,I307),"    "&amp;INDIRECT($B$1&amp;Items!O$2&amp;$B307))</f>
        <v xml:space="preserve">    Затраты на доставку и продажу-7</v>
      </c>
      <c r="S307" s="1">
        <f ca="1">SUM($U307:INDIRECT(ADDRESS(ROW(),SUMIFS($1:$1,$5:$5,MAX($5:$5)))))</f>
        <v>1161108.1304335801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812775.69130350603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348332.43913007411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1:57" x14ac:dyDescent="0.3">
      <c r="B308" s="1">
        <f>MAX(B$235:B307)+1</f>
        <v>78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этапа-5 бизнес-процесса</v>
      </c>
      <c r="J308" s="1" t="str">
        <f ca="1">IF(INDIRECT($B$1&amp;Items!O$2&amp;$B308)="",IF(H308&lt;&gt;I308,"  "&amp;I308,I308),"    "&amp;INDIRECT($B$1&amp;Items!O$2&amp;$B308))</f>
        <v xml:space="preserve">    Затраты на доставку и продажу-8</v>
      </c>
      <c r="S308" s="1">
        <f ca="1">SUM($U308:INDIRECT(ADDRESS(ROW(),SUMIFS($1:$1,$5:$5,MAX($5:$5)))))</f>
        <v>713460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713460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1:57" x14ac:dyDescent="0.3">
      <c r="B309" s="1">
        <f>MAX(B$235:B308)+1</f>
        <v>79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этапа-5 бизнес-процесса</v>
      </c>
      <c r="J309" s="1" t="str">
        <f ca="1">IF(INDIRECT($B$1&amp;Items!O$2&amp;$B309)="",IF(H309&lt;&gt;I309,"  "&amp;I309,I309),"    "&amp;INDIRECT($B$1&amp;Items!O$2&amp;$B309))</f>
        <v xml:space="preserve">    Затраты на доставку и продажу-9</v>
      </c>
      <c r="S309" s="1">
        <f ca="1">SUM($U309:INDIRECT(ADDRESS(ROW(),SUMIFS($1:$1,$5:$5,MAX($5:$5)))))</f>
        <v>698332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698332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1:57" x14ac:dyDescent="0.3">
      <c r="B310" s="1">
        <f>MAX(B$235:B309)+1</f>
        <v>80</v>
      </c>
      <c r="D310" s="1" t="str">
        <f ca="1">INDIRECT($B$1&amp;Items!T$2&amp;$B310)</f>
        <v>CF(-)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этапа-5 бизнес-процесса</v>
      </c>
      <c r="J310" s="1" t="str">
        <f ca="1">IF(INDIRECT($B$1&amp;Items!O$2&amp;$B310)="",IF(H310&lt;&gt;I310,"  "&amp;I310,I310),"    "&amp;INDIRECT($B$1&amp;Items!O$2&amp;$B310))</f>
        <v xml:space="preserve">    Затраты на доставку и продажу-10</v>
      </c>
      <c r="S310" s="1">
        <f ca="1">SUM($U310:INDIRECT(ADDRESS(ROW(),SUMIFS($1:$1,$5:$5,MAX($5:$5)))))</f>
        <v>656805.24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656805.24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1:57" ht="4.9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3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</row>
    <row r="312" spans="1:57" x14ac:dyDescent="0.3">
      <c r="B312" s="1">
        <f>MAX(B$235:B311)+1</f>
        <v>81</v>
      </c>
      <c r="D312" s="1" t="str">
        <f ca="1">INDIRECT($B$1&amp;Items!T$2&amp;$B312)</f>
        <v>CF</v>
      </c>
      <c r="F312" s="1">
        <f ca="1">INDIRECT($B$1&amp;Items!P$2&amp;$B312)</f>
        <v>0</v>
      </c>
      <c r="H312" s="13" t="str">
        <f ca="1">INDIRECT($B$1&amp;Items!M$2&amp;$B312)</f>
        <v>Денежный поток от продаж</v>
      </c>
      <c r="I312" s="13" t="str">
        <f ca="1">IF(INDIRECT($B$1&amp;Items!N$2&amp;$B312)="",H312,INDIRECT($B$1&amp;Items!N$2&amp;$B312))</f>
        <v>Денежный поток от продаж</v>
      </c>
      <c r="J312" s="1" t="str">
        <f ca="1">IF(INDIRECT($B$1&amp;Items!O$2&amp;$B312)="",IF(H312&lt;&gt;I312,"  "&amp;I312,I312),"    "&amp;INDIRECT($B$1&amp;Items!O$2&amp;$B312))</f>
        <v>Денежный поток от продаж</v>
      </c>
      <c r="S312" s="1">
        <f ca="1">SUM($U312:INDIRECT(ADDRESS(ROW(),SUMIFS($1:$1,$5:$5,MAX($5:$5)))))</f>
        <v>34871913.075192332</v>
      </c>
      <c r="V312" s="1">
        <f ca="1">SUMIFS(V$237:V311,$D$237:$D311,Items!$T$11)-SUMIFS(V$237:V311,$D$237:$D311,Items!$T$19)</f>
        <v>-8082707.2673942</v>
      </c>
      <c r="W312" s="1">
        <f ca="1">SUMIFS(W$237:W311,$D$237:$D311,Items!$T$11)-SUMIFS(W$237:W311,$D$237:$D311,Items!$T$19)</f>
        <v>-7605572.3931537159</v>
      </c>
      <c r="X312" s="1">
        <f ca="1">SUMIFS(X$237:X311,$D$237:$D311,Items!$T$11)-SUMIFS(X$237:X311,$D$237:$D311,Items!$T$19)</f>
        <v>-7566737.0456965771</v>
      </c>
      <c r="Y312" s="1">
        <f ca="1">SUMIFS(Y$237:Y311,$D$237:$D311,Items!$T$11)-SUMIFS(Y$237:Y311,$D$237:$D311,Items!$T$19)</f>
        <v>-4559548.2246750128</v>
      </c>
      <c r="Z312" s="1">
        <f ca="1">SUMIFS(Z$237:Z311,$D$237:$D311,Items!$T$11)-SUMIFS(Z$237:Z311,$D$237:$D311,Items!$T$19)</f>
        <v>24405768.022095934</v>
      </c>
      <c r="AA312" s="1">
        <f ca="1">SUMIFS(AA$237:AA311,$D$237:$D311,Items!$T$11)-SUMIFS(AA$237:AA311,$D$237:$D311,Items!$T$19)</f>
        <v>23629510.5068352</v>
      </c>
      <c r="AB312" s="1">
        <f ca="1">SUMIFS(AB$237:AB311,$D$237:$D311,Items!$T$11)-SUMIFS(AB$237:AB311,$D$237:$D311,Items!$T$19)</f>
        <v>15521738.410080705</v>
      </c>
      <c r="AC312" s="1">
        <f ca="1">SUMIFS(AC$237:AC311,$D$237:$D311,Items!$T$11)-SUMIFS(AC$237:AC311,$D$237:$D311,Items!$T$19)</f>
        <v>-870538.9328999999</v>
      </c>
      <c r="AD312" s="1">
        <f ca="1">SUMIFS(AD$237:AD311,$D$237:$D311,Items!$T$11)-SUMIFS(AD$237:AD311,$D$237:$D311,Items!$T$19)</f>
        <v>0</v>
      </c>
      <c r="AE312" s="1">
        <f ca="1">SUMIFS(AE$237:AE311,$D$237:$D311,Items!$T$11)-SUMIFS(AE$237:AE311,$D$237:$D311,Items!$T$19)</f>
        <v>0</v>
      </c>
      <c r="AF312" s="1">
        <f ca="1">SUMIFS(AF$237:AF311,$D$237:$D311,Items!$T$11)-SUMIFS(AF$237:AF311,$D$237:$D311,Items!$T$19)</f>
        <v>0</v>
      </c>
      <c r="AG312" s="1">
        <f ca="1">SUMIFS(AG$237:AG311,$D$237:$D311,Items!$T$11)-SUMIFS(AG$237:AG311,$D$237:$D311,Items!$T$19)</f>
        <v>0</v>
      </c>
      <c r="AH312" s="1">
        <f ca="1">SUMIFS(AH$237:AH311,$D$237:$D311,Items!$T$11)-SUMIFS(AH$237:AH311,$D$237:$D311,Items!$T$19)</f>
        <v>0</v>
      </c>
      <c r="AI312" s="1">
        <f ca="1">SUMIFS(AI$237:AI311,$D$237:$D311,Items!$T$11)-SUMIFS(AI$237:AI311,$D$237:$D311,Items!$T$19)</f>
        <v>0</v>
      </c>
      <c r="AJ312" s="1">
        <f ca="1">SUMIFS(AJ$237:AJ311,$D$237:$D311,Items!$T$11)-SUMIFS(AJ$237:AJ311,$D$237:$D311,Items!$T$19)</f>
        <v>0</v>
      </c>
      <c r="AK312" s="1">
        <f ca="1">SUMIFS(AK$237:AK311,$D$237:$D311,Items!$T$11)-SUMIFS(AK$237:AK311,$D$237:$D311,Items!$T$19)</f>
        <v>0</v>
      </c>
      <c r="AL312" s="1">
        <f ca="1">SUMIFS(AL$237:AL311,$D$237:$D311,Items!$T$11)-SUMIFS(AL$237:AL311,$D$237:$D311,Items!$T$19)</f>
        <v>0</v>
      </c>
      <c r="AM312" s="1">
        <f ca="1">SUMIFS(AM$237:AM311,$D$237:$D311,Items!$T$11)-SUMIFS(AM$237:AM311,$D$237:$D311,Items!$T$19)</f>
        <v>0</v>
      </c>
      <c r="AN312" s="1">
        <f ca="1">SUMIFS(AN$237:AN311,$D$237:$D311,Items!$T$11)-SUMIFS(AN$237:AN311,$D$237:$D311,Items!$T$19)</f>
        <v>0</v>
      </c>
      <c r="AO312" s="1">
        <f ca="1">SUMIFS(AO$237:AO311,$D$237:$D311,Items!$T$11)-SUMIFS(AO$237:AO311,$D$237:$D311,Items!$T$19)</f>
        <v>0</v>
      </c>
      <c r="AP312" s="1">
        <f ca="1">SUMIFS(AP$237:AP311,$D$237:$D311,Items!$T$11)-SUMIFS(AP$237:AP311,$D$237:$D311,Items!$T$19)</f>
        <v>0</v>
      </c>
      <c r="AQ312" s="1">
        <f ca="1">SUMIFS(AQ$237:AQ311,$D$237:$D311,Items!$T$11)-SUMIFS(AQ$237:AQ311,$D$237:$D311,Items!$T$19)</f>
        <v>0</v>
      </c>
      <c r="AR312" s="1">
        <f ca="1">SUMIFS(AR$237:AR311,$D$237:$D311,Items!$T$11)-SUMIFS(AR$237:AR311,$D$237:$D311,Items!$T$19)</f>
        <v>0</v>
      </c>
      <c r="AS312" s="1">
        <f ca="1">SUMIFS(AS$237:AS311,$D$237:$D311,Items!$T$11)-SUMIFS(AS$237:AS311,$D$237:$D311,Items!$T$19)</f>
        <v>0</v>
      </c>
      <c r="AT312" s="1">
        <f ca="1">SUMIFS(AT$237:AT311,$D$237:$D311,Items!$T$11)-SUMIFS(AT$237:AT311,$D$237:$D311,Items!$T$19)</f>
        <v>0</v>
      </c>
      <c r="AU312" s="1">
        <f ca="1">SUMIFS(AU$237:AU311,$D$237:$D311,Items!$T$11)-SUMIFS(AU$237:AU311,$D$237:$D311,Items!$T$19)</f>
        <v>0</v>
      </c>
      <c r="AV312" s="1">
        <f ca="1">SUMIFS(AV$237:AV311,$D$237:$D311,Items!$T$11)-SUMIFS(AV$237:AV311,$D$237:$D311,Items!$T$19)</f>
        <v>0</v>
      </c>
      <c r="AW312" s="1">
        <f ca="1">SUMIFS(AW$237:AW311,$D$237:$D311,Items!$T$11)-SUMIFS(AW$237:AW311,$D$237:$D311,Items!$T$19)</f>
        <v>0</v>
      </c>
      <c r="AX312" s="1">
        <f ca="1">SUMIFS(AX$237:AX311,$D$237:$D311,Items!$T$11)-SUMIFS(AX$237:AX311,$D$237:$D311,Items!$T$19)</f>
        <v>0</v>
      </c>
      <c r="AY312" s="1">
        <f ca="1">SUMIFS(AY$237:AY311,$D$237:$D311,Items!$T$11)-SUMIFS(AY$237:AY311,$D$237:$D311,Items!$T$19)</f>
        <v>0</v>
      </c>
      <c r="AZ312" s="1">
        <f ca="1">SUMIFS(AZ$237:AZ311,$D$237:$D311,Items!$T$11)-SUMIFS(AZ$237:AZ311,$D$237:$D311,Items!$T$19)</f>
        <v>0</v>
      </c>
      <c r="BA312" s="1">
        <f ca="1">SUMIFS(BA$237:BA311,$D$237:$D311,Items!$T$11)-SUMIFS(BA$237:BA311,$D$237:$D311,Items!$T$19)</f>
        <v>0</v>
      </c>
      <c r="BB312" s="1">
        <f ca="1">SUMIFS(BB$237:BB311,$D$237:$D311,Items!$T$11)-SUMIFS(BB$237:BB311,$D$237:$D311,Items!$T$19)</f>
        <v>0</v>
      </c>
      <c r="BC312" s="1">
        <f ca="1">SUMIFS(BC$237:BC311,$D$237:$D311,Items!$T$11)-SUMIFS(BC$237:BC311,$D$237:$D311,Items!$T$19)</f>
        <v>0</v>
      </c>
      <c r="BD312" s="1">
        <f ca="1">SUMIFS(BD$237:BD311,$D$237:$D311,Items!$T$11)-SUMIFS(BD$237:BD311,$D$237:$D311,Items!$T$19)</f>
        <v>0</v>
      </c>
      <c r="BE312" s="1">
        <f ca="1">SUMIFS(BE$237:BE311,$D$237:$D311,Items!$T$11)-SUMIFS(BE$237:BE311,$D$237:$D311,Items!$T$19)</f>
        <v>0</v>
      </c>
    </row>
    <row r="313" spans="1:57" ht="4.9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3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</row>
    <row r="314" spans="1:57" x14ac:dyDescent="0.3">
      <c r="B314" s="1">
        <f>MAX(B$235:B313)+1</f>
        <v>82</v>
      </c>
      <c r="D314" s="1">
        <f ca="1">INDIRECT($B$1&amp;Items!T$2&amp;$B314)</f>
        <v>0</v>
      </c>
      <c r="F314" s="1" t="str">
        <f ca="1">INDIRECT($B$1&amp;Items!P$2&amp;$B314)</f>
        <v>AA</v>
      </c>
      <c r="H314" s="13" t="str">
        <f ca="1">INDIRECT($B$1&amp;Items!M$2&amp;$B314)</f>
        <v>Оплата операционных расходов</v>
      </c>
      <c r="I314" s="13" t="str">
        <f ca="1">IF(INDIRECT($B$1&amp;Items!N$2&amp;$B314)="",H314,INDIRECT($B$1&amp;Items!N$2&amp;$B314))</f>
        <v>Оплата операционных расходов</v>
      </c>
      <c r="J314" s="1" t="str">
        <f ca="1">IF(INDIRECT($B$1&amp;Items!O$2&amp;$B314)="",IF(H314&lt;&gt;I314,"  "&amp;I314,I314),"    "&amp;INDIRECT($B$1&amp;Items!O$2&amp;$B314))</f>
        <v>Оплата операционных расходов</v>
      </c>
      <c r="S314" s="1">
        <f ca="1">SUM($U314:INDIRECT(ADDRESS(ROW(),SUMIFS($1:$1,$5:$5,MAX($5:$5)))))</f>
        <v>8220675.0502451556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194276.677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900706.0345454209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1482327.2514187437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1603828.6758053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1640597.5990242704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1187496.18000982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1211442.6324416001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1:57" x14ac:dyDescent="0.3">
      <c r="B315" s="1">
        <f>MAX(B$235:B314)+1</f>
        <v>83</v>
      </c>
      <c r="D315" s="1">
        <f ca="1">INDIRECT($B$1&amp;Items!T$2&amp;$B315)</f>
        <v>0</v>
      </c>
      <c r="F315" s="1" t="str">
        <f ca="1">INDIRECT($B$1&amp;Items!P$2&amp;$B315)</f>
        <v>AA</v>
      </c>
      <c r="H315" s="13" t="str">
        <f ca="1">INDIRECT($B$1&amp;Items!M$2&amp;$B315)</f>
        <v>Оплата операционных расходов</v>
      </c>
      <c r="I315" s="13" t="str">
        <f ca="1">IF(INDIRECT($B$1&amp;Items!N$2&amp;$B315)="",H315,INDIRECT($B$1&amp;Items!N$2&amp;$B315))</f>
        <v>Оплата операционных расходов - блок-1</v>
      </c>
      <c r="J315" s="1" t="str">
        <f ca="1">IF(INDIRECT($B$1&amp;Items!O$2&amp;$B315)="",IF(H315&lt;&gt;I315,"  "&amp;I315,I315),"    "&amp;INDIRECT($B$1&amp;Items!O$2&amp;$B315))</f>
        <v xml:space="preserve">  Оплата операционных расходов - блок-1</v>
      </c>
      <c r="S315" s="1">
        <f ca="1">SUM($U315:INDIRECT(ADDRESS(ROW(),SUMIFS($1:$1,$5:$5,MAX($5:$5)))))</f>
        <v>1719552.5518260002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146500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582994.85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473791.50546500005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516266.19636100007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1:57" x14ac:dyDescent="0.3">
      <c r="B316" s="1">
        <f>MAX(B$235:B315)+1</f>
        <v>84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Оплата операционных расходов</v>
      </c>
      <c r="I316" s="13" t="str">
        <f ca="1">IF(INDIRECT($B$1&amp;Items!N$2&amp;$B316)="",H316,INDIRECT($B$1&amp;Items!N$2&amp;$B316))</f>
        <v>Оплата операционных расходов - блок-1</v>
      </c>
      <c r="J316" s="1" t="str">
        <f ca="1">IF(INDIRECT($B$1&amp;Items!O$2&amp;$B316)="",IF(H316&lt;&gt;I316,"  "&amp;I316,I316),"    "&amp;INDIRECT($B$1&amp;Items!O$2&amp;$B316))</f>
        <v xml:space="preserve">    Операционные расходы - 1-1</v>
      </c>
      <c r="S316" s="1">
        <f ca="1">SUM($U316:INDIRECT(ADDRESS(ROW(),SUMIFS($1:$1,$5:$5,MAX($5:$5)))))</f>
        <v>100000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100000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1:57" x14ac:dyDescent="0.3">
      <c r="B317" s="1">
        <f>MAX(B$235:B316)+1</f>
        <v>85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Оплата операционных расходов</v>
      </c>
      <c r="I317" s="13" t="str">
        <f ca="1">IF(INDIRECT($B$1&amp;Items!N$2&amp;$B317)="",H317,INDIRECT($B$1&amp;Items!N$2&amp;$B317))</f>
        <v>Оплата операционных расходов - блок-1</v>
      </c>
      <c r="J317" s="1" t="str">
        <f ca="1">IF(INDIRECT($B$1&amp;Items!O$2&amp;$B317)="",IF(H317&lt;&gt;I317,"  "&amp;I317,I317),"    "&amp;INDIRECT($B$1&amp;Items!O$2&amp;$B317))</f>
        <v xml:space="preserve">    Операционные расходы - 1-2</v>
      </c>
      <c r="S317" s="1">
        <f ca="1">SUM($U317:INDIRECT(ADDRESS(ROW(),SUMIFS($1:$1,$5:$5,MAX($5:$5)))))</f>
        <v>46500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46500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1:57" x14ac:dyDescent="0.3">
      <c r="B318" s="1">
        <f>MAX(B$235:B317)+1</f>
        <v>86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Оплата операционных расходов</v>
      </c>
      <c r="I318" s="13" t="str">
        <f ca="1">IF(INDIRECT($B$1&amp;Items!N$2&amp;$B318)="",H318,INDIRECT($B$1&amp;Items!N$2&amp;$B318))</f>
        <v>Оплата операционных расходов - блок-1</v>
      </c>
      <c r="J318" s="1" t="str">
        <f ca="1">IF(INDIRECT($B$1&amp;Items!O$2&amp;$B318)="",IF(H318&lt;&gt;I318,"  "&amp;I318,I318),"    "&amp;INDIRECT($B$1&amp;Items!O$2&amp;$B318))</f>
        <v xml:space="preserve">    Операционные расходы - 1-3</v>
      </c>
      <c r="S318" s="1">
        <f ca="1">SUM($U318:INDIRECT(ADDRESS(ROW(),SUMIFS($1:$1,$5:$5,MAX($5:$5)))))</f>
        <v>246100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246100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1:57" x14ac:dyDescent="0.3">
      <c r="B319" s="1">
        <f>MAX(B$235:B318)+1</f>
        <v>87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Оплата операционных расходов</v>
      </c>
      <c r="I319" s="13" t="str">
        <f ca="1">IF(INDIRECT($B$1&amp;Items!N$2&amp;$B319)="",H319,INDIRECT($B$1&amp;Items!N$2&amp;$B319))</f>
        <v>Оплата операционных расходов - блок-1</v>
      </c>
      <c r="J319" s="1" t="str">
        <f ca="1">IF(INDIRECT($B$1&amp;Items!O$2&amp;$B319)="",IF(H319&lt;&gt;I319,"  "&amp;I319,I319),"    "&amp;INDIRECT($B$1&amp;Items!O$2&amp;$B319))</f>
        <v xml:space="preserve">    Операционные расходы - 1-4</v>
      </c>
      <c r="S319" s="1">
        <f ca="1">SUM($U319:INDIRECT(ADDRESS(ROW(),SUMIFS($1:$1,$5:$5,MAX($5:$5)))))</f>
        <v>169167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169167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1:57" x14ac:dyDescent="0.3">
      <c r="B320" s="1">
        <f>MAX(B$235:B319)+1</f>
        <v>88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Оплата операционных расходов</v>
      </c>
      <c r="I320" s="13" t="str">
        <f ca="1">IF(INDIRECT($B$1&amp;Items!N$2&amp;$B320)="",H320,INDIRECT($B$1&amp;Items!N$2&amp;$B320))</f>
        <v>Оплата операционных расходов - блок-1</v>
      </c>
      <c r="J320" s="1" t="str">
        <f ca="1">IF(INDIRECT($B$1&amp;Items!O$2&amp;$B320)="",IF(H320&lt;&gt;I320,"  "&amp;I320,I320),"    "&amp;INDIRECT($B$1&amp;Items!O$2&amp;$B320))</f>
        <v xml:space="preserve">    Операционные расходы - 1-5</v>
      </c>
      <c r="S320" s="1">
        <f ca="1">SUM($U320:INDIRECT(ADDRESS(ROW(),SUMIFS($1:$1,$5:$5,MAX($5:$5)))))</f>
        <v>114490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114490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2:57" x14ac:dyDescent="0.3">
      <c r="B321" s="1">
        <f>MAX(B$235:B320)+1</f>
        <v>89</v>
      </c>
      <c r="D321" s="1" t="str">
        <f ca="1">INDIRECT($B$1&amp;Items!T$2&amp;$B321)</f>
        <v>CF(-)</v>
      </c>
      <c r="F321" s="1" t="str">
        <f ca="1">INDIRECT($B$1&amp;Items!P$2&amp;$B321)</f>
        <v>AA</v>
      </c>
      <c r="H321" s="13" t="str">
        <f ca="1">INDIRECT($B$1&amp;Items!M$2&amp;$B321)</f>
        <v>Оплата операционных расходов</v>
      </c>
      <c r="I321" s="13" t="str">
        <f ca="1">IF(INDIRECT($B$1&amp;Items!N$2&amp;$B321)="",H321,INDIRECT($B$1&amp;Items!N$2&amp;$B321))</f>
        <v>Оплата операционных расходов - блок-1</v>
      </c>
      <c r="J321" s="1" t="str">
        <f ca="1">IF(INDIRECT($B$1&amp;Items!O$2&amp;$B321)="",IF(H321&lt;&gt;I321,"  "&amp;I321,I321),"    "&amp;INDIRECT($B$1&amp;Items!O$2&amp;$B321))</f>
        <v xml:space="preserve">    Операционные расходы - 1-6</v>
      </c>
      <c r="S321" s="1">
        <f ca="1">SUM($U321:INDIRECT(ADDRESS(ROW(),SUMIFS($1:$1,$5:$5,MAX($5:$5)))))</f>
        <v>53237.850000000006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53237.850000000006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2:57" x14ac:dyDescent="0.3">
      <c r="B322" s="1">
        <f>MAX(B$235:B321)+1</f>
        <v>90</v>
      </c>
      <c r="D322" s="1" t="str">
        <f ca="1">INDIRECT($B$1&amp;Items!T$2&amp;$B322)</f>
        <v>CF(-)</v>
      </c>
      <c r="F322" s="1" t="str">
        <f ca="1">INDIRECT($B$1&amp;Items!P$2&amp;$B322)</f>
        <v>AA</v>
      </c>
      <c r="H322" s="13" t="str">
        <f ca="1">INDIRECT($B$1&amp;Items!M$2&amp;$B322)</f>
        <v>Оплата операционных расходов</v>
      </c>
      <c r="I322" s="13" t="str">
        <f ca="1">IF(INDIRECT($B$1&amp;Items!N$2&amp;$B322)="",H322,INDIRECT($B$1&amp;Items!N$2&amp;$B322))</f>
        <v>Оплата операционных расходов - блок-1</v>
      </c>
      <c r="J322" s="1" t="str">
        <f ca="1">IF(INDIRECT($B$1&amp;Items!O$2&amp;$B322)="",IF(H322&lt;&gt;I322,"  "&amp;I322,I322),"    "&amp;INDIRECT($B$1&amp;Items!O$2&amp;$B322))</f>
        <v xml:space="preserve">    Операционные расходы - 1-7</v>
      </c>
      <c r="S322" s="1">
        <f ca="1">SUM($U322:INDIRECT(ADDRESS(ROW(),SUMIFS($1:$1,$5:$5,MAX($5:$5)))))</f>
        <v>281759.89</v>
      </c>
      <c r="V322" s="1">
        <f ca="1">SUMIFS(INDIRECT($F$1&amp;$F322&amp;":"&amp;$F322),INDIRECT($F$1&amp;dbP!$D$2&amp;":"&amp;dbP!$D$2),"&gt;="&amp;V$6,INDIRECT($F$1&amp;dbP!$D$2&amp;":"&amp;dbP!$D$2),"&lt;="&amp;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W322" s="1">
        <f ca="1">SUMIFS(INDIRECT($F$1&amp;$F322&amp;":"&amp;$F322),INDIRECT($F$1&amp;dbP!$D$2&amp;":"&amp;dbP!$D$2),"&gt;="&amp;W$6,INDIRECT($F$1&amp;dbP!$D$2&amp;":"&amp;dbP!$D$2),"&lt;="&amp;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X322" s="1">
        <f ca="1">SUMIFS(INDIRECT($F$1&amp;$F322&amp;":"&amp;$F322),INDIRECT($F$1&amp;dbP!$D$2&amp;":"&amp;dbP!$D$2),"&gt;="&amp;X$6,INDIRECT($F$1&amp;dbP!$D$2&amp;":"&amp;dbP!$D$2),"&lt;="&amp;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Y322" s="1">
        <f ca="1">SUMIFS(INDIRECT($F$1&amp;$F322&amp;":"&amp;$F322),INDIRECT($F$1&amp;dbP!$D$2&amp;":"&amp;dbP!$D$2),"&gt;="&amp;Y$6,INDIRECT($F$1&amp;dbP!$D$2&amp;":"&amp;dbP!$D$2),"&lt;="&amp;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281759.89</v>
      </c>
      <c r="Z322" s="1">
        <f ca="1">SUMIFS(INDIRECT($F$1&amp;$F322&amp;":"&amp;$F322),INDIRECT($F$1&amp;dbP!$D$2&amp;":"&amp;dbP!$D$2),"&gt;="&amp;Z$6,INDIRECT($F$1&amp;dbP!$D$2&amp;":"&amp;dbP!$D$2),"&lt;="&amp;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A322" s="1">
        <f ca="1">SUMIFS(INDIRECT($F$1&amp;$F322&amp;":"&amp;$F322),INDIRECT($F$1&amp;dbP!$D$2&amp;":"&amp;dbP!$D$2),"&gt;="&amp;AA$6,INDIRECT($F$1&amp;dbP!$D$2&amp;":"&amp;dbP!$D$2),"&lt;="&amp;A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B322" s="1">
        <f ca="1">SUMIFS(INDIRECT($F$1&amp;$F322&amp;":"&amp;$F322),INDIRECT($F$1&amp;dbP!$D$2&amp;":"&amp;dbP!$D$2),"&gt;="&amp;AB$6,INDIRECT($F$1&amp;dbP!$D$2&amp;":"&amp;dbP!$D$2),"&lt;="&amp;A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C322" s="1">
        <f ca="1">SUMIFS(INDIRECT($F$1&amp;$F322&amp;":"&amp;$F322),INDIRECT($F$1&amp;dbP!$D$2&amp;":"&amp;dbP!$D$2),"&gt;="&amp;AC$6,INDIRECT($F$1&amp;dbP!$D$2&amp;":"&amp;dbP!$D$2),"&lt;="&amp;A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D322" s="1">
        <f ca="1">SUMIFS(INDIRECT($F$1&amp;$F322&amp;":"&amp;$F322),INDIRECT($F$1&amp;dbP!$D$2&amp;":"&amp;dbP!$D$2),"&gt;="&amp;AD$6,INDIRECT($F$1&amp;dbP!$D$2&amp;":"&amp;dbP!$D$2),"&lt;="&amp;A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E322" s="1">
        <f ca="1">SUMIFS(INDIRECT($F$1&amp;$F322&amp;":"&amp;$F322),INDIRECT($F$1&amp;dbP!$D$2&amp;":"&amp;dbP!$D$2),"&gt;="&amp;AE$6,INDIRECT($F$1&amp;dbP!$D$2&amp;":"&amp;dbP!$D$2),"&lt;="&amp;A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F322" s="1">
        <f ca="1">SUMIFS(INDIRECT($F$1&amp;$F322&amp;":"&amp;$F322),INDIRECT($F$1&amp;dbP!$D$2&amp;":"&amp;dbP!$D$2),"&gt;="&amp;AF$6,INDIRECT($F$1&amp;dbP!$D$2&amp;":"&amp;dbP!$D$2),"&lt;="&amp;AF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G322" s="1">
        <f ca="1">SUMIFS(INDIRECT($F$1&amp;$F322&amp;":"&amp;$F322),INDIRECT($F$1&amp;dbP!$D$2&amp;":"&amp;dbP!$D$2),"&gt;="&amp;AG$6,INDIRECT($F$1&amp;dbP!$D$2&amp;":"&amp;dbP!$D$2),"&lt;="&amp;AG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H322" s="1">
        <f ca="1">SUMIFS(INDIRECT($F$1&amp;$F322&amp;":"&amp;$F322),INDIRECT($F$1&amp;dbP!$D$2&amp;":"&amp;dbP!$D$2),"&gt;="&amp;AH$6,INDIRECT($F$1&amp;dbP!$D$2&amp;":"&amp;dbP!$D$2),"&lt;="&amp;AH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I322" s="1">
        <f ca="1">SUMIFS(INDIRECT($F$1&amp;$F322&amp;":"&amp;$F322),INDIRECT($F$1&amp;dbP!$D$2&amp;":"&amp;dbP!$D$2),"&gt;="&amp;AI$6,INDIRECT($F$1&amp;dbP!$D$2&amp;":"&amp;dbP!$D$2),"&lt;="&amp;AI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J322" s="1">
        <f ca="1">SUMIFS(INDIRECT($F$1&amp;$F322&amp;":"&amp;$F322),INDIRECT($F$1&amp;dbP!$D$2&amp;":"&amp;dbP!$D$2),"&gt;="&amp;AJ$6,INDIRECT($F$1&amp;dbP!$D$2&amp;":"&amp;dbP!$D$2),"&lt;="&amp;AJ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K322" s="1">
        <f ca="1">SUMIFS(INDIRECT($F$1&amp;$F322&amp;":"&amp;$F322),INDIRECT($F$1&amp;dbP!$D$2&amp;":"&amp;dbP!$D$2),"&gt;="&amp;AK$6,INDIRECT($F$1&amp;dbP!$D$2&amp;":"&amp;dbP!$D$2),"&lt;="&amp;AK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L322" s="1">
        <f ca="1">SUMIFS(INDIRECT($F$1&amp;$F322&amp;":"&amp;$F322),INDIRECT($F$1&amp;dbP!$D$2&amp;":"&amp;dbP!$D$2),"&gt;="&amp;AL$6,INDIRECT($F$1&amp;dbP!$D$2&amp;":"&amp;dbP!$D$2),"&lt;="&amp;AL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M322" s="1">
        <f ca="1">SUMIFS(INDIRECT($F$1&amp;$F322&amp;":"&amp;$F322),INDIRECT($F$1&amp;dbP!$D$2&amp;":"&amp;dbP!$D$2),"&gt;="&amp;AM$6,INDIRECT($F$1&amp;dbP!$D$2&amp;":"&amp;dbP!$D$2),"&lt;="&amp;AM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N322" s="1">
        <f ca="1">SUMIFS(INDIRECT($F$1&amp;$F322&amp;":"&amp;$F322),INDIRECT($F$1&amp;dbP!$D$2&amp;":"&amp;dbP!$D$2),"&gt;="&amp;AN$6,INDIRECT($F$1&amp;dbP!$D$2&amp;":"&amp;dbP!$D$2),"&lt;="&amp;AN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O322" s="1">
        <f ca="1">SUMIFS(INDIRECT($F$1&amp;$F322&amp;":"&amp;$F322),INDIRECT($F$1&amp;dbP!$D$2&amp;":"&amp;dbP!$D$2),"&gt;="&amp;AO$6,INDIRECT($F$1&amp;dbP!$D$2&amp;":"&amp;dbP!$D$2),"&lt;="&amp;AO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P322" s="1">
        <f ca="1">SUMIFS(INDIRECT($F$1&amp;$F322&amp;":"&amp;$F322),INDIRECT($F$1&amp;dbP!$D$2&amp;":"&amp;dbP!$D$2),"&gt;="&amp;AP$6,INDIRECT($F$1&amp;dbP!$D$2&amp;":"&amp;dbP!$D$2),"&lt;="&amp;AP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Q322" s="1">
        <f ca="1">SUMIFS(INDIRECT($F$1&amp;$F322&amp;":"&amp;$F322),INDIRECT($F$1&amp;dbP!$D$2&amp;":"&amp;dbP!$D$2),"&gt;="&amp;AQ$6,INDIRECT($F$1&amp;dbP!$D$2&amp;":"&amp;dbP!$D$2),"&lt;="&amp;AQ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R322" s="1">
        <f ca="1">SUMIFS(INDIRECT($F$1&amp;$F322&amp;":"&amp;$F322),INDIRECT($F$1&amp;dbP!$D$2&amp;":"&amp;dbP!$D$2),"&gt;="&amp;AR$6,INDIRECT($F$1&amp;dbP!$D$2&amp;":"&amp;dbP!$D$2),"&lt;="&amp;AR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S322" s="1">
        <f ca="1">SUMIFS(INDIRECT($F$1&amp;$F322&amp;":"&amp;$F322),INDIRECT($F$1&amp;dbP!$D$2&amp;":"&amp;dbP!$D$2),"&gt;="&amp;AS$6,INDIRECT($F$1&amp;dbP!$D$2&amp;":"&amp;dbP!$D$2),"&lt;="&amp;AS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T322" s="1">
        <f ca="1">SUMIFS(INDIRECT($F$1&amp;$F322&amp;":"&amp;$F322),INDIRECT($F$1&amp;dbP!$D$2&amp;":"&amp;dbP!$D$2),"&gt;="&amp;AT$6,INDIRECT($F$1&amp;dbP!$D$2&amp;":"&amp;dbP!$D$2),"&lt;="&amp;AT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U322" s="1">
        <f ca="1">SUMIFS(INDIRECT($F$1&amp;$F322&amp;":"&amp;$F322),INDIRECT($F$1&amp;dbP!$D$2&amp;":"&amp;dbP!$D$2),"&gt;="&amp;AU$6,INDIRECT($F$1&amp;dbP!$D$2&amp;":"&amp;dbP!$D$2),"&lt;="&amp;AU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V322" s="1">
        <f ca="1">SUMIFS(INDIRECT($F$1&amp;$F322&amp;":"&amp;$F322),INDIRECT($F$1&amp;dbP!$D$2&amp;":"&amp;dbP!$D$2),"&gt;="&amp;AV$6,INDIRECT($F$1&amp;dbP!$D$2&amp;":"&amp;dbP!$D$2),"&lt;="&amp;A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W322" s="1">
        <f ca="1">SUMIFS(INDIRECT($F$1&amp;$F322&amp;":"&amp;$F322),INDIRECT($F$1&amp;dbP!$D$2&amp;":"&amp;dbP!$D$2),"&gt;="&amp;AW$6,INDIRECT($F$1&amp;dbP!$D$2&amp;":"&amp;dbP!$D$2),"&lt;="&amp;A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X322" s="1">
        <f ca="1">SUMIFS(INDIRECT($F$1&amp;$F322&amp;":"&amp;$F322),INDIRECT($F$1&amp;dbP!$D$2&amp;":"&amp;dbP!$D$2),"&gt;="&amp;AX$6,INDIRECT($F$1&amp;dbP!$D$2&amp;":"&amp;dbP!$D$2),"&lt;="&amp;A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Y322" s="1">
        <f ca="1">SUMIFS(INDIRECT($F$1&amp;$F322&amp;":"&amp;$F322),INDIRECT($F$1&amp;dbP!$D$2&amp;":"&amp;dbP!$D$2),"&gt;="&amp;AY$6,INDIRECT($F$1&amp;dbP!$D$2&amp;":"&amp;dbP!$D$2),"&lt;="&amp;A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Z322" s="1">
        <f ca="1">SUMIFS(INDIRECT($F$1&amp;$F322&amp;":"&amp;$F322),INDIRECT($F$1&amp;dbP!$D$2&amp;":"&amp;dbP!$D$2),"&gt;="&amp;AZ$6,INDIRECT($F$1&amp;dbP!$D$2&amp;":"&amp;dbP!$D$2),"&lt;="&amp;A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A322" s="1">
        <f ca="1">SUMIFS(INDIRECT($F$1&amp;$F322&amp;":"&amp;$F322),INDIRECT($F$1&amp;dbP!$D$2&amp;":"&amp;dbP!$D$2),"&gt;="&amp;BA$6,INDIRECT($F$1&amp;dbP!$D$2&amp;":"&amp;dbP!$D$2),"&lt;="&amp;B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B322" s="1">
        <f ca="1">SUMIFS(INDIRECT($F$1&amp;$F322&amp;":"&amp;$F322),INDIRECT($F$1&amp;dbP!$D$2&amp;":"&amp;dbP!$D$2),"&gt;="&amp;BB$6,INDIRECT($F$1&amp;dbP!$D$2&amp;":"&amp;dbP!$D$2),"&lt;="&amp;B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C322" s="1">
        <f ca="1">SUMIFS(INDIRECT($F$1&amp;$F322&amp;":"&amp;$F322),INDIRECT($F$1&amp;dbP!$D$2&amp;":"&amp;dbP!$D$2),"&gt;="&amp;BC$6,INDIRECT($F$1&amp;dbP!$D$2&amp;":"&amp;dbP!$D$2),"&lt;="&amp;B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D322" s="1">
        <f ca="1">SUMIFS(INDIRECT($F$1&amp;$F322&amp;":"&amp;$F322),INDIRECT($F$1&amp;dbP!$D$2&amp;":"&amp;dbP!$D$2),"&gt;="&amp;BD$6,INDIRECT($F$1&amp;dbP!$D$2&amp;":"&amp;dbP!$D$2),"&lt;="&amp;B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E322" s="1">
        <f ca="1">SUMIFS(INDIRECT($F$1&amp;$F322&amp;":"&amp;$F322),INDIRECT($F$1&amp;dbP!$D$2&amp;":"&amp;dbP!$D$2),"&gt;="&amp;BE$6,INDIRECT($F$1&amp;dbP!$D$2&amp;":"&amp;dbP!$D$2),"&lt;="&amp;B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</row>
    <row r="323" spans="2:57" x14ac:dyDescent="0.3">
      <c r="B323" s="1">
        <f>MAX(B$235:B322)+1</f>
        <v>91</v>
      </c>
      <c r="D323" s="1" t="str">
        <f ca="1">INDIRECT($B$1&amp;Items!T$2&amp;$B323)</f>
        <v>CF(-)</v>
      </c>
      <c r="F323" s="1" t="str">
        <f ca="1">INDIRECT($B$1&amp;Items!P$2&amp;$B323)</f>
        <v>AA</v>
      </c>
      <c r="H323" s="13" t="str">
        <f ca="1">INDIRECT($B$1&amp;Items!M$2&amp;$B323)</f>
        <v>Оплата операционных расходов</v>
      </c>
      <c r="I323" s="13" t="str">
        <f ca="1">IF(INDIRECT($B$1&amp;Items!N$2&amp;$B323)="",H323,INDIRECT($B$1&amp;Items!N$2&amp;$B323))</f>
        <v>Оплата операционных расходов - блок-1</v>
      </c>
      <c r="J323" s="1" t="str">
        <f ca="1">IF(INDIRECT($B$1&amp;Items!O$2&amp;$B323)="",IF(H323&lt;&gt;I323,"  "&amp;I323,I323),"    "&amp;INDIRECT($B$1&amp;Items!O$2&amp;$B323))</f>
        <v xml:space="preserve">    Операционные расходы - 1-8</v>
      </c>
      <c r="S323" s="1">
        <f ca="1">SUM($U323:INDIRECT(ADDRESS(ROW(),SUMIFS($1:$1,$5:$5,MAX($5:$5)))))</f>
        <v>193679.29830000002</v>
      </c>
      <c r="V323" s="1">
        <f ca="1">SUMIFS(INDIRECT($F$1&amp;$F323&amp;":"&amp;$F323),INDIRECT($F$1&amp;dbP!$D$2&amp;":"&amp;dbP!$D$2),"&gt;="&amp;V$6,INDIRECT($F$1&amp;dbP!$D$2&amp;":"&amp;dbP!$D$2),"&lt;="&amp;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W323" s="1">
        <f ca="1">SUMIFS(INDIRECT($F$1&amp;$F323&amp;":"&amp;$F323),INDIRECT($F$1&amp;dbP!$D$2&amp;":"&amp;dbP!$D$2),"&gt;="&amp;W$6,INDIRECT($F$1&amp;dbP!$D$2&amp;":"&amp;dbP!$D$2),"&lt;="&amp;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X323" s="1">
        <f ca="1">SUMIFS(INDIRECT($F$1&amp;$F323&amp;":"&amp;$F323),INDIRECT($F$1&amp;dbP!$D$2&amp;":"&amp;dbP!$D$2),"&gt;="&amp;X$6,INDIRECT($F$1&amp;dbP!$D$2&amp;":"&amp;dbP!$D$2),"&lt;="&amp;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Y323" s="1">
        <f ca="1">SUMIFS(INDIRECT($F$1&amp;$F323&amp;":"&amp;$F323),INDIRECT($F$1&amp;dbP!$D$2&amp;":"&amp;dbP!$D$2),"&gt;="&amp;Y$6,INDIRECT($F$1&amp;dbP!$D$2&amp;":"&amp;dbP!$D$2),"&lt;="&amp;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Z323" s="1">
        <f ca="1">SUMIFS(INDIRECT($F$1&amp;$F323&amp;":"&amp;$F323),INDIRECT($F$1&amp;dbP!$D$2&amp;":"&amp;dbP!$D$2),"&gt;="&amp;Z$6,INDIRECT($F$1&amp;dbP!$D$2&amp;":"&amp;dbP!$D$2),"&lt;="&amp;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193679.29830000002</v>
      </c>
      <c r="AA323" s="1">
        <f ca="1">SUMIFS(INDIRECT($F$1&amp;$F323&amp;":"&amp;$F323),INDIRECT($F$1&amp;dbP!$D$2&amp;":"&amp;dbP!$D$2),"&gt;="&amp;AA$6,INDIRECT($F$1&amp;dbP!$D$2&amp;":"&amp;dbP!$D$2),"&lt;="&amp;A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B323" s="1">
        <f ca="1">SUMIFS(INDIRECT($F$1&amp;$F323&amp;":"&amp;$F323),INDIRECT($F$1&amp;dbP!$D$2&amp;":"&amp;dbP!$D$2),"&gt;="&amp;AB$6,INDIRECT($F$1&amp;dbP!$D$2&amp;":"&amp;dbP!$D$2),"&lt;="&amp;A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C323" s="1">
        <f ca="1">SUMIFS(INDIRECT($F$1&amp;$F323&amp;":"&amp;$F323),INDIRECT($F$1&amp;dbP!$D$2&amp;":"&amp;dbP!$D$2),"&gt;="&amp;AC$6,INDIRECT($F$1&amp;dbP!$D$2&amp;":"&amp;dbP!$D$2),"&lt;="&amp;A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D323" s="1">
        <f ca="1">SUMIFS(INDIRECT($F$1&amp;$F323&amp;":"&amp;$F323),INDIRECT($F$1&amp;dbP!$D$2&amp;":"&amp;dbP!$D$2),"&gt;="&amp;AD$6,INDIRECT($F$1&amp;dbP!$D$2&amp;":"&amp;dbP!$D$2),"&lt;="&amp;A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E323" s="1">
        <f ca="1">SUMIFS(INDIRECT($F$1&amp;$F323&amp;":"&amp;$F323),INDIRECT($F$1&amp;dbP!$D$2&amp;":"&amp;dbP!$D$2),"&gt;="&amp;AE$6,INDIRECT($F$1&amp;dbP!$D$2&amp;":"&amp;dbP!$D$2),"&lt;="&amp;A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F323" s="1">
        <f ca="1">SUMIFS(INDIRECT($F$1&amp;$F323&amp;":"&amp;$F323),INDIRECT($F$1&amp;dbP!$D$2&amp;":"&amp;dbP!$D$2),"&gt;="&amp;AF$6,INDIRECT($F$1&amp;dbP!$D$2&amp;":"&amp;dbP!$D$2),"&lt;="&amp;AF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G323" s="1">
        <f ca="1">SUMIFS(INDIRECT($F$1&amp;$F323&amp;":"&amp;$F323),INDIRECT($F$1&amp;dbP!$D$2&amp;":"&amp;dbP!$D$2),"&gt;="&amp;AG$6,INDIRECT($F$1&amp;dbP!$D$2&amp;":"&amp;dbP!$D$2),"&lt;="&amp;AG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H323" s="1">
        <f ca="1">SUMIFS(INDIRECT($F$1&amp;$F323&amp;":"&amp;$F323),INDIRECT($F$1&amp;dbP!$D$2&amp;":"&amp;dbP!$D$2),"&gt;="&amp;AH$6,INDIRECT($F$1&amp;dbP!$D$2&amp;":"&amp;dbP!$D$2),"&lt;="&amp;AH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I323" s="1">
        <f ca="1">SUMIFS(INDIRECT($F$1&amp;$F323&amp;":"&amp;$F323),INDIRECT($F$1&amp;dbP!$D$2&amp;":"&amp;dbP!$D$2),"&gt;="&amp;AI$6,INDIRECT($F$1&amp;dbP!$D$2&amp;":"&amp;dbP!$D$2),"&lt;="&amp;AI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J323" s="1">
        <f ca="1">SUMIFS(INDIRECT($F$1&amp;$F323&amp;":"&amp;$F323),INDIRECT($F$1&amp;dbP!$D$2&amp;":"&amp;dbP!$D$2),"&gt;="&amp;AJ$6,INDIRECT($F$1&amp;dbP!$D$2&amp;":"&amp;dbP!$D$2),"&lt;="&amp;AJ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K323" s="1">
        <f ca="1">SUMIFS(INDIRECT($F$1&amp;$F323&amp;":"&amp;$F323),INDIRECT($F$1&amp;dbP!$D$2&amp;":"&amp;dbP!$D$2),"&gt;="&amp;AK$6,INDIRECT($F$1&amp;dbP!$D$2&amp;":"&amp;dbP!$D$2),"&lt;="&amp;AK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L323" s="1">
        <f ca="1">SUMIFS(INDIRECT($F$1&amp;$F323&amp;":"&amp;$F323),INDIRECT($F$1&amp;dbP!$D$2&amp;":"&amp;dbP!$D$2),"&gt;="&amp;AL$6,INDIRECT($F$1&amp;dbP!$D$2&amp;":"&amp;dbP!$D$2),"&lt;="&amp;AL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M323" s="1">
        <f ca="1">SUMIFS(INDIRECT($F$1&amp;$F323&amp;":"&amp;$F323),INDIRECT($F$1&amp;dbP!$D$2&amp;":"&amp;dbP!$D$2),"&gt;="&amp;AM$6,INDIRECT($F$1&amp;dbP!$D$2&amp;":"&amp;dbP!$D$2),"&lt;="&amp;AM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N323" s="1">
        <f ca="1">SUMIFS(INDIRECT($F$1&amp;$F323&amp;":"&amp;$F323),INDIRECT($F$1&amp;dbP!$D$2&amp;":"&amp;dbP!$D$2),"&gt;="&amp;AN$6,INDIRECT($F$1&amp;dbP!$D$2&amp;":"&amp;dbP!$D$2),"&lt;="&amp;AN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O323" s="1">
        <f ca="1">SUMIFS(INDIRECT($F$1&amp;$F323&amp;":"&amp;$F323),INDIRECT($F$1&amp;dbP!$D$2&amp;":"&amp;dbP!$D$2),"&gt;="&amp;AO$6,INDIRECT($F$1&amp;dbP!$D$2&amp;":"&amp;dbP!$D$2),"&lt;="&amp;AO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P323" s="1">
        <f ca="1">SUMIFS(INDIRECT($F$1&amp;$F323&amp;":"&amp;$F323),INDIRECT($F$1&amp;dbP!$D$2&amp;":"&amp;dbP!$D$2),"&gt;="&amp;AP$6,INDIRECT($F$1&amp;dbP!$D$2&amp;":"&amp;dbP!$D$2),"&lt;="&amp;AP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Q323" s="1">
        <f ca="1">SUMIFS(INDIRECT($F$1&amp;$F323&amp;":"&amp;$F323),INDIRECT($F$1&amp;dbP!$D$2&amp;":"&amp;dbP!$D$2),"&gt;="&amp;AQ$6,INDIRECT($F$1&amp;dbP!$D$2&amp;":"&amp;dbP!$D$2),"&lt;="&amp;AQ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R323" s="1">
        <f ca="1">SUMIFS(INDIRECT($F$1&amp;$F323&amp;":"&amp;$F323),INDIRECT($F$1&amp;dbP!$D$2&amp;":"&amp;dbP!$D$2),"&gt;="&amp;AR$6,INDIRECT($F$1&amp;dbP!$D$2&amp;":"&amp;dbP!$D$2),"&lt;="&amp;AR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S323" s="1">
        <f ca="1">SUMIFS(INDIRECT($F$1&amp;$F323&amp;":"&amp;$F323),INDIRECT($F$1&amp;dbP!$D$2&amp;":"&amp;dbP!$D$2),"&gt;="&amp;AS$6,INDIRECT($F$1&amp;dbP!$D$2&amp;":"&amp;dbP!$D$2),"&lt;="&amp;AS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T323" s="1">
        <f ca="1">SUMIFS(INDIRECT($F$1&amp;$F323&amp;":"&amp;$F323),INDIRECT($F$1&amp;dbP!$D$2&amp;":"&amp;dbP!$D$2),"&gt;="&amp;AT$6,INDIRECT($F$1&amp;dbP!$D$2&amp;":"&amp;dbP!$D$2),"&lt;="&amp;AT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U323" s="1">
        <f ca="1">SUMIFS(INDIRECT($F$1&amp;$F323&amp;":"&amp;$F323),INDIRECT($F$1&amp;dbP!$D$2&amp;":"&amp;dbP!$D$2),"&gt;="&amp;AU$6,INDIRECT($F$1&amp;dbP!$D$2&amp;":"&amp;dbP!$D$2),"&lt;="&amp;AU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V323" s="1">
        <f ca="1">SUMIFS(INDIRECT($F$1&amp;$F323&amp;":"&amp;$F323),INDIRECT($F$1&amp;dbP!$D$2&amp;":"&amp;dbP!$D$2),"&gt;="&amp;AV$6,INDIRECT($F$1&amp;dbP!$D$2&amp;":"&amp;dbP!$D$2),"&lt;="&amp;A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W323" s="1">
        <f ca="1">SUMIFS(INDIRECT($F$1&amp;$F323&amp;":"&amp;$F323),INDIRECT($F$1&amp;dbP!$D$2&amp;":"&amp;dbP!$D$2),"&gt;="&amp;AW$6,INDIRECT($F$1&amp;dbP!$D$2&amp;":"&amp;dbP!$D$2),"&lt;="&amp;A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X323" s="1">
        <f ca="1">SUMIFS(INDIRECT($F$1&amp;$F323&amp;":"&amp;$F323),INDIRECT($F$1&amp;dbP!$D$2&amp;":"&amp;dbP!$D$2),"&gt;="&amp;AX$6,INDIRECT($F$1&amp;dbP!$D$2&amp;":"&amp;dbP!$D$2),"&lt;="&amp;A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Y323" s="1">
        <f ca="1">SUMIFS(INDIRECT($F$1&amp;$F323&amp;":"&amp;$F323),INDIRECT($F$1&amp;dbP!$D$2&amp;":"&amp;dbP!$D$2),"&gt;="&amp;AY$6,INDIRECT($F$1&amp;dbP!$D$2&amp;":"&amp;dbP!$D$2),"&lt;="&amp;A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Z323" s="1">
        <f ca="1">SUMIFS(INDIRECT($F$1&amp;$F323&amp;":"&amp;$F323),INDIRECT($F$1&amp;dbP!$D$2&amp;":"&amp;dbP!$D$2),"&gt;="&amp;AZ$6,INDIRECT($F$1&amp;dbP!$D$2&amp;":"&amp;dbP!$D$2),"&lt;="&amp;A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A323" s="1">
        <f ca="1">SUMIFS(INDIRECT($F$1&amp;$F323&amp;":"&amp;$F323),INDIRECT($F$1&amp;dbP!$D$2&amp;":"&amp;dbP!$D$2),"&gt;="&amp;BA$6,INDIRECT($F$1&amp;dbP!$D$2&amp;":"&amp;dbP!$D$2),"&lt;="&amp;B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B323" s="1">
        <f ca="1">SUMIFS(INDIRECT($F$1&amp;$F323&amp;":"&amp;$F323),INDIRECT($F$1&amp;dbP!$D$2&amp;":"&amp;dbP!$D$2),"&gt;="&amp;BB$6,INDIRECT($F$1&amp;dbP!$D$2&amp;":"&amp;dbP!$D$2),"&lt;="&amp;B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C323" s="1">
        <f ca="1">SUMIFS(INDIRECT($F$1&amp;$F323&amp;":"&amp;$F323),INDIRECT($F$1&amp;dbP!$D$2&amp;":"&amp;dbP!$D$2),"&gt;="&amp;BC$6,INDIRECT($F$1&amp;dbP!$D$2&amp;":"&amp;dbP!$D$2),"&lt;="&amp;B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D323" s="1">
        <f ca="1">SUMIFS(INDIRECT($F$1&amp;$F323&amp;":"&amp;$F323),INDIRECT($F$1&amp;dbP!$D$2&amp;":"&amp;dbP!$D$2),"&gt;="&amp;BD$6,INDIRECT($F$1&amp;dbP!$D$2&amp;":"&amp;dbP!$D$2),"&lt;="&amp;B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E323" s="1">
        <f ca="1">SUMIFS(INDIRECT($F$1&amp;$F323&amp;":"&amp;$F323),INDIRECT($F$1&amp;dbP!$D$2&amp;":"&amp;dbP!$D$2),"&gt;="&amp;BE$6,INDIRECT($F$1&amp;dbP!$D$2&amp;":"&amp;dbP!$D$2),"&lt;="&amp;B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</row>
    <row r="324" spans="2:57" x14ac:dyDescent="0.3">
      <c r="B324" s="1">
        <f>MAX(B$235:B323)+1</f>
        <v>92</v>
      </c>
      <c r="D324" s="1" t="str">
        <f ca="1">INDIRECT($B$1&amp;Items!T$2&amp;$B324)</f>
        <v>CF(-)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 - блок-1</v>
      </c>
      <c r="J324" s="1" t="str">
        <f ca="1">IF(INDIRECT($B$1&amp;Items!O$2&amp;$B324)="",IF(H324&lt;&gt;I324,"  "&amp;I324,I324),"    "&amp;INDIRECT($B$1&amp;Items!O$2&amp;$B324))</f>
        <v xml:space="preserve">    Операционные расходы - 1-9</v>
      </c>
      <c r="S324" s="1">
        <f ca="1">SUM($U324:INDIRECT(ADDRESS(ROW(),SUMIFS($1:$1,$5:$5,MAX($5:$5)))))</f>
        <v>131079.601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131079.601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2:57" x14ac:dyDescent="0.3">
      <c r="B325" s="1">
        <f>MAX(B$235:B324)+1</f>
        <v>93</v>
      </c>
      <c r="D325" s="1" t="str">
        <f ca="1">INDIRECT($B$1&amp;Items!T$2&amp;$B325)</f>
        <v>CF(-)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блок-1</v>
      </c>
      <c r="J325" s="1" t="str">
        <f ca="1">IF(INDIRECT($B$1&amp;Items!O$2&amp;$B325)="",IF(H325&lt;&gt;I325,"  "&amp;I325,I325),"    "&amp;INDIRECT($B$1&amp;Items!O$2&amp;$B325))</f>
        <v xml:space="preserve">    Операционные расходы - 1-10</v>
      </c>
      <c r="S325" s="1">
        <f ca="1">SUM($U325:INDIRECT(ADDRESS(ROW(),SUMIFS($1:$1,$5:$5,MAX($5:$5)))))</f>
        <v>60952.014465000007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60952.014465000007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2:57" x14ac:dyDescent="0.3">
      <c r="B326" s="1">
        <f>MAX(B$235:B325)+1</f>
        <v>94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- 1-11</v>
      </c>
      <c r="S326" s="1">
        <f ca="1">SUM($U326:INDIRECT(ADDRESS(ROW(),SUMIFS($1:$1,$5:$5,MAX($5:$5)))))</f>
        <v>322586.89806100004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322586.89806100004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2:57" x14ac:dyDescent="0.3">
      <c r="B327" s="1">
        <f>MAX(B$235:B326)+1</f>
        <v>95</v>
      </c>
      <c r="D327" s="1">
        <f ca="1">INDIRECT($B$1&amp;Items!T$2&amp;$B327)</f>
        <v>0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блок-2</v>
      </c>
      <c r="J327" s="1" t="str">
        <f ca="1">IF(INDIRECT($B$1&amp;Items!O$2&amp;$B327)="",IF(H327&lt;&gt;I327,"  "&amp;I327,I327),"    "&amp;INDIRECT($B$1&amp;Items!O$2&amp;$B327))</f>
        <v xml:space="preserve">  Оплата операционных расходов - блок-2</v>
      </c>
      <c r="S327" s="1">
        <f ca="1">SUM($U327:INDIRECT(ADDRESS(ROW(),SUMIFS($1:$1,$5:$5,MAX($5:$5)))))</f>
        <v>1536173.6558010001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47776.677000000003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322305.138171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322739.35063000006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129730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153000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560622.49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2:57" x14ac:dyDescent="0.3">
      <c r="B328" s="1">
        <f>MAX(B$235:B327)+1</f>
        <v>96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блок-2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- 2-1</v>
      </c>
      <c r="S328" s="1">
        <f ca="1">SUM($U328:INDIRECT(ADDRESS(ROW(),SUMIFS($1:$1,$5:$5,MAX($5:$5)))))</f>
        <v>153000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153000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2:57" x14ac:dyDescent="0.3">
      <c r="B329" s="1">
        <f>MAX(B$235:B328)+1</f>
        <v>97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блок-2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- 2-2</v>
      </c>
      <c r="S329" s="1">
        <f ca="1">SUM($U329:INDIRECT(ADDRESS(ROW(),SUMIFS($1:$1,$5:$5,MAX($5:$5)))))</f>
        <v>88000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88000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2:57" x14ac:dyDescent="0.3">
      <c r="B330" s="1">
        <f>MAX(B$235:B329)+1</f>
        <v>98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блок-2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- 2-3</v>
      </c>
      <c r="S330" s="1">
        <f ca="1">SUM($U330:INDIRECT(ADDRESS(ROW(),SUMIFS($1:$1,$5:$5,MAX($5:$5)))))</f>
        <v>41730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41730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2:57" x14ac:dyDescent="0.3">
      <c r="B331" s="1">
        <f>MAX(B$235:B330)+1</f>
        <v>99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блок-2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- 2-4</v>
      </c>
      <c r="S331" s="1">
        <f ca="1">SUM($U331:INDIRECT(ADDRESS(ROW(),SUMIFS($1:$1,$5:$5,MAX($5:$5)))))</f>
        <v>281513.79000000004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281513.79000000004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2:57" x14ac:dyDescent="0.3">
      <c r="B332" s="1">
        <f>MAX(B$235:B331)+1</f>
        <v>100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блок-2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- 2-5</v>
      </c>
      <c r="S332" s="1">
        <f ca="1">SUM($U332:INDIRECT(ADDRESS(ROW(),SUMIFS($1:$1,$5:$5,MAX($5:$5)))))</f>
        <v>177633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177633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2:57" x14ac:dyDescent="0.3">
      <c r="B333" s="1">
        <f>MAX(B$235:B332)+1</f>
        <v>101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блок-2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- 2-6</v>
      </c>
      <c r="S333" s="1">
        <f ca="1">SUM($U333:INDIRECT(ADDRESS(ROW(),SUMIFS($1:$1,$5:$5,MAX($5:$5)))))</f>
        <v>101475.70000000001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101475.70000000001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2:57" x14ac:dyDescent="0.3">
      <c r="B334" s="1">
        <f>MAX(B$235:B333)+1</f>
        <v>102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блок-2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- 2-7</v>
      </c>
      <c r="S334" s="1">
        <f ca="1">SUM($U334:INDIRECT(ADDRESS(ROW(),SUMIFS($1:$1,$5:$5,MAX($5:$5)))))</f>
        <v>47776.677000000003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47776.677000000003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2:57" x14ac:dyDescent="0.3">
      <c r="B335" s="1">
        <f>MAX(B$235:B334)+1</f>
        <v>103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блок-2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- 2-8</v>
      </c>
      <c r="S335" s="1">
        <f ca="1">SUM($U335:INDIRECT(ADDRESS(ROW(),SUMIFS($1:$1,$5:$5,MAX($5:$5)))))</f>
        <v>322305.138171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322305.138171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2:57" x14ac:dyDescent="0.3">
      <c r="B336" s="1">
        <f>MAX(B$235:B335)+1</f>
        <v>104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блок-2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- 2-9</v>
      </c>
      <c r="S336" s="1">
        <f ca="1">SUM($U336:INDIRECT(ADDRESS(ROW(),SUMIFS($1:$1,$5:$5,MAX($5:$5)))))</f>
        <v>205835.32170000003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205835.32170000003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MAX(B$235:B336)+1</f>
        <v>105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блок-2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- 2-10</v>
      </c>
      <c r="S337" s="1">
        <f ca="1">SUM($U337:INDIRECT(ADDRESS(ROW(),SUMIFS($1:$1,$5:$5,MAX($5:$5)))))</f>
        <v>116904.02893000001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116904.02893000001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MAX(B$235:B337)+1</f>
        <v>106</v>
      </c>
      <c r="D338" s="1">
        <f ca="1">INDIRECT($B$1&amp;Items!T$2&amp;$B338)</f>
        <v>0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блок-3</v>
      </c>
      <c r="J338" s="1" t="str">
        <f ca="1">IF(INDIRECT($B$1&amp;Items!O$2&amp;$B338)="",IF(H338&lt;&gt;I338,"  "&amp;I338,I338),"    "&amp;INDIRECT($B$1&amp;Items!O$2&amp;$B338))</f>
        <v xml:space="preserve">  Оплата операционных расходов - блок-3</v>
      </c>
      <c r="S338" s="1">
        <f ca="1">SUM($U338:INDIRECT(ADDRESS(ROW(),SUMIFS($1:$1,$5:$5,MAX($5:$5)))))</f>
        <v>2313901.2817222001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415955.26449730003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116382.00000000001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380804.94699999999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573407.30482029996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541215.88122899993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286135.88417560002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MAX(B$235:B338)+1</f>
        <v>107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блок-3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- 3-1</v>
      </c>
      <c r="S339" s="1">
        <f ca="1">SUM($U339:INDIRECT(ADDRESS(ROW(),SUMIFS($1:$1,$5:$5,MAX($5:$5)))))</f>
        <v>54699.51749730001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54699.51749730001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MAX(B$235:B339)+1</f>
        <v>108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блок-3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- 3-2</v>
      </c>
      <c r="S340" s="1">
        <f ca="1">SUM($U340:INDIRECT(ADDRESS(ROW(),SUMIFS($1:$1,$5:$5,MAX($5:$5)))))</f>
        <v>254610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254610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MAX(B$235:B340)+1</f>
        <v>109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блок-3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- 3-3</v>
      </c>
      <c r="S341" s="1">
        <f ca="1">SUM($U341:INDIRECT(ADDRESS(ROW(),SUMIFS($1:$1,$5:$5,MAX($5:$5)))))</f>
        <v>132600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132600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MAX(B$235:B341)+1</f>
        <v>110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блок-3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- 3-4</v>
      </c>
      <c r="S342" s="1">
        <f ca="1">SUM($U342:INDIRECT(ADDRESS(ROW(),SUMIFS($1:$1,$5:$5,MAX($5:$5)))))</f>
        <v>78460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78460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MAX(B$235:B342)+1</f>
        <v>111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блок-3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- 3-5</v>
      </c>
      <c r="S343" s="1">
        <f ca="1">SUM($U343:INDIRECT(ADDRESS(ROW(),SUMIFS($1:$1,$5:$5,MAX($5:$5)))))</f>
        <v>47734.947000000007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47734.947000000007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MAX(B$235:B343)+1</f>
        <v>112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блок-3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- 3-6</v>
      </c>
      <c r="S344" s="1">
        <f ca="1">SUM($U344:INDIRECT(ADDRESS(ROW(),SUMIFS($1:$1,$5:$5,MAX($5:$5)))))</f>
        <v>295602.21000000002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295602.21000000002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MAX(B$235:B344)+1</f>
        <v>113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блок-3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- 3-7</v>
      </c>
      <c r="S345" s="1">
        <f ca="1">SUM($U345:INDIRECT(ADDRESS(ROW(),SUMIFS($1:$1,$5:$5,MAX($5:$5)))))</f>
        <v>155508.69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155508.69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MAX(B$235:B345)+1</f>
        <v>114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блок-3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- 3-8</v>
      </c>
      <c r="S346" s="1">
        <f ca="1">SUM($U346:INDIRECT(ADDRESS(ROW(),SUMIFS($1:$1,$5:$5,MAX($5:$5)))))</f>
        <v>90553.354000000007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90553.354000000007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MAX(B$235:B346)+1</f>
        <v>115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блок-3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- 3-9</v>
      </c>
      <c r="S347" s="1">
        <f ca="1">SUM($U347:INDIRECT(ADDRESS(ROW(),SUMIFS($1:$1,$5:$5,MAX($5:$5)))))</f>
        <v>54651.740820300001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54651.740820300001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MAX(B$235:B347)+1</f>
        <v>116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блок-3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- 3-10</v>
      </c>
      <c r="S348" s="1">
        <f ca="1">SUM($U348:INDIRECT(ADDRESS(ROW(),SUMIFS($1:$1,$5:$5,MAX($5:$5)))))</f>
        <v>342534.19122899999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342534.19122899999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MAX(B$235:B348)+1</f>
        <v>117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- 3-11</v>
      </c>
      <c r="S349" s="1">
        <f ca="1">SUM($U349:INDIRECT(ADDRESS(ROW(),SUMIFS($1:$1,$5:$5,MAX($5:$5)))))</f>
        <v>181736.84918100003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181736.84918100003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MAX(B$235:B349)+1</f>
        <v>118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- 3-12</v>
      </c>
      <c r="S350" s="1">
        <f ca="1">SUM($U350:INDIRECT(ADDRESS(ROW(),SUMIFS($1:$1,$5:$5,MAX($5:$5)))))</f>
        <v>104399.03499460002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104399.03499460002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MAX(B$235:B350)+1</f>
        <v>119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- 3-13</v>
      </c>
      <c r="S351" s="1">
        <f ca="1">SUM($U351:INDIRECT(ADDRESS(ROW(),SUMIFS($1:$1,$5:$5,MAX($5:$5)))))</f>
        <v>43173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43173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MAX(B$235:B351)+1</f>
        <v>120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- 3-14</v>
      </c>
      <c r="S352" s="1">
        <f ca="1">SUM($U352:INDIRECT(ADDRESS(ROW(),SUMIFS($1:$1,$5:$5,MAX($5:$5)))))</f>
        <v>220662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220662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MAX(B$235:B352)+1</f>
        <v>121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- 3-15</v>
      </c>
      <c r="S353" s="1">
        <f ca="1">SUM($U353:INDIRECT(ADDRESS(ROW(),SUMIFS($1:$1,$5:$5,MAX($5:$5)))))</f>
        <v>116382.00000000001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116382.00000000001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MAX(B$235:B353)+1</f>
        <v>122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- 3-16</v>
      </c>
      <c r="S354" s="1">
        <f ca="1">SUM($U354:INDIRECT(ADDRESS(ROW(),SUMIFS($1:$1,$5:$5,MAX($5:$5)))))</f>
        <v>90469.894000000015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90469.894000000015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MAX(B$235:B354)+1</f>
        <v>123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- 3-17</v>
      </c>
      <c r="S355" s="1">
        <f ca="1">SUM($U355:INDIRECT(ADDRESS(ROW(),SUMIFS($1:$1,$5:$5,MAX($5:$5)))))</f>
        <v>50123.853000000003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50123.853000000003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MAX(B$235:B355)+1</f>
        <v>124</v>
      </c>
      <c r="D356" s="1">
        <f ca="1">INDIRECT($B$1&amp;Items!T$2&amp;$B356)</f>
        <v>0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блок-4</v>
      </c>
      <c r="J356" s="1" t="str">
        <f ca="1">IF(INDIRECT($B$1&amp;Items!O$2&amp;$B356)="",IF(H356&lt;&gt;I356,"  "&amp;I356,I356),"    "&amp;INDIRECT($B$1&amp;Items!O$2&amp;$B356))</f>
        <v xml:space="preserve">  Оплата операционных расходов - блок-4</v>
      </c>
      <c r="S356" s="1">
        <f ca="1">SUM($U356:INDIRECT(ADDRESS(ROW(),SUMIFS($1:$1,$5:$5,MAX($5:$5)))))</f>
        <v>1470255.4404740899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558110.8233403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421194.09784296999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354151.69949082006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136798.81980000003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MAX(B$235:B356)+1</f>
        <v>125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блок-4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- 4-1</v>
      </c>
      <c r="S357" s="1">
        <f ca="1">SUM($U357:INDIRECT(ADDRESS(ROW(),SUMIFS($1:$1,$5:$5,MAX($5:$5)))))</f>
        <v>258784.75529999999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258784.75529999999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MAX(B$235:B357)+1</f>
        <v>126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блок-4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- 4-2</v>
      </c>
      <c r="S358" s="1">
        <f ca="1">SUM($U358:INDIRECT(ADDRESS(ROW(),SUMIFS($1:$1,$5:$5,MAX($5:$5)))))</f>
        <v>136940.70180000001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136940.70180000001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MAX(B$235:B358)+1</f>
        <v>127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блок-4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- 4-3</v>
      </c>
      <c r="S359" s="1">
        <f ca="1">SUM($U359:INDIRECT(ADDRESS(ROW(),SUMIFS($1:$1,$5:$5,MAX($5:$5)))))</f>
        <v>104303.4816406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104303.4816406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MAX(B$235:B359)+1</f>
        <v>128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блок-4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- 4-4</v>
      </c>
      <c r="S360" s="1">
        <f ca="1">SUM($U360:INDIRECT(ADDRESS(ROW(),SUMIFS($1:$1,$5:$5,MAX($5:$5)))))</f>
        <v>58081.884599700003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58081.884599700003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MAX(B$235:B360)+1</f>
        <v>129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блок-4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- 4-5</v>
      </c>
      <c r="S361" s="1">
        <f ca="1">SUM($U361:INDIRECT(ADDRESS(ROW(),SUMIFS($1:$1,$5:$5,MAX($5:$5)))))</f>
        <v>302431.49784297001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302431.49784297001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MAX(B$235:B361)+1</f>
        <v>130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блок-4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- 4-6</v>
      </c>
      <c r="S362" s="1">
        <f ca="1">SUM($U362:INDIRECT(ADDRESS(ROW(),SUMIFS($1:$1,$5:$5,MAX($5:$5)))))</f>
        <v>160478.35949082003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160478.35949082003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MAX(B$235:B362)+1</f>
        <v>131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блок-4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- 4-7</v>
      </c>
      <c r="S363" s="1">
        <f ca="1">SUM($U363:INDIRECT(ADDRESS(ROW(),SUMIFS($1:$1,$5:$5,MAX($5:$5)))))</f>
        <v>81346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81346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MAX(B$235:B363)+1</f>
        <v>132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блок-4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- 4-8</v>
      </c>
      <c r="S364" s="1">
        <f ca="1">SUM($U364:INDIRECT(ADDRESS(ROW(),SUMIFS($1:$1,$5:$5,MAX($5:$5)))))</f>
        <v>37416.6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37416.6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MAX(B$235:B364)+1</f>
        <v>133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блок-4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- 4-9</v>
      </c>
      <c r="S365" s="1">
        <f ca="1">SUM($U365:INDIRECT(ADDRESS(ROW(),SUMIFS($1:$1,$5:$5,MAX($5:$5)))))</f>
        <v>193673.34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193673.34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MAX(B$235:B365)+1</f>
        <v>134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блок-4</v>
      </c>
      <c r="J366" s="1" t="str">
        <f ca="1">IF(INDIRECT($B$1&amp;Items!O$2&amp;$B366)="",IF(H366&lt;&gt;I366,"  "&amp;I366,I366),"    "&amp;INDIRECT($B$1&amp;Items!O$2&amp;$B366))</f>
        <v xml:space="preserve">    Операционные расходы - 4-10</v>
      </c>
      <c r="S366" s="1">
        <f ca="1">SUM($U366:INDIRECT(ADDRESS(ROW(),SUMIFS($1:$1,$5:$5,MAX($5:$5)))))</f>
        <v>136798.81980000003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136798.81980000003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MAX(B$235:B366)+1</f>
        <v>135</v>
      </c>
      <c r="D367" s="1">
        <f ca="1">INDIRECT($B$1&amp;Items!T$2&amp;$B367)</f>
        <v>0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блок-5</v>
      </c>
      <c r="J367" s="1" t="str">
        <f ca="1">IF(INDIRECT($B$1&amp;Items!O$2&amp;$B367)="",IF(H367&lt;&gt;I367,"  "&amp;I367,I367),"    "&amp;INDIRECT($B$1&amp;Items!O$2&amp;$B367))</f>
        <v xml:space="preserve">  Оплата операционных расходов - блок-5</v>
      </c>
      <c r="S367" s="1">
        <f ca="1">SUM($U367:INDIRECT(ADDRESS(ROW(),SUMIFS($1:$1,$5:$5,MAX($5:$5)))))</f>
        <v>1180792.1204218646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162445.63187712102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460211.05078874342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191121.40000000002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139128.59929000001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227885.43846600002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MAX(B$235:B367)+1</f>
        <v>136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блок-5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- 5-1</v>
      </c>
      <c r="S368" s="1">
        <f ca="1">SUM($U368:INDIRECT(ADDRESS(ROW(),SUMIFS($1:$1,$5:$5,MAX($5:$5)))))</f>
        <v>95247.706000000006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95247.706000000006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1:57" x14ac:dyDescent="0.3">
      <c r="B369" s="1">
        <f>MAX(B$235:B368)+1</f>
        <v>137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блок-5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- 5-2</v>
      </c>
      <c r="S369" s="1">
        <f ca="1">SUM($U369:INDIRECT(ADDRESS(ROW(),SUMIFS($1:$1,$5:$5,MAX($5:$5)))))</f>
        <v>43880.89329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43880.89329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1:57" x14ac:dyDescent="0.3">
      <c r="B370" s="1">
        <f>MAX(B$235:B369)+1</f>
        <v>138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блок-5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- 5-3</v>
      </c>
      <c r="S370" s="1">
        <f ca="1">SUM($U370:INDIRECT(ADDRESS(ROW(),SUMIFS($1:$1,$5:$5,MAX($5:$5)))))</f>
        <v>227885.43846600002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227885.43846600002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1:57" x14ac:dyDescent="0.3">
      <c r="B371" s="1">
        <f>MAX(B$235:B370)+1</f>
        <v>139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блок-5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- 5-4</v>
      </c>
      <c r="S371" s="1">
        <f ca="1">SUM($U371:INDIRECT(ADDRESS(ROW(),SUMIFS($1:$1,$5:$5,MAX($5:$5)))))</f>
        <v>160315.91878902001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160315.91878902001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1:57" x14ac:dyDescent="0.3">
      <c r="B372" s="1">
        <f>MAX(B$235:B371)+1</f>
        <v>140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блок-5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- 5-5</v>
      </c>
      <c r="S372" s="1">
        <f ca="1">SUM($U372:INDIRECT(ADDRESS(ROW(),SUMIFS($1:$1,$5:$5,MAX($5:$5)))))</f>
        <v>111163.76919940001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111163.76919940001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1:57" x14ac:dyDescent="0.3">
      <c r="B373" s="1">
        <f>MAX(B$235:B372)+1</f>
        <v>141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блок-5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- 5-6</v>
      </c>
      <c r="S373" s="1">
        <f ca="1">SUM($U373:INDIRECT(ADDRESS(ROW(),SUMIFS($1:$1,$5:$5,MAX($5:$5)))))</f>
        <v>51281.862677721008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51281.862677721008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1:57" x14ac:dyDescent="0.3">
      <c r="B374" s="1">
        <f>MAX(B$235:B373)+1</f>
        <v>142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блок-5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- 5-7</v>
      </c>
      <c r="S374" s="1">
        <f ca="1">SUM($U374:INDIRECT(ADDRESS(ROW(),SUMIFS($1:$1,$5:$5,MAX($5:$5)))))</f>
        <v>267054.86999972345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267054.86999972345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1:57" x14ac:dyDescent="0.3">
      <c r="B375" s="1">
        <f>MAX(B$235:B374)+1</f>
        <v>143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блок-5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- 5-8</v>
      </c>
      <c r="S375" s="1">
        <f ca="1">SUM($U375:INDIRECT(ADDRESS(ROW(),SUMIFS($1:$1,$5:$5,MAX($5:$5)))))</f>
        <v>121288.20000000001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121288.20000000001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1:57" x14ac:dyDescent="0.3">
      <c r="B376" s="1">
        <f>MAX(B$235:B375)+1</f>
        <v>144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блок-5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- 5-9</v>
      </c>
      <c r="S376" s="1">
        <f ca="1">SUM($U376:INDIRECT(ADDRESS(ROW(),SUMIFS($1:$1,$5:$5,MAX($5:$5)))))</f>
        <v>69833.2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69833.2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1:57" x14ac:dyDescent="0.3">
      <c r="B377" s="1">
        <f>MAX(B$235:B376)+1</f>
        <v>145</v>
      </c>
      <c r="D377" s="1" t="str">
        <f ca="1">INDIRECT($B$1&amp;Items!T$2&amp;$B377)</f>
        <v>CF(-)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блок-5</v>
      </c>
      <c r="J377" s="1" t="str">
        <f ca="1">IF(INDIRECT($B$1&amp;Items!O$2&amp;$B377)="",IF(H377&lt;&gt;I377,"  "&amp;I377,I377),"    "&amp;INDIRECT($B$1&amp;Items!O$2&amp;$B377))</f>
        <v xml:space="preserve">    Операционные расходы - 5-10</v>
      </c>
      <c r="S377" s="1">
        <f ca="1">SUM($U377:INDIRECT(ADDRESS(ROW(),SUMIFS($1:$1,$5:$5,MAX($5:$5)))))</f>
        <v>32840.262000000002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32840.262000000002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1:57" ht="4.9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3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</row>
    <row r="379" spans="1:57" x14ac:dyDescent="0.3">
      <c r="B379" s="1">
        <f>MAX(B$235:B378)+1</f>
        <v>146</v>
      </c>
      <c r="D379" s="1" t="str">
        <f ca="1">INDIRECT($B$1&amp;Items!T$2&amp;$B379)</f>
        <v>CF</v>
      </c>
      <c r="F379" s="1">
        <f ca="1">INDIRECT($B$1&amp;Items!P$2&amp;$B379)</f>
        <v>0</v>
      </c>
      <c r="H379" s="13" t="str">
        <f ca="1">INDIRECT($B$1&amp;Items!M$2&amp;$B379)</f>
        <v>Операционный денежный поток</v>
      </c>
      <c r="I379" s="13" t="str">
        <f ca="1">IF(INDIRECT($B$1&amp;Items!N$2&amp;$B379)="",H379,INDIRECT($B$1&amp;Items!N$2&amp;$B379))</f>
        <v>Операционный денежный поток</v>
      </c>
      <c r="J379" s="1" t="str">
        <f ca="1">IF(INDIRECT($B$1&amp;Items!O$2&amp;$B379)="",IF(H379&lt;&gt;I379,"  "&amp;I379,I379),"    "&amp;INDIRECT($B$1&amp;Items!O$2&amp;$B379))</f>
        <v>Операционный денежный поток</v>
      </c>
      <c r="S379" s="1">
        <f ca="1">SUM($U379:INDIRECT(ADDRESS(ROW(),SUMIFS($1:$1,$5:$5,MAX($5:$5)))))</f>
        <v>26651238.02494717</v>
      </c>
      <c r="V379" s="1">
        <f ca="1">SUMIFS(V$237:V378,$D$237:$D378,Items!$T$11)-SUMIFS(V$237:V378,$D$237:$D378,Items!$T$19)</f>
        <v>-8276983.9443942001</v>
      </c>
      <c r="W379" s="1">
        <f ca="1">SUMIFS(W$237:W378,$D$237:$D378,Items!$T$11)-SUMIFS(W$237:W378,$D$237:$D378,Items!$T$19)</f>
        <v>-8506278.4276991375</v>
      </c>
      <c r="X379" s="1">
        <f ca="1">SUMIFS(X$237:X378,$D$237:$D378,Items!$T$11)-SUMIFS(X$237:X378,$D$237:$D378,Items!$T$19)</f>
        <v>-9049064.2971153185</v>
      </c>
      <c r="Y379" s="1">
        <f ca="1">SUMIFS(Y$237:Y378,$D$237:$D378,Items!$T$11)-SUMIFS(Y$237:Y378,$D$237:$D378,Items!$T$19)</f>
        <v>-6163376.9004803132</v>
      </c>
      <c r="Z379" s="1">
        <f ca="1">SUMIFS(Z$237:Z378,$D$237:$D378,Items!$T$11)-SUMIFS(Z$237:Z378,$D$237:$D378,Items!$T$19)</f>
        <v>22765170.42307166</v>
      </c>
      <c r="AA379" s="1">
        <f ca="1">SUMIFS(AA$237:AA378,$D$237:$D378,Items!$T$11)-SUMIFS(AA$237:AA378,$D$237:$D378,Items!$T$19)</f>
        <v>22442014.326825377</v>
      </c>
      <c r="AB379" s="1">
        <f ca="1">SUMIFS(AB$237:AB378,$D$237:$D378,Items!$T$11)-SUMIFS(AB$237:AB378,$D$237:$D378,Items!$T$19)</f>
        <v>14310295.777639104</v>
      </c>
      <c r="AC379" s="1">
        <f ca="1">SUMIFS(AC$237:AC378,$D$237:$D378,Items!$T$11)-SUMIFS(AC$237:AC378,$D$237:$D378,Items!$T$19)</f>
        <v>-870538.9328999999</v>
      </c>
      <c r="AD379" s="1">
        <f ca="1">SUMIFS(AD$237:AD378,$D$237:$D378,Items!$T$11)-SUMIFS(AD$237:AD378,$D$237:$D378,Items!$T$19)</f>
        <v>0</v>
      </c>
      <c r="AE379" s="1">
        <f ca="1">SUMIFS(AE$237:AE378,$D$237:$D378,Items!$T$11)-SUMIFS(AE$237:AE378,$D$237:$D378,Items!$T$19)</f>
        <v>0</v>
      </c>
      <c r="AF379" s="1">
        <f ca="1">SUMIFS(AF$237:AF378,$D$237:$D378,Items!$T$11)-SUMIFS(AF$237:AF378,$D$237:$D378,Items!$T$19)</f>
        <v>0</v>
      </c>
      <c r="AG379" s="1">
        <f ca="1">SUMIFS(AG$237:AG378,$D$237:$D378,Items!$T$11)-SUMIFS(AG$237:AG378,$D$237:$D378,Items!$T$19)</f>
        <v>0</v>
      </c>
      <c r="AH379" s="1">
        <f ca="1">SUMIFS(AH$237:AH378,$D$237:$D378,Items!$T$11)-SUMIFS(AH$237:AH378,$D$237:$D378,Items!$T$19)</f>
        <v>0</v>
      </c>
      <c r="AI379" s="1">
        <f ca="1">SUMIFS(AI$237:AI378,$D$237:$D378,Items!$T$11)-SUMIFS(AI$237:AI378,$D$237:$D378,Items!$T$19)</f>
        <v>0</v>
      </c>
      <c r="AJ379" s="1">
        <f ca="1">SUMIFS(AJ$237:AJ378,$D$237:$D378,Items!$T$11)-SUMIFS(AJ$237:AJ378,$D$237:$D378,Items!$T$19)</f>
        <v>0</v>
      </c>
      <c r="AK379" s="1">
        <f ca="1">SUMIFS(AK$237:AK378,$D$237:$D378,Items!$T$11)-SUMIFS(AK$237:AK378,$D$237:$D378,Items!$T$19)</f>
        <v>0</v>
      </c>
      <c r="AL379" s="1">
        <f ca="1">SUMIFS(AL$237:AL378,$D$237:$D378,Items!$T$11)-SUMIFS(AL$237:AL378,$D$237:$D378,Items!$T$19)</f>
        <v>0</v>
      </c>
      <c r="AM379" s="1">
        <f ca="1">SUMIFS(AM$237:AM378,$D$237:$D378,Items!$T$11)-SUMIFS(AM$237:AM378,$D$237:$D378,Items!$T$19)</f>
        <v>0</v>
      </c>
      <c r="AN379" s="1">
        <f ca="1">SUMIFS(AN$237:AN378,$D$237:$D378,Items!$T$11)-SUMIFS(AN$237:AN378,$D$237:$D378,Items!$T$19)</f>
        <v>0</v>
      </c>
      <c r="AO379" s="1">
        <f ca="1">SUMIFS(AO$237:AO378,$D$237:$D378,Items!$T$11)-SUMIFS(AO$237:AO378,$D$237:$D378,Items!$T$19)</f>
        <v>0</v>
      </c>
      <c r="AP379" s="1">
        <f ca="1">SUMIFS(AP$237:AP378,$D$237:$D378,Items!$T$11)-SUMIFS(AP$237:AP378,$D$237:$D378,Items!$T$19)</f>
        <v>0</v>
      </c>
      <c r="AQ379" s="1">
        <f ca="1">SUMIFS(AQ$237:AQ378,$D$237:$D378,Items!$T$11)-SUMIFS(AQ$237:AQ378,$D$237:$D378,Items!$T$19)</f>
        <v>0</v>
      </c>
      <c r="AR379" s="1">
        <f ca="1">SUMIFS(AR$237:AR378,$D$237:$D378,Items!$T$11)-SUMIFS(AR$237:AR378,$D$237:$D378,Items!$T$19)</f>
        <v>0</v>
      </c>
      <c r="AS379" s="1">
        <f ca="1">SUMIFS(AS$237:AS378,$D$237:$D378,Items!$T$11)-SUMIFS(AS$237:AS378,$D$237:$D378,Items!$T$19)</f>
        <v>0</v>
      </c>
      <c r="AT379" s="1">
        <f ca="1">SUMIFS(AT$237:AT378,$D$237:$D378,Items!$T$11)-SUMIFS(AT$237:AT378,$D$237:$D378,Items!$T$19)</f>
        <v>0</v>
      </c>
      <c r="AU379" s="1">
        <f ca="1">SUMIFS(AU$237:AU378,$D$237:$D378,Items!$T$11)-SUMIFS(AU$237:AU378,$D$237:$D378,Items!$T$19)</f>
        <v>0</v>
      </c>
      <c r="AV379" s="1">
        <f ca="1">SUMIFS(AV$237:AV378,$D$237:$D378,Items!$T$11)-SUMIFS(AV$237:AV378,$D$237:$D378,Items!$T$19)</f>
        <v>0</v>
      </c>
      <c r="AW379" s="1">
        <f ca="1">SUMIFS(AW$237:AW378,$D$237:$D378,Items!$T$11)-SUMIFS(AW$237:AW378,$D$237:$D378,Items!$T$19)</f>
        <v>0</v>
      </c>
      <c r="AX379" s="1">
        <f ca="1">SUMIFS(AX$237:AX378,$D$237:$D378,Items!$T$11)-SUMIFS(AX$237:AX378,$D$237:$D378,Items!$T$19)</f>
        <v>0</v>
      </c>
      <c r="AY379" s="1">
        <f ca="1">SUMIFS(AY$237:AY378,$D$237:$D378,Items!$T$11)-SUMIFS(AY$237:AY378,$D$237:$D378,Items!$T$19)</f>
        <v>0</v>
      </c>
      <c r="AZ379" s="1">
        <f ca="1">SUMIFS(AZ$237:AZ378,$D$237:$D378,Items!$T$11)-SUMIFS(AZ$237:AZ378,$D$237:$D378,Items!$T$19)</f>
        <v>0</v>
      </c>
      <c r="BA379" s="1">
        <f ca="1">SUMIFS(BA$237:BA378,$D$237:$D378,Items!$T$11)-SUMIFS(BA$237:BA378,$D$237:$D378,Items!$T$19)</f>
        <v>0</v>
      </c>
      <c r="BB379" s="1">
        <f ca="1">SUMIFS(BB$237:BB378,$D$237:$D378,Items!$T$11)-SUMIFS(BB$237:BB378,$D$237:$D378,Items!$T$19)</f>
        <v>0</v>
      </c>
      <c r="BC379" s="1">
        <f ca="1">SUMIFS(BC$237:BC378,$D$237:$D378,Items!$T$11)-SUMIFS(BC$237:BC378,$D$237:$D378,Items!$T$19)</f>
        <v>0</v>
      </c>
      <c r="BD379" s="1">
        <f ca="1">SUMIFS(BD$237:BD378,$D$237:$D378,Items!$T$11)-SUMIFS(BD$237:BD378,$D$237:$D378,Items!$T$19)</f>
        <v>0</v>
      </c>
      <c r="BE379" s="1">
        <f ca="1">SUMIFS(BE$237:BE378,$D$237:$D378,Items!$T$11)-SUMIFS(BE$237:BE378,$D$237:$D378,Items!$T$19)</f>
        <v>0</v>
      </c>
    </row>
    <row r="380" spans="1:57" ht="4.9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3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</row>
    <row r="381" spans="1:57" x14ac:dyDescent="0.3">
      <c r="B381" s="1">
        <f>MAX(B$235:B380)+1</f>
        <v>147</v>
      </c>
      <c r="D381" s="1">
        <f ca="1">INDIRECT($B$1&amp;Items!T$2&amp;$B381)</f>
        <v>0</v>
      </c>
      <c r="F381" s="1" t="str">
        <f ca="1">INDIRECT($B$1&amp;Items!P$2&amp;$B381)</f>
        <v>AA</v>
      </c>
      <c r="H381" s="13" t="str">
        <f ca="1">INDIRECT($B$1&amp;Items!M$2&amp;$B381)</f>
        <v>Оплата капзатрат</v>
      </c>
      <c r="I381" s="13" t="str">
        <f ca="1">IF(INDIRECT($B$1&amp;Items!N$2&amp;$B381)="",H381,INDIRECT($B$1&amp;Items!N$2&amp;$B381))</f>
        <v>Оплата капзатрат</v>
      </c>
      <c r="J381" s="1" t="str">
        <f ca="1">IF(INDIRECT($B$1&amp;Items!O$2&amp;$B381)="",IF(H381&lt;&gt;I381,"  "&amp;I381,I381),"    "&amp;INDIRECT($B$1&amp;Items!O$2&amp;$B381))</f>
        <v>Оплата капзатрат</v>
      </c>
      <c r="S381" s="1">
        <f ca="1">SUM($U381:INDIRECT(ADDRESS(ROW(),SUMIFS($1:$1,$5:$5,MAX($5:$5)))))</f>
        <v>54221966.335126244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1672000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40536631.436172768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12013334.898953473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1:57" x14ac:dyDescent="0.3">
      <c r="B382" s="1">
        <f>MAX(B$235:B381)+1</f>
        <v>148</v>
      </c>
      <c r="D382" s="1">
        <f ca="1">INDIRECT($B$1&amp;Items!T$2&amp;$B382)</f>
        <v>0</v>
      </c>
      <c r="F382" s="1" t="str">
        <f ca="1">INDIRECT($B$1&amp;Items!P$2&amp;$B382)</f>
        <v>AA</v>
      </c>
      <c r="H382" s="13" t="str">
        <f ca="1">INDIRECT($B$1&amp;Items!M$2&amp;$B382)</f>
        <v>Оплата капзатрат</v>
      </c>
      <c r="I382" s="13" t="str">
        <f ca="1">IF(INDIRECT($B$1&amp;Items!N$2&amp;$B382)="",H382,INDIRECT($B$1&amp;Items!N$2&amp;$B382))</f>
        <v>Основные средства - тип - 1</v>
      </c>
      <c r="J382" s="1" t="str">
        <f ca="1">IF(INDIRECT($B$1&amp;Items!O$2&amp;$B382)="",IF(H382&lt;&gt;I382,"  "&amp;I382,I382),"    "&amp;INDIRECT($B$1&amp;Items!O$2&amp;$B382))</f>
        <v xml:space="preserve">  Основные средства - тип - 1</v>
      </c>
      <c r="S382" s="1">
        <f ca="1">SUM($U382:INDIRECT(ADDRESS(ROW(),SUMIFS($1:$1,$5:$5,MAX($5:$5)))))</f>
        <v>19641256.262499999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1672000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17969256.262499999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1:57" x14ac:dyDescent="0.3">
      <c r="B383" s="1">
        <f>MAX(B$235:B382)+1</f>
        <v>149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капзатрат</v>
      </c>
      <c r="I383" s="13" t="str">
        <f ca="1">IF(INDIRECT($B$1&amp;Items!N$2&amp;$B383)="",H383,INDIRECT($B$1&amp;Items!N$2&amp;$B383))</f>
        <v>Основные средства - тип - 1</v>
      </c>
      <c r="J383" s="1" t="str">
        <f ca="1">IF(INDIRECT($B$1&amp;Items!O$2&amp;$B383)="",IF(H383&lt;&gt;I383,"  "&amp;I383,I383),"    "&amp;INDIRECT($B$1&amp;Items!O$2&amp;$B383))</f>
        <v xml:space="preserve">    Капзатраты - тип - 1 - 1</v>
      </c>
      <c r="S383" s="1">
        <f ca="1">SUM($U383:INDIRECT(ADDRESS(ROW(),SUMIFS($1:$1,$5:$5,MAX($5:$5)))))</f>
        <v>1672000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1672000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1:57" x14ac:dyDescent="0.3">
      <c r="B384" s="1">
        <f>MAX(B$235:B383)+1</f>
        <v>150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капзатрат</v>
      </c>
      <c r="I384" s="13" t="str">
        <f ca="1">IF(INDIRECT($B$1&amp;Items!N$2&amp;$B384)="",H384,INDIRECT($B$1&amp;Items!N$2&amp;$B384))</f>
        <v>Основные средства - тип - 1</v>
      </c>
      <c r="J384" s="1" t="str">
        <f ca="1">IF(INDIRECT($B$1&amp;Items!O$2&amp;$B384)="",IF(H384&lt;&gt;I384,"  "&amp;I384,I384),"    "&amp;INDIRECT($B$1&amp;Items!O$2&amp;$B384))</f>
        <v xml:space="preserve">    Капзатраты - тип - 1 - 2</v>
      </c>
      <c r="S384" s="1">
        <f ca="1">SUM($U384:INDIRECT(ADDRESS(ROW(),SUMIFS($1:$1,$5:$5,MAX($5:$5)))))</f>
        <v>5218000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5218000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2:57" x14ac:dyDescent="0.3">
      <c r="B385" s="1">
        <f>MAX(B$235:B384)+1</f>
        <v>151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капзатрат</v>
      </c>
      <c r="I385" s="13" t="str">
        <f ca="1">IF(INDIRECT($B$1&amp;Items!N$2&amp;$B385)="",H385,INDIRECT($B$1&amp;Items!N$2&amp;$B385))</f>
        <v>Основные средства - тип - 1</v>
      </c>
      <c r="J385" s="1" t="str">
        <f ca="1">IF(INDIRECT($B$1&amp;Items!O$2&amp;$B385)="",IF(H385&lt;&gt;I385,"  "&amp;I385,I385),"    "&amp;INDIRECT($B$1&amp;Items!O$2&amp;$B385))</f>
        <v xml:space="preserve">    Капзатраты - тип - 1 - 3</v>
      </c>
      <c r="S385" s="1">
        <f ca="1">SUM($U385:INDIRECT(ADDRESS(ROW(),SUMIFS($1:$1,$5:$5,MAX($5:$5)))))</f>
        <v>578325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578325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2:57" x14ac:dyDescent="0.3">
      <c r="B386" s="1">
        <f>MAX(B$235:B385)+1</f>
        <v>152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капзатрат</v>
      </c>
      <c r="I386" s="13" t="str">
        <f ca="1">IF(INDIRECT($B$1&amp;Items!N$2&amp;$B386)="",H386,INDIRECT($B$1&amp;Items!N$2&amp;$B386))</f>
        <v>Основные средства - тип - 1</v>
      </c>
      <c r="J386" s="1" t="str">
        <f ca="1">IF(INDIRECT($B$1&amp;Items!O$2&amp;$B386)="",IF(H386&lt;&gt;I386,"  "&amp;I386,I386),"    "&amp;INDIRECT($B$1&amp;Items!O$2&amp;$B386))</f>
        <v xml:space="preserve">    Капзатраты - тип - 1 - 4</v>
      </c>
      <c r="S386" s="1">
        <f ca="1">SUM($U386:INDIRECT(ADDRESS(ROW(),SUMIFS($1:$1,$5:$5,MAX($5:$5)))))</f>
        <v>872100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872100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2:57" x14ac:dyDescent="0.3">
      <c r="B387" s="1">
        <f>MAX(B$235:B386)+1</f>
        <v>153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капзатрат</v>
      </c>
      <c r="I387" s="13" t="str">
        <f ca="1">IF(INDIRECT($B$1&amp;Items!N$2&amp;$B387)="",H387,INDIRECT($B$1&amp;Items!N$2&amp;$B387))</f>
        <v>Основные средства - тип - 1</v>
      </c>
      <c r="J387" s="1" t="str">
        <f ca="1">IF(INDIRECT($B$1&amp;Items!O$2&amp;$B387)="",IF(H387&lt;&gt;I387,"  "&amp;I387,I387),"    "&amp;INDIRECT($B$1&amp;Items!O$2&amp;$B387))</f>
        <v xml:space="preserve">    Капзатраты - тип - 1 - 5</v>
      </c>
      <c r="S387" s="1">
        <f ca="1">SUM($U387:INDIRECT(ADDRESS(ROW(),SUMIFS($1:$1,$5:$5,MAX($5:$5)))))</f>
        <v>1504800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1504800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2:57" x14ac:dyDescent="0.3">
      <c r="B388" s="1">
        <f>MAX(B$235:B387)+1</f>
        <v>154</v>
      </c>
      <c r="D388" s="1" t="str">
        <f ca="1">INDIRECT($B$1&amp;Items!T$2&amp;$B388)</f>
        <v>CF(-)</v>
      </c>
      <c r="F388" s="1" t="str">
        <f ca="1">INDIRECT($B$1&amp;Items!P$2&amp;$B388)</f>
        <v>AA</v>
      </c>
      <c r="H388" s="13" t="str">
        <f ca="1">INDIRECT($B$1&amp;Items!M$2&amp;$B388)</f>
        <v>Оплата капзатрат</v>
      </c>
      <c r="I388" s="13" t="str">
        <f ca="1">IF(INDIRECT($B$1&amp;Items!N$2&amp;$B388)="",H388,INDIRECT($B$1&amp;Items!N$2&amp;$B388))</f>
        <v>Основные средства - тип - 1</v>
      </c>
      <c r="J388" s="1" t="str">
        <f ca="1">IF(INDIRECT($B$1&amp;Items!O$2&amp;$B388)="",IF(H388&lt;&gt;I388,"  "&amp;I388,I388),"    "&amp;INDIRECT($B$1&amp;Items!O$2&amp;$B388))</f>
        <v xml:space="preserve">    Капзатраты - тип - 1 - 6</v>
      </c>
      <c r="S388" s="1">
        <f ca="1">SUM($U388:INDIRECT(ADDRESS(ROW(),SUMIFS($1:$1,$5:$5,MAX($5:$5)))))</f>
        <v>3496060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3496060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2:57" x14ac:dyDescent="0.3">
      <c r="B389" s="1">
        <f>MAX(B$235:B388)+1</f>
        <v>155</v>
      </c>
      <c r="D389" s="1" t="str">
        <f ca="1">INDIRECT($B$1&amp;Items!T$2&amp;$B389)</f>
        <v>CF(-)</v>
      </c>
      <c r="F389" s="1" t="str">
        <f ca="1">INDIRECT($B$1&amp;Items!P$2&amp;$B389)</f>
        <v>AA</v>
      </c>
      <c r="H389" s="13" t="str">
        <f ca="1">INDIRECT($B$1&amp;Items!M$2&amp;$B389)</f>
        <v>Оплата капзатрат</v>
      </c>
      <c r="I389" s="13" t="str">
        <f ca="1">IF(INDIRECT($B$1&amp;Items!N$2&amp;$B389)="",H389,INDIRECT($B$1&amp;Items!N$2&amp;$B389))</f>
        <v>Основные средства - тип - 1</v>
      </c>
      <c r="J389" s="1" t="str">
        <f ca="1">IF(INDIRECT($B$1&amp;Items!O$2&amp;$B389)="",IF(H389&lt;&gt;I389,"  "&amp;I389,I389),"    "&amp;INDIRECT($B$1&amp;Items!O$2&amp;$B389))</f>
        <v xml:space="preserve">    Капзатраты - тип - 1 - 7</v>
      </c>
      <c r="S389" s="1">
        <f ca="1">SUM($U389:INDIRECT(ADDRESS(ROW(),SUMIFS($1:$1,$5:$5,MAX($5:$5)))))</f>
        <v>722906.25</v>
      </c>
      <c r="V389" s="1">
        <f ca="1">SUMIFS(INDIRECT($F$1&amp;$F389&amp;":"&amp;$F389),INDIRECT($F$1&amp;dbP!$D$2&amp;":"&amp;dbP!$D$2),"&gt;="&amp;V$6,INDIRECT($F$1&amp;dbP!$D$2&amp;":"&amp;dbP!$D$2),"&lt;="&amp;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W389" s="1">
        <f ca="1">SUMIFS(INDIRECT($F$1&amp;$F389&amp;":"&amp;$F389),INDIRECT($F$1&amp;dbP!$D$2&amp;":"&amp;dbP!$D$2),"&gt;="&amp;W$6,INDIRECT($F$1&amp;dbP!$D$2&amp;":"&amp;dbP!$D$2),"&lt;="&amp;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722906.25</v>
      </c>
      <c r="X389" s="1">
        <f ca="1">SUMIFS(INDIRECT($F$1&amp;$F389&amp;":"&amp;$F389),INDIRECT($F$1&amp;dbP!$D$2&amp;":"&amp;dbP!$D$2),"&gt;="&amp;X$6,INDIRECT($F$1&amp;dbP!$D$2&amp;":"&amp;dbP!$D$2),"&lt;="&amp;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Y389" s="1">
        <f ca="1">SUMIFS(INDIRECT($F$1&amp;$F389&amp;":"&amp;$F389),INDIRECT($F$1&amp;dbP!$D$2&amp;":"&amp;dbP!$D$2),"&gt;="&amp;Y$6,INDIRECT($F$1&amp;dbP!$D$2&amp;":"&amp;dbP!$D$2),"&lt;="&amp;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Z389" s="1">
        <f ca="1">SUMIFS(INDIRECT($F$1&amp;$F389&amp;":"&amp;$F389),INDIRECT($F$1&amp;dbP!$D$2&amp;":"&amp;dbP!$D$2),"&gt;="&amp;Z$6,INDIRECT($F$1&amp;dbP!$D$2&amp;":"&amp;dbP!$D$2),"&lt;="&amp;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A389" s="1">
        <f ca="1">SUMIFS(INDIRECT($F$1&amp;$F389&amp;":"&amp;$F389),INDIRECT($F$1&amp;dbP!$D$2&amp;":"&amp;dbP!$D$2),"&gt;="&amp;AA$6,INDIRECT($F$1&amp;dbP!$D$2&amp;":"&amp;dbP!$D$2),"&lt;="&amp;A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B389" s="1">
        <f ca="1">SUMIFS(INDIRECT($F$1&amp;$F389&amp;":"&amp;$F389),INDIRECT($F$1&amp;dbP!$D$2&amp;":"&amp;dbP!$D$2),"&gt;="&amp;AB$6,INDIRECT($F$1&amp;dbP!$D$2&amp;":"&amp;dbP!$D$2),"&lt;="&amp;A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C389" s="1">
        <f ca="1">SUMIFS(INDIRECT($F$1&amp;$F389&amp;":"&amp;$F389),INDIRECT($F$1&amp;dbP!$D$2&amp;":"&amp;dbP!$D$2),"&gt;="&amp;AC$6,INDIRECT($F$1&amp;dbP!$D$2&amp;":"&amp;dbP!$D$2),"&lt;="&amp;A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D389" s="1">
        <f ca="1">SUMIFS(INDIRECT($F$1&amp;$F389&amp;":"&amp;$F389),INDIRECT($F$1&amp;dbP!$D$2&amp;":"&amp;dbP!$D$2),"&gt;="&amp;AD$6,INDIRECT($F$1&amp;dbP!$D$2&amp;":"&amp;dbP!$D$2),"&lt;="&amp;A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E389" s="1">
        <f ca="1">SUMIFS(INDIRECT($F$1&amp;$F389&amp;":"&amp;$F389),INDIRECT($F$1&amp;dbP!$D$2&amp;":"&amp;dbP!$D$2),"&gt;="&amp;AE$6,INDIRECT($F$1&amp;dbP!$D$2&amp;":"&amp;dbP!$D$2),"&lt;="&amp;A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F389" s="1">
        <f ca="1">SUMIFS(INDIRECT($F$1&amp;$F389&amp;":"&amp;$F389),INDIRECT($F$1&amp;dbP!$D$2&amp;":"&amp;dbP!$D$2),"&gt;="&amp;AF$6,INDIRECT($F$1&amp;dbP!$D$2&amp;":"&amp;dbP!$D$2),"&lt;="&amp;AF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G389" s="1">
        <f ca="1">SUMIFS(INDIRECT($F$1&amp;$F389&amp;":"&amp;$F389),INDIRECT($F$1&amp;dbP!$D$2&amp;":"&amp;dbP!$D$2),"&gt;="&amp;AG$6,INDIRECT($F$1&amp;dbP!$D$2&amp;":"&amp;dbP!$D$2),"&lt;="&amp;AG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H389" s="1">
        <f ca="1">SUMIFS(INDIRECT($F$1&amp;$F389&amp;":"&amp;$F389),INDIRECT($F$1&amp;dbP!$D$2&amp;":"&amp;dbP!$D$2),"&gt;="&amp;AH$6,INDIRECT($F$1&amp;dbP!$D$2&amp;":"&amp;dbP!$D$2),"&lt;="&amp;AH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I389" s="1">
        <f ca="1">SUMIFS(INDIRECT($F$1&amp;$F389&amp;":"&amp;$F389),INDIRECT($F$1&amp;dbP!$D$2&amp;":"&amp;dbP!$D$2),"&gt;="&amp;AI$6,INDIRECT($F$1&amp;dbP!$D$2&amp;":"&amp;dbP!$D$2),"&lt;="&amp;AI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J389" s="1">
        <f ca="1">SUMIFS(INDIRECT($F$1&amp;$F389&amp;":"&amp;$F389),INDIRECT($F$1&amp;dbP!$D$2&amp;":"&amp;dbP!$D$2),"&gt;="&amp;AJ$6,INDIRECT($F$1&amp;dbP!$D$2&amp;":"&amp;dbP!$D$2),"&lt;="&amp;AJ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K389" s="1">
        <f ca="1">SUMIFS(INDIRECT($F$1&amp;$F389&amp;":"&amp;$F389),INDIRECT($F$1&amp;dbP!$D$2&amp;":"&amp;dbP!$D$2),"&gt;="&amp;AK$6,INDIRECT($F$1&amp;dbP!$D$2&amp;":"&amp;dbP!$D$2),"&lt;="&amp;AK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L389" s="1">
        <f ca="1">SUMIFS(INDIRECT($F$1&amp;$F389&amp;":"&amp;$F389),INDIRECT($F$1&amp;dbP!$D$2&amp;":"&amp;dbP!$D$2),"&gt;="&amp;AL$6,INDIRECT($F$1&amp;dbP!$D$2&amp;":"&amp;dbP!$D$2),"&lt;="&amp;AL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M389" s="1">
        <f ca="1">SUMIFS(INDIRECT($F$1&amp;$F389&amp;":"&amp;$F389),INDIRECT($F$1&amp;dbP!$D$2&amp;":"&amp;dbP!$D$2),"&gt;="&amp;AM$6,INDIRECT($F$1&amp;dbP!$D$2&amp;":"&amp;dbP!$D$2),"&lt;="&amp;AM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N389" s="1">
        <f ca="1">SUMIFS(INDIRECT($F$1&amp;$F389&amp;":"&amp;$F389),INDIRECT($F$1&amp;dbP!$D$2&amp;":"&amp;dbP!$D$2),"&gt;="&amp;AN$6,INDIRECT($F$1&amp;dbP!$D$2&amp;":"&amp;dbP!$D$2),"&lt;="&amp;AN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O389" s="1">
        <f ca="1">SUMIFS(INDIRECT($F$1&amp;$F389&amp;":"&amp;$F389),INDIRECT($F$1&amp;dbP!$D$2&amp;":"&amp;dbP!$D$2),"&gt;="&amp;AO$6,INDIRECT($F$1&amp;dbP!$D$2&amp;":"&amp;dbP!$D$2),"&lt;="&amp;AO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P389" s="1">
        <f ca="1">SUMIFS(INDIRECT($F$1&amp;$F389&amp;":"&amp;$F389),INDIRECT($F$1&amp;dbP!$D$2&amp;":"&amp;dbP!$D$2),"&gt;="&amp;AP$6,INDIRECT($F$1&amp;dbP!$D$2&amp;":"&amp;dbP!$D$2),"&lt;="&amp;AP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Q389" s="1">
        <f ca="1">SUMIFS(INDIRECT($F$1&amp;$F389&amp;":"&amp;$F389),INDIRECT($F$1&amp;dbP!$D$2&amp;":"&amp;dbP!$D$2),"&gt;="&amp;AQ$6,INDIRECT($F$1&amp;dbP!$D$2&amp;":"&amp;dbP!$D$2),"&lt;="&amp;AQ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R389" s="1">
        <f ca="1">SUMIFS(INDIRECT($F$1&amp;$F389&amp;":"&amp;$F389),INDIRECT($F$1&amp;dbP!$D$2&amp;":"&amp;dbP!$D$2),"&gt;="&amp;AR$6,INDIRECT($F$1&amp;dbP!$D$2&amp;":"&amp;dbP!$D$2),"&lt;="&amp;AR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S389" s="1">
        <f ca="1">SUMIFS(INDIRECT($F$1&amp;$F389&amp;":"&amp;$F389),INDIRECT($F$1&amp;dbP!$D$2&amp;":"&amp;dbP!$D$2),"&gt;="&amp;AS$6,INDIRECT($F$1&amp;dbP!$D$2&amp;":"&amp;dbP!$D$2),"&lt;="&amp;AS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T389" s="1">
        <f ca="1">SUMIFS(INDIRECT($F$1&amp;$F389&amp;":"&amp;$F389),INDIRECT($F$1&amp;dbP!$D$2&amp;":"&amp;dbP!$D$2),"&gt;="&amp;AT$6,INDIRECT($F$1&amp;dbP!$D$2&amp;":"&amp;dbP!$D$2),"&lt;="&amp;AT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U389" s="1">
        <f ca="1">SUMIFS(INDIRECT($F$1&amp;$F389&amp;":"&amp;$F389),INDIRECT($F$1&amp;dbP!$D$2&amp;":"&amp;dbP!$D$2),"&gt;="&amp;AU$6,INDIRECT($F$1&amp;dbP!$D$2&amp;":"&amp;dbP!$D$2),"&lt;="&amp;AU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V389" s="1">
        <f ca="1">SUMIFS(INDIRECT($F$1&amp;$F389&amp;":"&amp;$F389),INDIRECT($F$1&amp;dbP!$D$2&amp;":"&amp;dbP!$D$2),"&gt;="&amp;AV$6,INDIRECT($F$1&amp;dbP!$D$2&amp;":"&amp;dbP!$D$2),"&lt;="&amp;A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W389" s="1">
        <f ca="1">SUMIFS(INDIRECT($F$1&amp;$F389&amp;":"&amp;$F389),INDIRECT($F$1&amp;dbP!$D$2&amp;":"&amp;dbP!$D$2),"&gt;="&amp;AW$6,INDIRECT($F$1&amp;dbP!$D$2&amp;":"&amp;dbP!$D$2),"&lt;="&amp;A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X389" s="1">
        <f ca="1">SUMIFS(INDIRECT($F$1&amp;$F389&amp;":"&amp;$F389),INDIRECT($F$1&amp;dbP!$D$2&amp;":"&amp;dbP!$D$2),"&gt;="&amp;AX$6,INDIRECT($F$1&amp;dbP!$D$2&amp;":"&amp;dbP!$D$2),"&lt;="&amp;A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Y389" s="1">
        <f ca="1">SUMIFS(INDIRECT($F$1&amp;$F389&amp;":"&amp;$F389),INDIRECT($F$1&amp;dbP!$D$2&amp;":"&amp;dbP!$D$2),"&gt;="&amp;AY$6,INDIRECT($F$1&amp;dbP!$D$2&amp;":"&amp;dbP!$D$2),"&lt;="&amp;A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Z389" s="1">
        <f ca="1">SUMIFS(INDIRECT($F$1&amp;$F389&amp;":"&amp;$F389),INDIRECT($F$1&amp;dbP!$D$2&amp;":"&amp;dbP!$D$2),"&gt;="&amp;AZ$6,INDIRECT($F$1&amp;dbP!$D$2&amp;":"&amp;dbP!$D$2),"&lt;="&amp;A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A389" s="1">
        <f ca="1">SUMIFS(INDIRECT($F$1&amp;$F389&amp;":"&amp;$F389),INDIRECT($F$1&amp;dbP!$D$2&amp;":"&amp;dbP!$D$2),"&gt;="&amp;BA$6,INDIRECT($F$1&amp;dbP!$D$2&amp;":"&amp;dbP!$D$2),"&lt;="&amp;B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B389" s="1">
        <f ca="1">SUMIFS(INDIRECT($F$1&amp;$F389&amp;":"&amp;$F389),INDIRECT($F$1&amp;dbP!$D$2&amp;":"&amp;dbP!$D$2),"&gt;="&amp;BB$6,INDIRECT($F$1&amp;dbP!$D$2&amp;":"&amp;dbP!$D$2),"&lt;="&amp;B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C389" s="1">
        <f ca="1">SUMIFS(INDIRECT($F$1&amp;$F389&amp;":"&amp;$F389),INDIRECT($F$1&amp;dbP!$D$2&amp;":"&amp;dbP!$D$2),"&gt;="&amp;BC$6,INDIRECT($F$1&amp;dbP!$D$2&amp;":"&amp;dbP!$D$2),"&lt;="&amp;B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D389" s="1">
        <f ca="1">SUMIFS(INDIRECT($F$1&amp;$F389&amp;":"&amp;$F389),INDIRECT($F$1&amp;dbP!$D$2&amp;":"&amp;dbP!$D$2),"&gt;="&amp;BD$6,INDIRECT($F$1&amp;dbP!$D$2&amp;":"&amp;dbP!$D$2),"&lt;="&amp;B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E389" s="1">
        <f ca="1">SUMIFS(INDIRECT($F$1&amp;$F389&amp;":"&amp;$F389),INDIRECT($F$1&amp;dbP!$D$2&amp;":"&amp;dbP!$D$2),"&gt;="&amp;BE$6,INDIRECT($F$1&amp;dbP!$D$2&amp;":"&amp;dbP!$D$2),"&lt;="&amp;B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</row>
    <row r="390" spans="2:57" x14ac:dyDescent="0.3">
      <c r="B390" s="1">
        <f>MAX(B$235:B389)+1</f>
        <v>156</v>
      </c>
      <c r="D390" s="1" t="str">
        <f ca="1">INDIRECT($B$1&amp;Items!T$2&amp;$B390)</f>
        <v>CF(-)</v>
      </c>
      <c r="F390" s="1" t="str">
        <f ca="1">INDIRECT($B$1&amp;Items!P$2&amp;$B390)</f>
        <v>AA</v>
      </c>
      <c r="H390" s="13" t="str">
        <f ca="1">INDIRECT($B$1&amp;Items!M$2&amp;$B390)</f>
        <v>Оплата капзатрат</v>
      </c>
      <c r="I390" s="13" t="str">
        <f ca="1">IF(INDIRECT($B$1&amp;Items!N$2&amp;$B390)="",H390,INDIRECT($B$1&amp;Items!N$2&amp;$B390))</f>
        <v>Основные средства - тип - 1</v>
      </c>
      <c r="J390" s="1" t="str">
        <f ca="1">IF(INDIRECT($B$1&amp;Items!O$2&amp;$B390)="",IF(H390&lt;&gt;I390,"  "&amp;I390,I390),"    "&amp;INDIRECT($B$1&amp;Items!O$2&amp;$B390))</f>
        <v xml:space="preserve">    Капзатраты - тип - 1 - 8</v>
      </c>
      <c r="S390" s="1">
        <f ca="1">SUM($U390:INDIRECT(ADDRESS(ROW(),SUMIFS($1:$1,$5:$5,MAX($5:$5)))))</f>
        <v>976752.00000000012</v>
      </c>
      <c r="V390" s="1">
        <f ca="1">SUMIFS(INDIRECT($F$1&amp;$F390&amp;":"&amp;$F390),INDIRECT($F$1&amp;dbP!$D$2&amp;":"&amp;dbP!$D$2),"&gt;="&amp;V$6,INDIRECT($F$1&amp;dbP!$D$2&amp;":"&amp;dbP!$D$2),"&lt;="&amp;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W390" s="1">
        <f ca="1">SUMIFS(INDIRECT($F$1&amp;$F390&amp;":"&amp;$F390),INDIRECT($F$1&amp;dbP!$D$2&amp;":"&amp;dbP!$D$2),"&gt;="&amp;W$6,INDIRECT($F$1&amp;dbP!$D$2&amp;":"&amp;dbP!$D$2),"&lt;="&amp;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976752.00000000012</v>
      </c>
      <c r="X390" s="1">
        <f ca="1">SUMIFS(INDIRECT($F$1&amp;$F390&amp;":"&amp;$F390),INDIRECT($F$1&amp;dbP!$D$2&amp;":"&amp;dbP!$D$2),"&gt;="&amp;X$6,INDIRECT($F$1&amp;dbP!$D$2&amp;":"&amp;dbP!$D$2),"&lt;="&amp;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Y390" s="1">
        <f ca="1">SUMIFS(INDIRECT($F$1&amp;$F390&amp;":"&amp;$F390),INDIRECT($F$1&amp;dbP!$D$2&amp;":"&amp;dbP!$D$2),"&gt;="&amp;Y$6,INDIRECT($F$1&amp;dbP!$D$2&amp;":"&amp;dbP!$D$2),"&lt;="&amp;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Z390" s="1">
        <f ca="1">SUMIFS(INDIRECT($F$1&amp;$F390&amp;":"&amp;$F390),INDIRECT($F$1&amp;dbP!$D$2&amp;":"&amp;dbP!$D$2),"&gt;="&amp;Z$6,INDIRECT($F$1&amp;dbP!$D$2&amp;":"&amp;dbP!$D$2),"&lt;="&amp;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A390" s="1">
        <f ca="1">SUMIFS(INDIRECT($F$1&amp;$F390&amp;":"&amp;$F390),INDIRECT($F$1&amp;dbP!$D$2&amp;":"&amp;dbP!$D$2),"&gt;="&amp;AA$6,INDIRECT($F$1&amp;dbP!$D$2&amp;":"&amp;dbP!$D$2),"&lt;="&amp;A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B390" s="1">
        <f ca="1">SUMIFS(INDIRECT($F$1&amp;$F390&amp;":"&amp;$F390),INDIRECT($F$1&amp;dbP!$D$2&amp;":"&amp;dbP!$D$2),"&gt;="&amp;AB$6,INDIRECT($F$1&amp;dbP!$D$2&amp;":"&amp;dbP!$D$2),"&lt;="&amp;A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C390" s="1">
        <f ca="1">SUMIFS(INDIRECT($F$1&amp;$F390&amp;":"&amp;$F390),INDIRECT($F$1&amp;dbP!$D$2&amp;":"&amp;dbP!$D$2),"&gt;="&amp;AC$6,INDIRECT($F$1&amp;dbP!$D$2&amp;":"&amp;dbP!$D$2),"&lt;="&amp;A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D390" s="1">
        <f ca="1">SUMIFS(INDIRECT($F$1&amp;$F390&amp;":"&amp;$F390),INDIRECT($F$1&amp;dbP!$D$2&amp;":"&amp;dbP!$D$2),"&gt;="&amp;AD$6,INDIRECT($F$1&amp;dbP!$D$2&amp;":"&amp;dbP!$D$2),"&lt;="&amp;A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E390" s="1">
        <f ca="1">SUMIFS(INDIRECT($F$1&amp;$F390&amp;":"&amp;$F390),INDIRECT($F$1&amp;dbP!$D$2&amp;":"&amp;dbP!$D$2),"&gt;="&amp;AE$6,INDIRECT($F$1&amp;dbP!$D$2&amp;":"&amp;dbP!$D$2),"&lt;="&amp;A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F390" s="1">
        <f ca="1">SUMIFS(INDIRECT($F$1&amp;$F390&amp;":"&amp;$F390),INDIRECT($F$1&amp;dbP!$D$2&amp;":"&amp;dbP!$D$2),"&gt;="&amp;AF$6,INDIRECT($F$1&amp;dbP!$D$2&amp;":"&amp;dbP!$D$2),"&lt;="&amp;AF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G390" s="1">
        <f ca="1">SUMIFS(INDIRECT($F$1&amp;$F390&amp;":"&amp;$F390),INDIRECT($F$1&amp;dbP!$D$2&amp;":"&amp;dbP!$D$2),"&gt;="&amp;AG$6,INDIRECT($F$1&amp;dbP!$D$2&amp;":"&amp;dbP!$D$2),"&lt;="&amp;AG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H390" s="1">
        <f ca="1">SUMIFS(INDIRECT($F$1&amp;$F390&amp;":"&amp;$F390),INDIRECT($F$1&amp;dbP!$D$2&amp;":"&amp;dbP!$D$2),"&gt;="&amp;AH$6,INDIRECT($F$1&amp;dbP!$D$2&amp;":"&amp;dbP!$D$2),"&lt;="&amp;AH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I390" s="1">
        <f ca="1">SUMIFS(INDIRECT($F$1&amp;$F390&amp;":"&amp;$F390),INDIRECT($F$1&amp;dbP!$D$2&amp;":"&amp;dbP!$D$2),"&gt;="&amp;AI$6,INDIRECT($F$1&amp;dbP!$D$2&amp;":"&amp;dbP!$D$2),"&lt;="&amp;AI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J390" s="1">
        <f ca="1">SUMIFS(INDIRECT($F$1&amp;$F390&amp;":"&amp;$F390),INDIRECT($F$1&amp;dbP!$D$2&amp;":"&amp;dbP!$D$2),"&gt;="&amp;AJ$6,INDIRECT($F$1&amp;dbP!$D$2&amp;":"&amp;dbP!$D$2),"&lt;="&amp;AJ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K390" s="1">
        <f ca="1">SUMIFS(INDIRECT($F$1&amp;$F390&amp;":"&amp;$F390),INDIRECT($F$1&amp;dbP!$D$2&amp;":"&amp;dbP!$D$2),"&gt;="&amp;AK$6,INDIRECT($F$1&amp;dbP!$D$2&amp;":"&amp;dbP!$D$2),"&lt;="&amp;AK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L390" s="1">
        <f ca="1">SUMIFS(INDIRECT($F$1&amp;$F390&amp;":"&amp;$F390),INDIRECT($F$1&amp;dbP!$D$2&amp;":"&amp;dbP!$D$2),"&gt;="&amp;AL$6,INDIRECT($F$1&amp;dbP!$D$2&amp;":"&amp;dbP!$D$2),"&lt;="&amp;AL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M390" s="1">
        <f ca="1">SUMIFS(INDIRECT($F$1&amp;$F390&amp;":"&amp;$F390),INDIRECT($F$1&amp;dbP!$D$2&amp;":"&amp;dbP!$D$2),"&gt;="&amp;AM$6,INDIRECT($F$1&amp;dbP!$D$2&amp;":"&amp;dbP!$D$2),"&lt;="&amp;AM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N390" s="1">
        <f ca="1">SUMIFS(INDIRECT($F$1&amp;$F390&amp;":"&amp;$F390),INDIRECT($F$1&amp;dbP!$D$2&amp;":"&amp;dbP!$D$2),"&gt;="&amp;AN$6,INDIRECT($F$1&amp;dbP!$D$2&amp;":"&amp;dbP!$D$2),"&lt;="&amp;AN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O390" s="1">
        <f ca="1">SUMIFS(INDIRECT($F$1&amp;$F390&amp;":"&amp;$F390),INDIRECT($F$1&amp;dbP!$D$2&amp;":"&amp;dbP!$D$2),"&gt;="&amp;AO$6,INDIRECT($F$1&amp;dbP!$D$2&amp;":"&amp;dbP!$D$2),"&lt;="&amp;AO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P390" s="1">
        <f ca="1">SUMIFS(INDIRECT($F$1&amp;$F390&amp;":"&amp;$F390),INDIRECT($F$1&amp;dbP!$D$2&amp;":"&amp;dbP!$D$2),"&gt;="&amp;AP$6,INDIRECT($F$1&amp;dbP!$D$2&amp;":"&amp;dbP!$D$2),"&lt;="&amp;AP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Q390" s="1">
        <f ca="1">SUMIFS(INDIRECT($F$1&amp;$F390&amp;":"&amp;$F390),INDIRECT($F$1&amp;dbP!$D$2&amp;":"&amp;dbP!$D$2),"&gt;="&amp;AQ$6,INDIRECT($F$1&amp;dbP!$D$2&amp;":"&amp;dbP!$D$2),"&lt;="&amp;AQ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R390" s="1">
        <f ca="1">SUMIFS(INDIRECT($F$1&amp;$F390&amp;":"&amp;$F390),INDIRECT($F$1&amp;dbP!$D$2&amp;":"&amp;dbP!$D$2),"&gt;="&amp;AR$6,INDIRECT($F$1&amp;dbP!$D$2&amp;":"&amp;dbP!$D$2),"&lt;="&amp;AR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S390" s="1">
        <f ca="1">SUMIFS(INDIRECT($F$1&amp;$F390&amp;":"&amp;$F390),INDIRECT($F$1&amp;dbP!$D$2&amp;":"&amp;dbP!$D$2),"&gt;="&amp;AS$6,INDIRECT($F$1&amp;dbP!$D$2&amp;":"&amp;dbP!$D$2),"&lt;="&amp;AS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T390" s="1">
        <f ca="1">SUMIFS(INDIRECT($F$1&amp;$F390&amp;":"&amp;$F390),INDIRECT($F$1&amp;dbP!$D$2&amp;":"&amp;dbP!$D$2),"&gt;="&amp;AT$6,INDIRECT($F$1&amp;dbP!$D$2&amp;":"&amp;dbP!$D$2),"&lt;="&amp;AT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U390" s="1">
        <f ca="1">SUMIFS(INDIRECT($F$1&amp;$F390&amp;":"&amp;$F390),INDIRECT($F$1&amp;dbP!$D$2&amp;":"&amp;dbP!$D$2),"&gt;="&amp;AU$6,INDIRECT($F$1&amp;dbP!$D$2&amp;":"&amp;dbP!$D$2),"&lt;="&amp;AU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V390" s="1">
        <f ca="1">SUMIFS(INDIRECT($F$1&amp;$F390&amp;":"&amp;$F390),INDIRECT($F$1&amp;dbP!$D$2&amp;":"&amp;dbP!$D$2),"&gt;="&amp;AV$6,INDIRECT($F$1&amp;dbP!$D$2&amp;":"&amp;dbP!$D$2),"&lt;="&amp;A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W390" s="1">
        <f ca="1">SUMIFS(INDIRECT($F$1&amp;$F390&amp;":"&amp;$F390),INDIRECT($F$1&amp;dbP!$D$2&amp;":"&amp;dbP!$D$2),"&gt;="&amp;AW$6,INDIRECT($F$1&amp;dbP!$D$2&amp;":"&amp;dbP!$D$2),"&lt;="&amp;A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X390" s="1">
        <f ca="1">SUMIFS(INDIRECT($F$1&amp;$F390&amp;":"&amp;$F390),INDIRECT($F$1&amp;dbP!$D$2&amp;":"&amp;dbP!$D$2),"&gt;="&amp;AX$6,INDIRECT($F$1&amp;dbP!$D$2&amp;":"&amp;dbP!$D$2),"&lt;="&amp;A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Y390" s="1">
        <f ca="1">SUMIFS(INDIRECT($F$1&amp;$F390&amp;":"&amp;$F390),INDIRECT($F$1&amp;dbP!$D$2&amp;":"&amp;dbP!$D$2),"&gt;="&amp;AY$6,INDIRECT($F$1&amp;dbP!$D$2&amp;":"&amp;dbP!$D$2),"&lt;="&amp;A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Z390" s="1">
        <f ca="1">SUMIFS(INDIRECT($F$1&amp;$F390&amp;":"&amp;$F390),INDIRECT($F$1&amp;dbP!$D$2&amp;":"&amp;dbP!$D$2),"&gt;="&amp;AZ$6,INDIRECT($F$1&amp;dbP!$D$2&amp;":"&amp;dbP!$D$2),"&lt;="&amp;A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A390" s="1">
        <f ca="1">SUMIFS(INDIRECT($F$1&amp;$F390&amp;":"&amp;$F390),INDIRECT($F$1&amp;dbP!$D$2&amp;":"&amp;dbP!$D$2),"&gt;="&amp;BA$6,INDIRECT($F$1&amp;dbP!$D$2&amp;":"&amp;dbP!$D$2),"&lt;="&amp;B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B390" s="1">
        <f ca="1">SUMIFS(INDIRECT($F$1&amp;$F390&amp;":"&amp;$F390),INDIRECT($F$1&amp;dbP!$D$2&amp;":"&amp;dbP!$D$2),"&gt;="&amp;BB$6,INDIRECT($F$1&amp;dbP!$D$2&amp;":"&amp;dbP!$D$2),"&lt;="&amp;B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C390" s="1">
        <f ca="1">SUMIFS(INDIRECT($F$1&amp;$F390&amp;":"&amp;$F390),INDIRECT($F$1&amp;dbP!$D$2&amp;":"&amp;dbP!$D$2),"&gt;="&amp;BC$6,INDIRECT($F$1&amp;dbP!$D$2&amp;":"&amp;dbP!$D$2),"&lt;="&amp;B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D390" s="1">
        <f ca="1">SUMIFS(INDIRECT($F$1&amp;$F390&amp;":"&amp;$F390),INDIRECT($F$1&amp;dbP!$D$2&amp;":"&amp;dbP!$D$2),"&gt;="&amp;BD$6,INDIRECT($F$1&amp;dbP!$D$2&amp;":"&amp;dbP!$D$2),"&lt;="&amp;B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E390" s="1">
        <f ca="1">SUMIFS(INDIRECT($F$1&amp;$F390&amp;":"&amp;$F390),INDIRECT($F$1&amp;dbP!$D$2&amp;":"&amp;dbP!$D$2),"&gt;="&amp;BE$6,INDIRECT($F$1&amp;dbP!$D$2&amp;":"&amp;dbP!$D$2),"&lt;="&amp;B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</row>
    <row r="391" spans="2:57" x14ac:dyDescent="0.3">
      <c r="B391" s="1">
        <f>MAX(B$235:B390)+1</f>
        <v>157</v>
      </c>
      <c r="D391" s="1" t="str">
        <f ca="1">INDIRECT($B$1&amp;Items!T$2&amp;$B391)</f>
        <v>CF(-)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Основные средства - тип - 1</v>
      </c>
      <c r="J391" s="1" t="str">
        <f ca="1">IF(INDIRECT($B$1&amp;Items!O$2&amp;$B391)="",IF(H391&lt;&gt;I391,"  "&amp;I391,I391),"    "&amp;INDIRECT($B$1&amp;Items!O$2&amp;$B391))</f>
        <v xml:space="preserve">    Капзатраты - тип - 1 - 9</v>
      </c>
      <c r="S391" s="1">
        <f ca="1">SUM($U391:INDIRECT(ADDRESS(ROW(),SUMIFS($1:$1,$5:$5,MAX($5:$5)))))</f>
        <v>1354320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1354320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2:57" x14ac:dyDescent="0.3">
      <c r="B392" s="1">
        <f>MAX(B$235:B391)+1</f>
        <v>158</v>
      </c>
      <c r="D392" s="1" t="str">
        <f ca="1">INDIRECT($B$1&amp;Items!T$2&amp;$B392)</f>
        <v>CF(-)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- 1</v>
      </c>
      <c r="J392" s="1" t="str">
        <f ca="1">IF(INDIRECT($B$1&amp;Items!O$2&amp;$B392)="",IF(H392&lt;&gt;I392,"  "&amp;I392,I392),"    "&amp;INDIRECT($B$1&amp;Items!O$2&amp;$B392))</f>
        <v xml:space="preserve">    Капзатраты - тип - 1 - 10</v>
      </c>
      <c r="S392" s="1">
        <f ca="1">SUM($U392:INDIRECT(ADDRESS(ROW(),SUMIFS($1:$1,$5:$5,MAX($5:$5)))))</f>
        <v>2342360.2000000002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2342360.2000000002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2:57" x14ac:dyDescent="0.3">
      <c r="B393" s="1">
        <f>MAX(B$235:B392)+1</f>
        <v>159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  Капзатраты - тип - 1 - 11</v>
      </c>
      <c r="S393" s="1">
        <f ca="1">SUM($U393:INDIRECT(ADDRESS(ROW(),SUMIFS($1:$1,$5:$5,MAX($5:$5)))))</f>
        <v>903632.8125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903632.8125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2:57" x14ac:dyDescent="0.3">
      <c r="B394" s="1">
        <f>MAX(B$235:B393)+1</f>
        <v>160</v>
      </c>
      <c r="D394" s="1">
        <f ca="1">INDIRECT($B$1&amp;Items!T$2&amp;$B394)</f>
        <v>0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- 2</v>
      </c>
      <c r="J394" s="1" t="str">
        <f ca="1">IF(INDIRECT($B$1&amp;Items!O$2&amp;$B394)="",IF(H394&lt;&gt;I394,"  "&amp;I394,I394),"    "&amp;INDIRECT($B$1&amp;Items!O$2&amp;$B394))</f>
        <v xml:space="preserve">  Основные средства - тип - 2</v>
      </c>
      <c r="S394" s="1">
        <f ca="1">SUM($U394:INDIRECT(ADDRESS(ROW(),SUMIFS($1:$1,$5:$5,MAX($5:$5)))))</f>
        <v>12156986.775592251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12156986.775592251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2:57" x14ac:dyDescent="0.3">
      <c r="B395" s="1">
        <f>MAX(B$235:B394)+1</f>
        <v>161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- 2</v>
      </c>
      <c r="J395" s="1" t="str">
        <f ca="1">IF(INDIRECT($B$1&amp;Items!O$2&amp;$B395)="",IF(H395&lt;&gt;I395,"  "&amp;I395,I395),"    "&amp;INDIRECT($B$1&amp;Items!O$2&amp;$B395))</f>
        <v xml:space="preserve">    Капзатраты - тип - 2 - 1</v>
      </c>
      <c r="S395" s="1">
        <f ca="1">SUM($U395:INDIRECT(ADDRESS(ROW(),SUMIFS($1:$1,$5:$5,MAX($5:$5)))))</f>
        <v>1093962.2400000002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1093962.2400000002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2:57" x14ac:dyDescent="0.3">
      <c r="B396" s="1">
        <f>MAX(B$235:B395)+1</f>
        <v>162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- 2</v>
      </c>
      <c r="J396" s="1" t="str">
        <f ca="1">IF(INDIRECT($B$1&amp;Items!O$2&amp;$B396)="",IF(H396&lt;&gt;I396,"  "&amp;I396,I396),"    "&amp;INDIRECT($B$1&amp;Items!O$2&amp;$B396))</f>
        <v xml:space="preserve">    Капзатраты - тип - 2 - 2</v>
      </c>
      <c r="S396" s="1">
        <f ca="1">SUM($U396:INDIRECT(ADDRESS(ROW(),SUMIFS($1:$1,$5:$5,MAX($5:$5)))))</f>
        <v>1218888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1218888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2:57" x14ac:dyDescent="0.3">
      <c r="B397" s="1">
        <f>MAX(B$235:B396)+1</f>
        <v>163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- 2</v>
      </c>
      <c r="J397" s="1" t="str">
        <f ca="1">IF(INDIRECT($B$1&amp;Items!O$2&amp;$B397)="",IF(H397&lt;&gt;I397,"  "&amp;I397,I397),"    "&amp;INDIRECT($B$1&amp;Items!O$2&amp;$B397))</f>
        <v xml:space="preserve">    Капзатраты - тип - 2 - 3</v>
      </c>
      <c r="S397" s="1">
        <f ca="1">SUM($U397:INDIRECT(ADDRESS(ROW(),SUMIFS($1:$1,$5:$5,MAX($5:$5)))))</f>
        <v>1569381.3340000003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1569381.3340000003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2:57" x14ac:dyDescent="0.3">
      <c r="B398" s="1">
        <f>MAX(B$235:B397)+1</f>
        <v>164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- 2</v>
      </c>
      <c r="J398" s="1" t="str">
        <f ca="1">IF(INDIRECT($B$1&amp;Items!O$2&amp;$B398)="",IF(H398&lt;&gt;I398,"  "&amp;I398,I398),"    "&amp;INDIRECT($B$1&amp;Items!O$2&amp;$B398))</f>
        <v xml:space="preserve">    Капзатраты - тип - 2 - 4</v>
      </c>
      <c r="S398" s="1">
        <f ca="1">SUM($U398:INDIRECT(ADDRESS(ROW(),SUMIFS($1:$1,$5:$5,MAX($5:$5)))))</f>
        <v>1129541.015625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1129541.015625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2:57" x14ac:dyDescent="0.3">
      <c r="B399" s="1">
        <f>MAX(B$235:B398)+1</f>
        <v>165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- 2</v>
      </c>
      <c r="J399" s="1" t="str">
        <f ca="1">IF(INDIRECT($B$1&amp;Items!O$2&amp;$B399)="",IF(H399&lt;&gt;I399,"  "&amp;I399,I399),"    "&amp;INDIRECT($B$1&amp;Items!O$2&amp;$B399))</f>
        <v xml:space="preserve">    Капзатраты - тип - 2 - 5</v>
      </c>
      <c r="S399" s="1">
        <f ca="1">SUM($U399:INDIRECT(ADDRESS(ROW(),SUMIFS($1:$1,$5:$5,MAX($5:$5)))))</f>
        <v>1225237.7088000004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1225237.7088000004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2:57" x14ac:dyDescent="0.3">
      <c r="B400" s="1">
        <f>MAX(B$235:B399)+1</f>
        <v>166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- 2</v>
      </c>
      <c r="J400" s="1" t="str">
        <f ca="1">IF(INDIRECT($B$1&amp;Items!O$2&amp;$B400)="",IF(H400&lt;&gt;I400,"  "&amp;I400,I400),"    "&amp;INDIRECT($B$1&amp;Items!O$2&amp;$B400))</f>
        <v xml:space="preserve">    Капзатраты - тип - 2 - 6</v>
      </c>
      <c r="S400" s="1">
        <f ca="1">SUM($U400:INDIRECT(ADDRESS(ROW(),SUMIFS($1:$1,$5:$5,MAX($5:$5)))))</f>
        <v>1096999.2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1096999.2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MAX(B$235:B400)+1</f>
        <v>167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- 2</v>
      </c>
      <c r="J401" s="1" t="str">
        <f ca="1">IF(INDIRECT($B$1&amp;Items!O$2&amp;$B401)="",IF(H401&lt;&gt;I401,"  "&amp;I401,I401),"    "&amp;INDIRECT($B$1&amp;Items!O$2&amp;$B401))</f>
        <v xml:space="preserve">    Капзатраты - тип - 2 - 7</v>
      </c>
      <c r="S401" s="1">
        <f ca="1">SUM($U401:INDIRECT(ADDRESS(ROW(),SUMIFS($1:$1,$5:$5,MAX($5:$5)))))</f>
        <v>1051485.4937800001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1051485.4937800001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MAX(B$235:B401)+1</f>
        <v>168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- 2</v>
      </c>
      <c r="J402" s="1" t="str">
        <f ca="1">IF(INDIRECT($B$1&amp;Items!O$2&amp;$B402)="",IF(H402&lt;&gt;I402,"  "&amp;I402,I402),"    "&amp;INDIRECT($B$1&amp;Items!O$2&amp;$B402))</f>
        <v xml:space="preserve">    Капзатраты - тип - 2 - 8</v>
      </c>
      <c r="S402" s="1">
        <f ca="1">SUM($U402:INDIRECT(ADDRESS(ROW(),SUMIFS($1:$1,$5:$5,MAX($5:$5)))))</f>
        <v>1411926.26953125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1411926.26953125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MAX(B$235:B402)+1</f>
        <v>169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- 2</v>
      </c>
      <c r="J403" s="1" t="str">
        <f ca="1">IF(INDIRECT($B$1&amp;Items!O$2&amp;$B403)="",IF(H403&lt;&gt;I403,"  "&amp;I403,I403),"    "&amp;INDIRECT($B$1&amp;Items!O$2&amp;$B403))</f>
        <v xml:space="preserve">    Капзатраты - тип - 2 - 9</v>
      </c>
      <c r="S403" s="1">
        <f ca="1">SUM($U403:INDIRECT(ADDRESS(ROW(),SUMIFS($1:$1,$5:$5,MAX($5:$5)))))</f>
        <v>1372266.2338560005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1372266.2338560005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MAX(B$235:B403)+1</f>
        <v>170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- 2</v>
      </c>
      <c r="J404" s="1" t="str">
        <f ca="1">IF(INDIRECT($B$1&amp;Items!O$2&amp;$B404)="",IF(H404&lt;&gt;I404,"  "&amp;I404,I404),"    "&amp;INDIRECT($B$1&amp;Items!O$2&amp;$B404))</f>
        <v xml:space="preserve">    Капзатраты - тип - 2 - 10</v>
      </c>
      <c r="S404" s="1">
        <f ca="1">SUM($U404:INDIRECT(ADDRESS(ROW(),SUMIFS($1:$1,$5:$5,MAX($5:$5)))))</f>
        <v>987299.28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987299.28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MAX(B$235:B404)+1</f>
        <v>171</v>
      </c>
      <c r="D405" s="1">
        <f ca="1">INDIRECT($B$1&amp;Items!T$2&amp;$B405)</f>
        <v>0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- 3</v>
      </c>
      <c r="J405" s="1" t="str">
        <f ca="1">IF(INDIRECT($B$1&amp;Items!O$2&amp;$B405)="",IF(H405&lt;&gt;I405,"  "&amp;I405,I405),"    "&amp;INDIRECT($B$1&amp;Items!O$2&amp;$B405))</f>
        <v xml:space="preserve">  Основные средства - тип - 3</v>
      </c>
      <c r="S405" s="1">
        <f ca="1">SUM($U405:INDIRECT(ADDRESS(ROW(),SUMIFS($1:$1,$5:$5,MAX($5:$5)))))</f>
        <v>22423723.297033995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10410388.398080524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12013334.898953473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MAX(B$235:B405)+1</f>
        <v>172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- 3</v>
      </c>
      <c r="J406" s="1" t="str">
        <f ca="1">IF(INDIRECT($B$1&amp;Items!O$2&amp;$B406)="",IF(H406&lt;&gt;I406,"  "&amp;I406,I406),"    "&amp;INDIRECT($B$1&amp;Items!O$2&amp;$B406))</f>
        <v xml:space="preserve">    Капзатраты - тип - 3 - 1</v>
      </c>
      <c r="S406" s="1">
        <f ca="1">SUM($U406:INDIRECT(ADDRESS(ROW(),SUMIFS($1:$1,$5:$5,MAX($5:$5)))))</f>
        <v>704495.28083260008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704495.28083260008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MAX(B$235:B406)+1</f>
        <v>173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- 3</v>
      </c>
      <c r="J407" s="1" t="str">
        <f ca="1">IF(INDIRECT($B$1&amp;Items!O$2&amp;$B407)="",IF(H407&lt;&gt;I407,"  "&amp;I407,I407),"    "&amp;INDIRECT($B$1&amp;Items!O$2&amp;$B407))</f>
        <v xml:space="preserve">    Капзатраты - тип - 3 - 2</v>
      </c>
      <c r="S407" s="1">
        <f ca="1">SUM($U407:INDIRECT(ADDRESS(ROW(),SUMIFS($1:$1,$5:$5,MAX($5:$5)))))</f>
        <v>1764907.8369140625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1764907.8369140625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MAX(B$235:B407)+1</f>
        <v>174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- 3</v>
      </c>
      <c r="J408" s="1" t="str">
        <f ca="1">IF(INDIRECT($B$1&amp;Items!O$2&amp;$B408)="",IF(H408&lt;&gt;I408,"  "&amp;I408,I408),"    "&amp;INDIRECT($B$1&amp;Items!O$2&amp;$B408))</f>
        <v xml:space="preserve">    Капзатраты - тип - 3 - 3</v>
      </c>
      <c r="S408" s="1">
        <f ca="1">SUM($U408:INDIRECT(ADDRESS(ROW(),SUMIFS($1:$1,$5:$5,MAX($5:$5)))))</f>
        <v>1536938.1819187207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1536938.1819187207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MAX(B$235:B408)+1</f>
        <v>175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- 3</v>
      </c>
      <c r="J409" s="1" t="str">
        <f ca="1">IF(INDIRECT($B$1&amp;Items!O$2&amp;$B409)="",IF(H409&lt;&gt;I409,"  "&amp;I409,I409),"    "&amp;INDIRECT($B$1&amp;Items!O$2&amp;$B409))</f>
        <v xml:space="preserve">    Капзатраты - тип - 3 - 4</v>
      </c>
      <c r="S409" s="1">
        <f ca="1">SUM($U409:INDIRECT(ADDRESS(ROW(),SUMIFS($1:$1,$5:$5,MAX($5:$5)))))</f>
        <v>888569.35200000007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888569.35200000007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MAX(B$235:B409)+1</f>
        <v>176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- 3</v>
      </c>
      <c r="J410" s="1" t="str">
        <f ca="1">IF(INDIRECT($B$1&amp;Items!O$2&amp;$B410)="",IF(H410&lt;&gt;I410,"  "&amp;I410,I410),"    "&amp;INDIRECT($B$1&amp;Items!O$2&amp;$B410))</f>
        <v xml:space="preserve">    Капзатраты - тип - 3 - 5</v>
      </c>
      <c r="S410" s="1">
        <f ca="1">SUM($U410:INDIRECT(ADDRESS(ROW(),SUMIFS($1:$1,$5:$5,MAX($5:$5)))))</f>
        <v>472011.83815784211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472011.83815784211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MAX(B$235:B410)+1</f>
        <v>177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- 3</v>
      </c>
      <c r="J411" s="1" t="str">
        <f ca="1">IF(INDIRECT($B$1&amp;Items!O$2&amp;$B411)="",IF(H411&lt;&gt;I411,"  "&amp;I411,I411),"    "&amp;INDIRECT($B$1&amp;Items!O$2&amp;$B411))</f>
        <v xml:space="preserve">    Капзатраты - тип - 3 - 6</v>
      </c>
      <c r="S411" s="1">
        <f ca="1">SUM($U411:INDIRECT(ADDRESS(ROW(),SUMIFS($1:$1,$5:$5,MAX($5:$5)))))</f>
        <v>2206134.7961425781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2206134.7961425781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MAX(B$235:B411)+1</f>
        <v>178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- 3</v>
      </c>
      <c r="J412" s="1" t="str">
        <f ca="1">IF(INDIRECT($B$1&amp;Items!O$2&amp;$B412)="",IF(H412&lt;&gt;I412,"  "&amp;I412,I412),"    "&amp;INDIRECT($B$1&amp;Items!O$2&amp;$B412))</f>
        <v xml:space="preserve">    Капзатраты - тип - 3 - 7</v>
      </c>
      <c r="S412" s="1">
        <f ca="1">SUM($U412:INDIRECT(ADDRESS(ROW(),SUMIFS($1:$1,$5:$5,MAX($5:$5)))))</f>
        <v>1721370.7637489673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1721370.7637489673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MAX(B$235:B412)+1</f>
        <v>179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- 3</v>
      </c>
      <c r="J413" s="1" t="str">
        <f ca="1">IF(INDIRECT($B$1&amp;Items!O$2&amp;$B413)="",IF(H413&lt;&gt;I413,"  "&amp;I413,I413),"    "&amp;INDIRECT($B$1&amp;Items!O$2&amp;$B413))</f>
        <v xml:space="preserve">    Капзатраты - тип - 3 - 8</v>
      </c>
      <c r="S413" s="1">
        <f ca="1">SUM($U413:INDIRECT(ADDRESS(ROW(),SUMIFS($1:$1,$5:$5,MAX($5:$5)))))</f>
        <v>799712.41680000012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799712.41680000012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MAX(B$235:B413)+1</f>
        <v>180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- 3</v>
      </c>
      <c r="J414" s="1" t="str">
        <f ca="1">IF(INDIRECT($B$1&amp;Items!O$2&amp;$B414)="",IF(H414&lt;&gt;I414,"  "&amp;I414,I414),"    "&amp;INDIRECT($B$1&amp;Items!O$2&amp;$B414))</f>
        <v xml:space="preserve">    Капзатраты - тип - 3 - 9</v>
      </c>
      <c r="S414" s="1">
        <f ca="1">SUM($U414:INDIRECT(ADDRESS(ROW(),SUMIFS($1:$1,$5:$5,MAX($5:$5)))))</f>
        <v>316247.93156575423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316247.93156575423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MAX(B$235:B414)+1</f>
        <v>181</v>
      </c>
      <c r="D415" s="1" t="str">
        <f ca="1">INDIRECT($B$1&amp;Items!T$2&amp;$B415)</f>
        <v>CF(-)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- 3</v>
      </c>
      <c r="J415" s="1" t="str">
        <f ca="1">IF(INDIRECT($B$1&amp;Items!O$2&amp;$B415)="",IF(H415&lt;&gt;I415,"  "&amp;I415,I415),"    "&amp;INDIRECT($B$1&amp;Items!O$2&amp;$B415))</f>
        <v xml:space="preserve">    Капзатраты - тип - 3 - 10</v>
      </c>
      <c r="S415" s="1">
        <f ca="1">SUM($U415:INDIRECT(ADDRESS(ROW(),SUMIFS($1:$1,$5:$5,MAX($5:$5)))))</f>
        <v>2757668.4951782227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2757668.4951782227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MAX(B$235:B415)+1</f>
        <v>182</v>
      </c>
      <c r="D416" s="1" t="str">
        <f ca="1">INDIRECT($B$1&amp;Items!T$2&amp;$B416)</f>
        <v>CF(-)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  Капзатраты - тип - 3 - 11</v>
      </c>
      <c r="S416" s="1">
        <f ca="1">SUM($U416:INDIRECT(ADDRESS(ROW(),SUMIFS($1:$1,$5:$5,MAX($5:$5)))))</f>
        <v>1927935.2553988437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1927935.2553988437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1:57" x14ac:dyDescent="0.3">
      <c r="B417" s="1">
        <f>MAX(B$235:B416)+1</f>
        <v>183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- 3 - 12</v>
      </c>
      <c r="S417" s="1">
        <f ca="1">SUM($U417:INDIRECT(ADDRESS(ROW(),SUMIFS($1:$1,$5:$5,MAX($5:$5)))))</f>
        <v>719741.17512000015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719741.17512000015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1:57" x14ac:dyDescent="0.3">
      <c r="B418" s="1">
        <f>MAX(B$235:B417)+1</f>
        <v>184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- 3 - 13</v>
      </c>
      <c r="S418" s="1">
        <f ca="1">SUM($U418:INDIRECT(ADDRESS(ROW(),SUMIFS($1:$1,$5:$5,MAX($5:$5)))))</f>
        <v>211886.11414905536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211886.11414905536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1:57" x14ac:dyDescent="0.3">
      <c r="B419" s="1">
        <f>MAX(B$235:B418)+1</f>
        <v>185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- 3 - 14</v>
      </c>
      <c r="S419" s="1">
        <f ca="1">SUM($U419:INDIRECT(ADDRESS(ROW(),SUMIFS($1:$1,$5:$5,MAX($5:$5)))))</f>
        <v>3447085.6189727783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3447085.6189727783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1:57" x14ac:dyDescent="0.3">
      <c r="B420" s="1">
        <f>MAX(B$235:B419)+1</f>
        <v>186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- 3 - 15</v>
      </c>
      <c r="S420" s="1">
        <f ca="1">SUM($U420:INDIRECT(ADDRESS(ROW(),SUMIFS($1:$1,$5:$5,MAX($5:$5)))))</f>
        <v>2159287.4860467049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2159287.4860467049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1:57" x14ac:dyDescent="0.3">
      <c r="B421" s="1">
        <f>MAX(B$235:B420)+1</f>
        <v>187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- 3 - 16</v>
      </c>
      <c r="S421" s="1">
        <f ca="1">SUM($U421:INDIRECT(ADDRESS(ROW(),SUMIFS($1:$1,$5:$5,MAX($5:$5)))))</f>
        <v>647767.05760800012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647767.05760800012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1:57" x14ac:dyDescent="0.3">
      <c r="B422" s="1">
        <f>MAX(B$235:B421)+1</f>
        <v>188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- 3 - 17</v>
      </c>
      <c r="S422" s="1">
        <f ca="1">SUM($U422:INDIRECT(ADDRESS(ROW(),SUMIFS($1:$1,$5:$5,MAX($5:$5)))))</f>
        <v>141963.6964798671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141963.6964798671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1:57" ht="4.9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3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</row>
    <row r="424" spans="1:57" x14ac:dyDescent="0.3">
      <c r="B424" s="1">
        <f>MAX(B$235:B423)+1</f>
        <v>189</v>
      </c>
      <c r="D424" s="1" t="str">
        <f ca="1">INDIRECT($B$1&amp;Items!T$2&amp;$B424)</f>
        <v>CF</v>
      </c>
      <c r="F424" s="1">
        <f ca="1">INDIRECT($B$1&amp;Items!P$2&amp;$B424)</f>
        <v>0</v>
      </c>
      <c r="H424" s="13" t="str">
        <f ca="1">INDIRECT($B$1&amp;Items!M$2&amp;$B424)</f>
        <v>Денежный поток по основной деятельности</v>
      </c>
      <c r="I424" s="13" t="str">
        <f ca="1">IF(INDIRECT($B$1&amp;Items!N$2&amp;$B424)="",H424,INDIRECT($B$1&amp;Items!N$2&amp;$B424))</f>
        <v>Денежный поток по основной деятельности</v>
      </c>
      <c r="J424" s="1" t="str">
        <f ca="1">IF(INDIRECT($B$1&amp;Items!O$2&amp;$B424)="",IF(H424&lt;&gt;I424,"  "&amp;I424,I424),"    "&amp;INDIRECT($B$1&amp;Items!O$2&amp;$B424))</f>
        <v>Денежный поток по основной деятельности</v>
      </c>
      <c r="S424" s="1">
        <f ca="1">SUM($U424:INDIRECT(ADDRESS(ROW(),SUMIFS($1:$1,$5:$5,MAX($5:$5)))))</f>
        <v>-27570728.310179073</v>
      </c>
      <c r="V424" s="1">
        <f ca="1">SUMIFS(V$237:V423,$D$237:$D423,Items!$T$11)-SUMIFS(V$237:V423,$D$237:$D423,Items!$T$19)</f>
        <v>-9948983.944394201</v>
      </c>
      <c r="W424" s="1">
        <f ca="1">SUMIFS(W$237:W423,$D$237:$D423,Items!$T$11)-SUMIFS(W$237:W423,$D$237:$D423,Items!$T$19)</f>
        <v>-49042909.86387191</v>
      </c>
      <c r="X424" s="1">
        <f ca="1">SUMIFS(X$237:X423,$D$237:$D423,Items!$T$11)-SUMIFS(X$237:X423,$D$237:$D423,Items!$T$19)</f>
        <v>-21062399.196068794</v>
      </c>
      <c r="Y424" s="1">
        <f ca="1">SUMIFS(Y$237:Y423,$D$237:$D423,Items!$T$11)-SUMIFS(Y$237:Y423,$D$237:$D423,Items!$T$19)</f>
        <v>-6163376.9004803132</v>
      </c>
      <c r="Z424" s="1">
        <f ca="1">SUMIFS(Z$237:Z423,$D$237:$D423,Items!$T$11)-SUMIFS(Z$237:Z423,$D$237:$D423,Items!$T$19)</f>
        <v>22765170.42307166</v>
      </c>
      <c r="AA424" s="1">
        <f ca="1">SUMIFS(AA$237:AA423,$D$237:$D423,Items!$T$11)-SUMIFS(AA$237:AA423,$D$237:$D423,Items!$T$19)</f>
        <v>22442014.326825377</v>
      </c>
      <c r="AB424" s="1">
        <f ca="1">SUMIFS(AB$237:AB423,$D$237:$D423,Items!$T$11)-SUMIFS(AB$237:AB423,$D$237:$D423,Items!$T$19)</f>
        <v>14310295.777639104</v>
      </c>
      <c r="AC424" s="1">
        <f ca="1">SUMIFS(AC$237:AC423,$D$237:$D423,Items!$T$11)-SUMIFS(AC$237:AC423,$D$237:$D423,Items!$T$19)</f>
        <v>-870538.9328999999</v>
      </c>
      <c r="AD424" s="1">
        <f ca="1">SUMIFS(AD$237:AD423,$D$237:$D423,Items!$T$11)-SUMIFS(AD$237:AD423,$D$237:$D423,Items!$T$19)</f>
        <v>0</v>
      </c>
      <c r="AE424" s="1">
        <f ca="1">SUMIFS(AE$237:AE423,$D$237:$D423,Items!$T$11)-SUMIFS(AE$237:AE423,$D$237:$D423,Items!$T$19)</f>
        <v>0</v>
      </c>
      <c r="AF424" s="1">
        <f ca="1">SUMIFS(AF$237:AF423,$D$237:$D423,Items!$T$11)-SUMIFS(AF$237:AF423,$D$237:$D423,Items!$T$19)</f>
        <v>0</v>
      </c>
      <c r="AG424" s="1">
        <f ca="1">SUMIFS(AG$237:AG423,$D$237:$D423,Items!$T$11)-SUMIFS(AG$237:AG423,$D$237:$D423,Items!$T$19)</f>
        <v>0</v>
      </c>
      <c r="AH424" s="1">
        <f ca="1">SUMIFS(AH$237:AH423,$D$237:$D423,Items!$T$11)-SUMIFS(AH$237:AH423,$D$237:$D423,Items!$T$19)</f>
        <v>0</v>
      </c>
      <c r="AI424" s="1">
        <f ca="1">SUMIFS(AI$237:AI423,$D$237:$D423,Items!$T$11)-SUMIFS(AI$237:AI423,$D$237:$D423,Items!$T$19)</f>
        <v>0</v>
      </c>
      <c r="AJ424" s="1">
        <f ca="1">SUMIFS(AJ$237:AJ423,$D$237:$D423,Items!$T$11)-SUMIFS(AJ$237:AJ423,$D$237:$D423,Items!$T$19)</f>
        <v>0</v>
      </c>
      <c r="AK424" s="1">
        <f ca="1">SUMIFS(AK$237:AK423,$D$237:$D423,Items!$T$11)-SUMIFS(AK$237:AK423,$D$237:$D423,Items!$T$19)</f>
        <v>0</v>
      </c>
      <c r="AL424" s="1">
        <f ca="1">SUMIFS(AL$237:AL423,$D$237:$D423,Items!$T$11)-SUMIFS(AL$237:AL423,$D$237:$D423,Items!$T$19)</f>
        <v>0</v>
      </c>
      <c r="AM424" s="1">
        <f ca="1">SUMIFS(AM$237:AM423,$D$237:$D423,Items!$T$11)-SUMIFS(AM$237:AM423,$D$237:$D423,Items!$T$19)</f>
        <v>0</v>
      </c>
      <c r="AN424" s="1">
        <f ca="1">SUMIFS(AN$237:AN423,$D$237:$D423,Items!$T$11)-SUMIFS(AN$237:AN423,$D$237:$D423,Items!$T$19)</f>
        <v>0</v>
      </c>
      <c r="AO424" s="1">
        <f ca="1">SUMIFS(AO$237:AO423,$D$237:$D423,Items!$T$11)-SUMIFS(AO$237:AO423,$D$237:$D423,Items!$T$19)</f>
        <v>0</v>
      </c>
      <c r="AP424" s="1">
        <f ca="1">SUMIFS(AP$237:AP423,$D$237:$D423,Items!$T$11)-SUMIFS(AP$237:AP423,$D$237:$D423,Items!$T$19)</f>
        <v>0</v>
      </c>
      <c r="AQ424" s="1">
        <f ca="1">SUMIFS(AQ$237:AQ423,$D$237:$D423,Items!$T$11)-SUMIFS(AQ$237:AQ423,$D$237:$D423,Items!$T$19)</f>
        <v>0</v>
      </c>
      <c r="AR424" s="1">
        <f ca="1">SUMIFS(AR$237:AR423,$D$237:$D423,Items!$T$11)-SUMIFS(AR$237:AR423,$D$237:$D423,Items!$T$19)</f>
        <v>0</v>
      </c>
      <c r="AS424" s="1">
        <f ca="1">SUMIFS(AS$237:AS423,$D$237:$D423,Items!$T$11)-SUMIFS(AS$237:AS423,$D$237:$D423,Items!$T$19)</f>
        <v>0</v>
      </c>
      <c r="AT424" s="1">
        <f ca="1">SUMIFS(AT$237:AT423,$D$237:$D423,Items!$T$11)-SUMIFS(AT$237:AT423,$D$237:$D423,Items!$T$19)</f>
        <v>0</v>
      </c>
      <c r="AU424" s="1">
        <f ca="1">SUMIFS(AU$237:AU423,$D$237:$D423,Items!$T$11)-SUMIFS(AU$237:AU423,$D$237:$D423,Items!$T$19)</f>
        <v>0</v>
      </c>
      <c r="AV424" s="1">
        <f ca="1">SUMIFS(AV$237:AV423,$D$237:$D423,Items!$T$11)-SUMIFS(AV$237:AV423,$D$237:$D423,Items!$T$19)</f>
        <v>0</v>
      </c>
      <c r="AW424" s="1">
        <f ca="1">SUMIFS(AW$237:AW423,$D$237:$D423,Items!$T$11)-SUMIFS(AW$237:AW423,$D$237:$D423,Items!$T$19)</f>
        <v>0</v>
      </c>
      <c r="AX424" s="1">
        <f ca="1">SUMIFS(AX$237:AX423,$D$237:$D423,Items!$T$11)-SUMIFS(AX$237:AX423,$D$237:$D423,Items!$T$19)</f>
        <v>0</v>
      </c>
      <c r="AY424" s="1">
        <f ca="1">SUMIFS(AY$237:AY423,$D$237:$D423,Items!$T$11)-SUMIFS(AY$237:AY423,$D$237:$D423,Items!$T$19)</f>
        <v>0</v>
      </c>
      <c r="AZ424" s="1">
        <f ca="1">SUMIFS(AZ$237:AZ423,$D$237:$D423,Items!$T$11)-SUMIFS(AZ$237:AZ423,$D$237:$D423,Items!$T$19)</f>
        <v>0</v>
      </c>
      <c r="BA424" s="1">
        <f ca="1">SUMIFS(BA$237:BA423,$D$237:$D423,Items!$T$11)-SUMIFS(BA$237:BA423,$D$237:$D423,Items!$T$19)</f>
        <v>0</v>
      </c>
      <c r="BB424" s="1">
        <f ca="1">SUMIFS(BB$237:BB423,$D$237:$D423,Items!$T$11)-SUMIFS(BB$237:BB423,$D$237:$D423,Items!$T$19)</f>
        <v>0</v>
      </c>
      <c r="BC424" s="1">
        <f ca="1">SUMIFS(BC$237:BC423,$D$237:$D423,Items!$T$11)-SUMIFS(BC$237:BC423,$D$237:$D423,Items!$T$19)</f>
        <v>0</v>
      </c>
      <c r="BD424" s="1">
        <f ca="1">SUMIFS(BD$237:BD423,$D$237:$D423,Items!$T$11)-SUMIFS(BD$237:BD423,$D$237:$D423,Items!$T$19)</f>
        <v>0</v>
      </c>
      <c r="BE424" s="1">
        <f ca="1">SUMIFS(BE$237:BE423,$D$237:$D423,Items!$T$11)-SUMIFS(BE$237:BE423,$D$237:$D423,Items!$T$19)</f>
        <v>0</v>
      </c>
    </row>
    <row r="425" spans="1:57" ht="4.9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3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</row>
    <row r="426" spans="1:57" x14ac:dyDescent="0.3">
      <c r="B426" s="1">
        <f>MAX(B$235:B425)+1</f>
        <v>190</v>
      </c>
      <c r="D426" s="1" t="str">
        <f ca="1">INDIRECT($B$1&amp;Items!T$2&amp;$B426)</f>
        <v>CF(+)</v>
      </c>
      <c r="F426" s="1" t="str">
        <f ca="1">INDIRECT($B$1&amp;Items!P$2&amp;$B426)</f>
        <v>Y</v>
      </c>
      <c r="H426" s="13" t="str">
        <f ca="1">INDIRECT($B$1&amp;Items!M$2&amp;$B426)</f>
        <v>Оплата УК</v>
      </c>
      <c r="I426" s="13" t="str">
        <f ca="1">IF(INDIRECT($B$1&amp;Items!N$2&amp;$B426)="",H426,INDIRECT($B$1&amp;Items!N$2&amp;$B426))</f>
        <v>Оплата УК</v>
      </c>
      <c r="J426" s="1" t="str">
        <f ca="1">IF(INDIRECT($B$1&amp;Items!O$2&amp;$B426)="",IF(H426&lt;&gt;I426,"  "&amp;I426,I426),"    "&amp;INDIRECT($B$1&amp;Items!O$2&amp;$B426))</f>
        <v xml:space="preserve">    Оплата УК</v>
      </c>
      <c r="S426" s="1">
        <f ca="1">SUM($U426:INDIRECT(ADDRESS(ROW(),SUMIFS($1:$1,$5:$5,MAX($5:$5)))))</f>
        <v>40000000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40000000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1:57" ht="4.9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3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</row>
    <row r="428" spans="1:57" x14ac:dyDescent="0.3">
      <c r="B428" s="1">
        <f>MAX(B$235:B426)+1</f>
        <v>191</v>
      </c>
      <c r="D428" s="1" t="str">
        <f ca="1">INDIRECT($B$1&amp;Items!T$2&amp;$B428)</f>
        <v>CF</v>
      </c>
      <c r="F428" s="1">
        <f ca="1">INDIRECT($B$1&amp;Items!P$2&amp;$B428)</f>
        <v>0</v>
      </c>
      <c r="H428" s="13" t="str">
        <f ca="1">INDIRECT($B$1&amp;Items!M$2&amp;$B428)</f>
        <v>Ден. поток с уч. очередного источника финансир-я</v>
      </c>
      <c r="I428" s="13" t="str">
        <f ca="1">IF(INDIRECT($B$1&amp;Items!N$2&amp;$B428)="",H428,INDIRECT($B$1&amp;Items!N$2&amp;$B428))</f>
        <v>Ден. поток с уч. очередного источника финансир-я</v>
      </c>
      <c r="J428" s="1" t="str">
        <f ca="1">IF(INDIRECT($B$1&amp;Items!O$2&amp;$B428)="",IF(H428&lt;&gt;I428,"  "&amp;I428,I428),"    "&amp;INDIRECT($B$1&amp;Items!O$2&amp;$B428))</f>
        <v>Ден. поток с уч. очередного источника финансир-я</v>
      </c>
      <c r="S428" s="1">
        <f ca="1">SUM($U428:INDIRECT(ADDRESS(ROW(),SUMIFS($1:$1,$5:$5,MAX($5:$5)))))</f>
        <v>12429271.689820921</v>
      </c>
      <c r="V428" s="1">
        <f ca="1">SUMIFS(V$237:V426,$D$237:$D426,Items!$T$11)-SUMIFS(V$237:V426,$D$237:$D426,Items!$T$19)</f>
        <v>-9948983.944394201</v>
      </c>
      <c r="W428" s="1">
        <f ca="1">SUMIFS(W$237:W426,$D$237:$D426,Items!$T$11)-SUMIFS(W$237:W426,$D$237:$D426,Items!$T$19)</f>
        <v>-9042909.8638719097</v>
      </c>
      <c r="X428" s="1">
        <f ca="1">SUMIFS(X$237:X426,$D$237:$D426,Items!$T$11)-SUMIFS(X$237:X426,$D$237:$D426,Items!$T$19)</f>
        <v>-21062399.196068794</v>
      </c>
      <c r="Y428" s="1">
        <f ca="1">SUMIFS(Y$237:Y426,$D$237:$D426,Items!$T$11)-SUMIFS(Y$237:Y426,$D$237:$D426,Items!$T$19)</f>
        <v>-6163376.9004803132</v>
      </c>
      <c r="Z428" s="1">
        <f ca="1">SUMIFS(Z$237:Z426,$D$237:$D426,Items!$T$11)-SUMIFS(Z$237:Z426,$D$237:$D426,Items!$T$19)</f>
        <v>22765170.42307166</v>
      </c>
      <c r="AA428" s="1">
        <f ca="1">SUMIFS(AA$237:AA426,$D$237:$D426,Items!$T$11)-SUMIFS(AA$237:AA426,$D$237:$D426,Items!$T$19)</f>
        <v>22442014.326825377</v>
      </c>
      <c r="AB428" s="1">
        <f ca="1">SUMIFS(AB$237:AB426,$D$237:$D426,Items!$T$11)-SUMIFS(AB$237:AB426,$D$237:$D426,Items!$T$19)</f>
        <v>14310295.777639104</v>
      </c>
      <c r="AC428" s="1">
        <f ca="1">SUMIFS(AC$237:AC426,$D$237:$D426,Items!$T$11)-SUMIFS(AC$237:AC426,$D$237:$D426,Items!$T$19)</f>
        <v>-870538.9328999999</v>
      </c>
      <c r="AD428" s="1">
        <f ca="1">SUMIFS(AD$237:AD426,$D$237:$D426,Items!$T$11)-SUMIFS(AD$237:AD426,$D$237:$D426,Items!$T$19)</f>
        <v>0</v>
      </c>
      <c r="AE428" s="1">
        <f ca="1">SUMIFS(AE$237:AE426,$D$237:$D426,Items!$T$11)-SUMIFS(AE$237:AE426,$D$237:$D426,Items!$T$19)</f>
        <v>0</v>
      </c>
      <c r="AF428" s="1">
        <f ca="1">SUMIFS(AF$237:AF426,$D$237:$D426,Items!$T$11)-SUMIFS(AF$237:AF426,$D$237:$D426,Items!$T$19)</f>
        <v>0</v>
      </c>
      <c r="AG428" s="1">
        <f ca="1">SUMIFS(AG$237:AG426,$D$237:$D426,Items!$T$11)-SUMIFS(AG$237:AG426,$D$237:$D426,Items!$T$19)</f>
        <v>0</v>
      </c>
      <c r="AH428" s="1">
        <f ca="1">SUMIFS(AH$237:AH426,$D$237:$D426,Items!$T$11)-SUMIFS(AH$237:AH426,$D$237:$D426,Items!$T$19)</f>
        <v>0</v>
      </c>
      <c r="AI428" s="1">
        <f ca="1">SUMIFS(AI$237:AI426,$D$237:$D426,Items!$T$11)-SUMIFS(AI$237:AI426,$D$237:$D426,Items!$T$19)</f>
        <v>0</v>
      </c>
      <c r="AJ428" s="1">
        <f ca="1">SUMIFS(AJ$237:AJ426,$D$237:$D426,Items!$T$11)-SUMIFS(AJ$237:AJ426,$D$237:$D426,Items!$T$19)</f>
        <v>0</v>
      </c>
      <c r="AK428" s="1">
        <f ca="1">SUMIFS(AK$237:AK426,$D$237:$D426,Items!$T$11)-SUMIFS(AK$237:AK426,$D$237:$D426,Items!$T$19)</f>
        <v>0</v>
      </c>
      <c r="AL428" s="1">
        <f ca="1">SUMIFS(AL$237:AL426,$D$237:$D426,Items!$T$11)-SUMIFS(AL$237:AL426,$D$237:$D426,Items!$T$19)</f>
        <v>0</v>
      </c>
      <c r="AM428" s="1">
        <f ca="1">SUMIFS(AM$237:AM426,$D$237:$D426,Items!$T$11)-SUMIFS(AM$237:AM426,$D$237:$D426,Items!$T$19)</f>
        <v>0</v>
      </c>
      <c r="AN428" s="1">
        <f ca="1">SUMIFS(AN$237:AN426,$D$237:$D426,Items!$T$11)-SUMIFS(AN$237:AN426,$D$237:$D426,Items!$T$19)</f>
        <v>0</v>
      </c>
      <c r="AO428" s="1">
        <f ca="1">SUMIFS(AO$237:AO426,$D$237:$D426,Items!$T$11)-SUMIFS(AO$237:AO426,$D$237:$D426,Items!$T$19)</f>
        <v>0</v>
      </c>
      <c r="AP428" s="1">
        <f ca="1">SUMIFS(AP$237:AP426,$D$237:$D426,Items!$T$11)-SUMIFS(AP$237:AP426,$D$237:$D426,Items!$T$19)</f>
        <v>0</v>
      </c>
      <c r="AQ428" s="1">
        <f ca="1">SUMIFS(AQ$237:AQ426,$D$237:$D426,Items!$T$11)-SUMIFS(AQ$237:AQ426,$D$237:$D426,Items!$T$19)</f>
        <v>0</v>
      </c>
      <c r="AR428" s="1">
        <f ca="1">SUMIFS(AR$237:AR426,$D$237:$D426,Items!$T$11)-SUMIFS(AR$237:AR426,$D$237:$D426,Items!$T$19)</f>
        <v>0</v>
      </c>
      <c r="AS428" s="1">
        <f ca="1">SUMIFS(AS$237:AS426,$D$237:$D426,Items!$T$11)-SUMIFS(AS$237:AS426,$D$237:$D426,Items!$T$19)</f>
        <v>0</v>
      </c>
      <c r="AT428" s="1">
        <f ca="1">SUMIFS(AT$237:AT426,$D$237:$D426,Items!$T$11)-SUMIFS(AT$237:AT426,$D$237:$D426,Items!$T$19)</f>
        <v>0</v>
      </c>
      <c r="AU428" s="1">
        <f ca="1">SUMIFS(AU$237:AU426,$D$237:$D426,Items!$T$11)-SUMIFS(AU$237:AU426,$D$237:$D426,Items!$T$19)</f>
        <v>0</v>
      </c>
      <c r="AV428" s="1">
        <f ca="1">SUMIFS(AV$237:AV426,$D$237:$D426,Items!$T$11)-SUMIFS(AV$237:AV426,$D$237:$D426,Items!$T$19)</f>
        <v>0</v>
      </c>
      <c r="AW428" s="1">
        <f ca="1">SUMIFS(AW$237:AW426,$D$237:$D426,Items!$T$11)-SUMIFS(AW$237:AW426,$D$237:$D426,Items!$T$19)</f>
        <v>0</v>
      </c>
      <c r="AX428" s="1">
        <f ca="1">SUMIFS(AX$237:AX426,$D$237:$D426,Items!$T$11)-SUMIFS(AX$237:AX426,$D$237:$D426,Items!$T$19)</f>
        <v>0</v>
      </c>
      <c r="AY428" s="1">
        <f ca="1">SUMIFS(AY$237:AY426,$D$237:$D426,Items!$T$11)-SUMIFS(AY$237:AY426,$D$237:$D426,Items!$T$19)</f>
        <v>0</v>
      </c>
      <c r="AZ428" s="1">
        <f ca="1">SUMIFS(AZ$237:AZ426,$D$237:$D426,Items!$T$11)-SUMIFS(AZ$237:AZ426,$D$237:$D426,Items!$T$19)</f>
        <v>0</v>
      </c>
      <c r="BA428" s="1">
        <f ca="1">SUMIFS(BA$237:BA426,$D$237:$D426,Items!$T$11)-SUMIFS(BA$237:BA426,$D$237:$D426,Items!$T$19)</f>
        <v>0</v>
      </c>
      <c r="BB428" s="1">
        <f ca="1">SUMIFS(BB$237:BB426,$D$237:$D426,Items!$T$11)-SUMIFS(BB$237:BB426,$D$237:$D426,Items!$T$19)</f>
        <v>0</v>
      </c>
      <c r="BC428" s="1">
        <f ca="1">SUMIFS(BC$237:BC426,$D$237:$D426,Items!$T$11)-SUMIFS(BC$237:BC426,$D$237:$D426,Items!$T$19)</f>
        <v>0</v>
      </c>
      <c r="BD428" s="1">
        <f ca="1">SUMIFS(BD$237:BD426,$D$237:$D426,Items!$T$11)-SUMIFS(BD$237:BD426,$D$237:$D426,Items!$T$19)</f>
        <v>0</v>
      </c>
      <c r="BE428" s="1">
        <f ca="1">SUMIFS(BE$237:BE426,$D$237:$D426,Items!$T$11)-SUMIFS(BE$237:BE426,$D$237:$D426,Items!$T$19)</f>
        <v>0</v>
      </c>
    </row>
    <row r="429" spans="1:57" ht="4.9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3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</row>
    <row r="430" spans="1:57" x14ac:dyDescent="0.3">
      <c r="B430" s="1">
        <f>MAX(B$235:B428)+1</f>
        <v>192</v>
      </c>
      <c r="D430" s="1" t="str">
        <f ca="1">INDIRECT($B$1&amp;Items!T$2&amp;$B430)</f>
        <v>CF</v>
      </c>
      <c r="F430" s="1">
        <f ca="1">INDIRECT($B$1&amp;Items!P$2&amp;$B430)</f>
        <v>0</v>
      </c>
      <c r="H430" s="13" t="str">
        <f ca="1">INDIRECT($B$1&amp;Items!M$2&amp;$B430)</f>
        <v>Денежный поток накопительно</v>
      </c>
      <c r="I430" s="13" t="str">
        <f ca="1">IF(INDIRECT($B$1&amp;Items!N$2&amp;$B430)="",H430,INDIRECT($B$1&amp;Items!N$2&amp;$B430))</f>
        <v>Денежный поток накопительно</v>
      </c>
      <c r="J430" s="1" t="str">
        <f ca="1">IF(INDIRECT($B$1&amp;Items!O$2&amp;$B430)="",IF(H430&lt;&gt;I430,"  "&amp;I430,I430),"    "&amp;INDIRECT($B$1&amp;Items!O$2&amp;$B430))</f>
        <v>Денежный поток накопительно</v>
      </c>
      <c r="S430" s="1">
        <f ca="1">INDIRECT(ADDRESS(ROW(),SUMIFS($1:$1,$5:$5,MAX($5:$5))))</f>
        <v>12429271.689820921</v>
      </c>
      <c r="V430" s="1">
        <f ca="1">SUM($U428:V428)</f>
        <v>-9948983.944394201</v>
      </c>
      <c r="W430" s="1">
        <f ca="1">SUM($U428:W428)</f>
        <v>-18991893.808266111</v>
      </c>
      <c r="X430" s="1">
        <f ca="1">SUM($U428:X428)</f>
        <v>-40054293.004334904</v>
      </c>
      <c r="Y430" s="1">
        <f ca="1">SUM($U428:Y428)</f>
        <v>-46217669.904815219</v>
      </c>
      <c r="Z430" s="1">
        <f ca="1">SUM($U428:Z428)</f>
        <v>-23452499.481743559</v>
      </c>
      <c r="AA430" s="1">
        <f ca="1">SUM($U428:AA428)</f>
        <v>-1010485.1549181826</v>
      </c>
      <c r="AB430" s="1">
        <f ca="1">SUM($U428:AB428)</f>
        <v>13299810.622720921</v>
      </c>
      <c r="AC430" s="1">
        <f ca="1">SUM($U428:AC428)</f>
        <v>12429271.689820921</v>
      </c>
      <c r="AD430" s="1">
        <f ca="1">SUM($U428:AD428)</f>
        <v>12429271.689820921</v>
      </c>
      <c r="AE430" s="1">
        <f ca="1">SUM($U428:AE428)</f>
        <v>12429271.689820921</v>
      </c>
      <c r="AF430" s="1">
        <f ca="1">SUM($U428:AF428)</f>
        <v>12429271.689820921</v>
      </c>
      <c r="AG430" s="1">
        <f ca="1">SUM($U428:AG428)</f>
        <v>12429271.689820921</v>
      </c>
      <c r="AH430" s="1">
        <f ca="1">SUM($U428:AH428)</f>
        <v>12429271.689820921</v>
      </c>
      <c r="AI430" s="1">
        <f ca="1">SUM($U428:AI428)</f>
        <v>12429271.689820921</v>
      </c>
      <c r="AJ430" s="1">
        <f ca="1">SUM($U428:AJ428)</f>
        <v>12429271.689820921</v>
      </c>
      <c r="AK430" s="1">
        <f ca="1">SUM($U428:AK428)</f>
        <v>12429271.689820921</v>
      </c>
      <c r="AL430" s="1">
        <f ca="1">SUM($U428:AL428)</f>
        <v>12429271.689820921</v>
      </c>
      <c r="AM430" s="1">
        <f ca="1">SUM($U428:AM428)</f>
        <v>12429271.689820921</v>
      </c>
      <c r="AN430" s="1">
        <f ca="1">SUM($U428:AN428)</f>
        <v>12429271.689820921</v>
      </c>
      <c r="AO430" s="1">
        <f ca="1">SUM($U428:AO428)</f>
        <v>12429271.689820921</v>
      </c>
      <c r="AP430" s="1">
        <f ca="1">SUM($U428:AP428)</f>
        <v>12429271.689820921</v>
      </c>
      <c r="AQ430" s="1">
        <f ca="1">SUM($U428:AQ428)</f>
        <v>12429271.689820921</v>
      </c>
      <c r="AR430" s="1">
        <f ca="1">SUM($U428:AR428)</f>
        <v>12429271.689820921</v>
      </c>
      <c r="AS430" s="1">
        <f ca="1">SUM($U428:AS428)</f>
        <v>12429271.689820921</v>
      </c>
      <c r="AT430" s="1">
        <f ca="1">SUM($U428:AT428)</f>
        <v>12429271.689820921</v>
      </c>
      <c r="AU430" s="1">
        <f ca="1">SUM($U428:AU428)</f>
        <v>12429271.689820921</v>
      </c>
      <c r="AV430" s="1">
        <f ca="1">SUM($U428:AV428)</f>
        <v>12429271.689820921</v>
      </c>
      <c r="AW430" s="1">
        <f ca="1">SUM($U428:AW428)</f>
        <v>12429271.689820921</v>
      </c>
      <c r="AX430" s="1">
        <f ca="1">SUM($U428:AX428)</f>
        <v>12429271.689820921</v>
      </c>
      <c r="AY430" s="1">
        <f ca="1">SUM($U428:AY428)</f>
        <v>12429271.689820921</v>
      </c>
      <c r="AZ430" s="1">
        <f ca="1">SUM($U428:AZ428)</f>
        <v>12429271.689820921</v>
      </c>
      <c r="BA430" s="1">
        <f ca="1">SUM($U428:BA428)</f>
        <v>12429271.689820921</v>
      </c>
      <c r="BB430" s="1">
        <f ca="1">SUM($U428:BB428)</f>
        <v>12429271.689820921</v>
      </c>
      <c r="BC430" s="1">
        <f ca="1">SUM($U428:BC428)</f>
        <v>12429271.689820921</v>
      </c>
      <c r="BD430" s="1">
        <f ca="1">SUM($U428:BD428)</f>
        <v>12429271.689820921</v>
      </c>
      <c r="BE430" s="1">
        <f ca="1">SUM($U428:BE428)</f>
        <v>12429271.689820921</v>
      </c>
    </row>
    <row r="431" spans="1:57" x14ac:dyDescent="0.3">
      <c r="B431" s="1">
        <f>MAX(B$235:B430)+1</f>
        <v>193</v>
      </c>
      <c r="D431" s="1" t="str">
        <f ca="1">INDIRECT($B$1&amp;Items!T$2&amp;$B431)</f>
        <v>CF</v>
      </c>
      <c r="F431" s="1">
        <f ca="1">INDIRECT($B$1&amp;Items!P$2&amp;$B431)</f>
        <v>0</v>
      </c>
      <c r="H431" s="13" t="str">
        <f ca="1">INDIRECT($B$1&amp;Items!M$2&amp;$B431)</f>
        <v>Денежный поток накопительно</v>
      </c>
      <c r="I431" s="13" t="str">
        <f ca="1">IF(INDIRECT($B$1&amp;Items!N$2&amp;$B431)="",H431,INDIRECT($B$1&amp;Items!N$2&amp;$B431))</f>
        <v>Кассовый разрыв</v>
      </c>
      <c r="J431" s="1" t="str">
        <f ca="1">IF(INDIRECT($B$1&amp;Items!O$2&amp;$B431)="",IF(H431&lt;&gt;I431,"  "&amp;I431,I431),"    "&amp;INDIRECT($B$1&amp;Items!O$2&amp;$B431))</f>
        <v xml:space="preserve">  Кассовый разрыв</v>
      </c>
      <c r="S431" s="1">
        <f ca="1">IF(MIN($U430:INDIRECT(ADDRESS((ROW()-1),SUMIFS($1:$1,$5:$5,MAX($5:$5)))))&gt;=0,0,MIN($U430:INDIRECT(ADDRESS((ROW()-1),SUMIFS($1:$1,$5:$5,MAX($5:$5))))))</f>
        <v>-46217669.904815219</v>
      </c>
    </row>
    <row r="432" spans="1:57" ht="4.9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3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</row>
    <row r="433" spans="1:57" x14ac:dyDescent="0.3">
      <c r="B433" s="1">
        <f>MAX(B$235:B431)+1</f>
        <v>194</v>
      </c>
      <c r="D433" s="1" t="str">
        <f ca="1">INDIRECT($B$1&amp;Items!T$2&amp;$B433)</f>
        <v>CF</v>
      </c>
      <c r="F433" s="1">
        <f ca="1">INDIRECT($B$1&amp;Items!P$2&amp;$B433)</f>
        <v>0</v>
      </c>
      <c r="H433" s="13" t="str">
        <f ca="1">INDIRECT($B$1&amp;Items!M$2&amp;$B433)</f>
        <v>Терминальная стоимость бизнеса</v>
      </c>
      <c r="I433" s="13" t="str">
        <f ca="1">IF(INDIRECT($B$1&amp;Items!N$2&amp;$B433)="",H433,INDIRECT($B$1&amp;Items!N$2&amp;$B433))</f>
        <v>Терминальная стоимость бизнеса</v>
      </c>
      <c r="J433" s="1" t="str">
        <f ca="1">IF(INDIRECT($B$1&amp;Items!O$2&amp;$B433)="",IF(H433&lt;&gt;I433,"  "&amp;I433,I433),"    "&amp;INDIRECT($B$1&amp;Items!O$2&amp;$B433))</f>
        <v>Терминальная стоимость бизнеса</v>
      </c>
      <c r="S433" s="1">
        <f ca="1">SUM($U433:INDIRECT(ADDRESS(ROW(),SUMIFS($1:$1,$5:$5,MAX($5:$5)))))</f>
        <v>349797499.07743156</v>
      </c>
      <c r="V433" s="1">
        <f ca="1">IF(AND(V379&lt;&gt;0,SUMPRODUCT(W379:INDIRECT(ADDRESS(ROW(W379),SUMIFS($1:$1,$5:$5,MAX($5:$5)))),W379:INDIRECT(ADDRESS(ROW(W379),SUMIFS($1:$1,$5:$5,MAX($5:$5)))))=0),
IF(OR(IF(V$5&lt;=12,$S$379/V$5*12,SUM(K379:V379))&lt;=0,$S$435-$S$434=0),0,IF(V$5&lt;=12,$S$379/V$5*12,SUM(K379:V379))*(1+$S$434)/($S$435-$S$434)),0)</f>
        <v>0</v>
      </c>
      <c r="W433" s="1">
        <f ca="1">IF(AND(W379&lt;&gt;0,SUMPRODUCT(X379:INDIRECT(ADDRESS(ROW(X379),SUMIFS($1:$1,$5:$5,MAX($5:$5)))),X379:INDIRECT(ADDRESS(ROW(X379),SUMIFS($1:$1,$5:$5,MAX($5:$5)))))=0),
IF(OR(IF(W$5&lt;=12,$S$379/W$5*12,SUM(L379:W379))&lt;=0,$S$435-$S$434=0),0,IF(W$5&lt;=12,$S$379/W$5*12,SUM(L379:W379))*(1+$S$434)/($S$435-$S$434)),0)</f>
        <v>0</v>
      </c>
      <c r="X433" s="1">
        <f ca="1">IF(AND(X379&lt;&gt;0,SUMPRODUCT(Y379:INDIRECT(ADDRESS(ROW(Y379),SUMIFS($1:$1,$5:$5,MAX($5:$5)))),Y379:INDIRECT(ADDRESS(ROW(Y379),SUMIFS($1:$1,$5:$5,MAX($5:$5)))))=0),
IF(OR(IF(X$5&lt;=12,$S$379/X$5*12,SUM(M379:X379))&lt;=0,$S$435-$S$434=0),0,IF(X$5&lt;=12,$S$379/X$5*12,SUM(M379:X379))*(1+$S$434)/($S$435-$S$434)),0)</f>
        <v>0</v>
      </c>
      <c r="Y433" s="1">
        <f ca="1">IF(AND(Y379&lt;&gt;0,SUMPRODUCT(Z379:INDIRECT(ADDRESS(ROW(Z379),SUMIFS($1:$1,$5:$5,MAX($5:$5)))),Z379:INDIRECT(ADDRESS(ROW(Z379),SUMIFS($1:$1,$5:$5,MAX($5:$5)))))=0),
IF(OR(IF(Y$5&lt;=12,$S$379/Y$5*12,SUM(N379:Y379))&lt;=0,$S$435-$S$434=0),0,IF(Y$5&lt;=12,$S$379/Y$5*12,SUM(N379:Y379))*(1+$S$434)/($S$435-$S$434)),0)</f>
        <v>0</v>
      </c>
      <c r="Z433" s="1">
        <f ca="1">IF(AND(Z379&lt;&gt;0,SUMPRODUCT(AA379:INDIRECT(ADDRESS(ROW(AA379),SUMIFS($1:$1,$5:$5,MAX($5:$5)))),AA379:INDIRECT(ADDRESS(ROW(AA379),SUMIFS($1:$1,$5:$5,MAX($5:$5)))))=0),
IF(OR(IF(Z$5&lt;=12,$S$379/Z$5*12,SUM(O379:Z379))&lt;=0,$S$435-$S$434=0),0,IF(Z$5&lt;=12,$S$379/Z$5*12,SUM(O379:Z379))*(1+$S$434)/($S$435-$S$434)),0)</f>
        <v>0</v>
      </c>
      <c r="AA433" s="1">
        <f ca="1">IF(AND(AA379&lt;&gt;0,SUMPRODUCT(AB379:INDIRECT(ADDRESS(ROW(AB379),SUMIFS($1:$1,$5:$5,MAX($5:$5)))),AB379:INDIRECT(ADDRESS(ROW(AB379),SUMIFS($1:$1,$5:$5,MAX($5:$5)))))=0),
IF(OR(IF(AA$5&lt;=12,$S$379/AA$5*12,SUM(P379:AA379))&lt;=0,$S$435-$S$434=0),0,IF(AA$5&lt;=12,$S$379/AA$5*12,SUM(P379:AA379))*(1+$S$434)/($S$435-$S$434)),0)</f>
        <v>0</v>
      </c>
      <c r="AB433" s="1">
        <f ca="1">IF(AND(AB379&lt;&gt;0,SUMPRODUCT(AC379:INDIRECT(ADDRESS(ROW(AC379),SUMIFS($1:$1,$5:$5,MAX($5:$5)))),AC379:INDIRECT(ADDRESS(ROW(AC379),SUMIFS($1:$1,$5:$5,MAX($5:$5)))))=0),
IF(OR(IF(AB$5&lt;=12,$S$379/AB$5*12,SUM(Q379:AB379))&lt;=0,$S$435-$S$434=0),0,IF(AB$5&lt;=12,$S$379/AB$5*12,SUM(Q379:AB379))*(1+$S$434)/($S$435-$S$434)),0)</f>
        <v>0</v>
      </c>
      <c r="AC433" s="1">
        <f ca="1">IF(AND(AC379&lt;&gt;0,SUMPRODUCT(AD379:INDIRECT(ADDRESS(ROW(AD379),SUMIFS($1:$1,$5:$5,MAX($5:$5)))),AD379:INDIRECT(ADDRESS(ROW(AD379),SUMIFS($1:$1,$5:$5,MAX($5:$5)))))=0),
IF(OR(IF(AC$5&lt;=12,$S$379/AC$5*12,SUM(R379:AC379))&lt;=0,$S$435-$S$434=0),0,IF(AC$5&lt;=12,$S$379/AC$5*12,SUM(R379:AC379))*(1+$S$434)/($S$435-$S$434)),0)</f>
        <v>349797499.07743156</v>
      </c>
      <c r="AD433" s="1">
        <f ca="1">IF(AND(AD379&lt;&gt;0,SUMPRODUCT(AE379:INDIRECT(ADDRESS(ROW(AE379),SUMIFS($1:$1,$5:$5,MAX($5:$5)))),AE379:INDIRECT(ADDRESS(ROW(AE379),SUMIFS($1:$1,$5:$5,MAX($5:$5)))))=0),
IF(OR(IF(AD$5&lt;=12,$S$379/AD$5*12,SUM(S379:AD379))&lt;=0,$S$435-$S$434=0),0,IF(AD$5&lt;=12,$S$379/AD$5*12,SUM(S379:AD379))*(1+$S$434)/($S$435-$S$434)),0)</f>
        <v>0</v>
      </c>
      <c r="AE433" s="1">
        <f ca="1">IF(AND(AE379&lt;&gt;0,SUMPRODUCT(AF379:INDIRECT(ADDRESS(ROW(AF379),SUMIFS($1:$1,$5:$5,MAX($5:$5)))),AF379:INDIRECT(ADDRESS(ROW(AF379),SUMIFS($1:$1,$5:$5,MAX($5:$5)))))=0),
IF(OR(IF(AE$5&lt;=12,$S$379/AE$5*12,SUM(T379:AE379))&lt;=0,$S$435-$S$434=0),0,IF(AE$5&lt;=12,$S$379/AE$5*12,SUM(T379:AE379))*(1+$S$434)/($S$435-$S$434)),0)</f>
        <v>0</v>
      </c>
      <c r="AF433" s="1">
        <f ca="1">IF(AND(AF379&lt;&gt;0,SUMPRODUCT(AG379:INDIRECT(ADDRESS(ROW(AG379),SUMIFS($1:$1,$5:$5,MAX($5:$5)))),AG379:INDIRECT(ADDRESS(ROW(AG379),SUMIFS($1:$1,$5:$5,MAX($5:$5)))))=0),
IF(OR(IF(AF$5&lt;=12,$S$379/AF$5*12,SUM(U379:AF379))&lt;=0,$S$435-$S$434=0),0,IF(AF$5&lt;=12,$S$379/AF$5*12,SUM(U379:AF379))*(1+$S$434)/($S$435-$S$434)),0)</f>
        <v>0</v>
      </c>
      <c r="AG433" s="1">
        <f ca="1">IF(AND(AG379&lt;&gt;0,SUMPRODUCT(AH379:INDIRECT(ADDRESS(ROW(AH379),SUMIFS($1:$1,$5:$5,MAX($5:$5)))),AH379:INDIRECT(ADDRESS(ROW(AH379),SUMIFS($1:$1,$5:$5,MAX($5:$5)))))=0),
IF(OR(IF(AG$5&lt;=12,$S$379/AG$5*12,SUM(V379:AG379))&lt;=0,$S$435-$S$434=0),0,IF(AG$5&lt;=12,$S$379/AG$5*12,SUM(V379:AG379))*(1+$S$434)/($S$435-$S$434)),0)</f>
        <v>0</v>
      </c>
      <c r="AH433" s="1">
        <f ca="1">IF(AND(AH379&lt;&gt;0,SUMPRODUCT(AI379:INDIRECT(ADDRESS(ROW(AI379),SUMIFS($1:$1,$5:$5,MAX($5:$5)))),AI379:INDIRECT(ADDRESS(ROW(AI379),SUMIFS($1:$1,$5:$5,MAX($5:$5)))))=0),
IF(OR(IF(AH$5&lt;=12,$S$379/AH$5*12,SUM(W379:AH379))&lt;=0,$S$435-$S$434=0),0,IF(AH$5&lt;=12,$S$379/AH$5*12,SUM(W379:AH379))*(1+$S$434)/($S$435-$S$434)),0)</f>
        <v>0</v>
      </c>
      <c r="AI433" s="1">
        <f ca="1">IF(AND(AI379&lt;&gt;0,SUMPRODUCT(AJ379:INDIRECT(ADDRESS(ROW(AJ379),SUMIFS($1:$1,$5:$5,MAX($5:$5)))),AJ379:INDIRECT(ADDRESS(ROW(AJ379),SUMIFS($1:$1,$5:$5,MAX($5:$5)))))=0),
IF(OR(IF(AI$5&lt;=12,$S$379/AI$5*12,SUM(X379:AI379))&lt;=0,$S$435-$S$434=0),0,IF(AI$5&lt;=12,$S$379/AI$5*12,SUM(X379:AI379))*(1+$S$434)/($S$435-$S$434)),0)</f>
        <v>0</v>
      </c>
      <c r="AJ433" s="1">
        <f ca="1">IF(AND(AJ379&lt;&gt;0,SUMPRODUCT(AK379:INDIRECT(ADDRESS(ROW(AK379),SUMIFS($1:$1,$5:$5,MAX($5:$5)))),AK379:INDIRECT(ADDRESS(ROW(AK379),SUMIFS($1:$1,$5:$5,MAX($5:$5)))))=0),
IF(OR(IF(AJ$5&lt;=12,$S$379/AJ$5*12,SUM(Y379:AJ379))&lt;=0,$S$435-$S$434=0),0,IF(AJ$5&lt;=12,$S$379/AJ$5*12,SUM(Y379:AJ379))*(1+$S$434)/($S$435-$S$434)),0)</f>
        <v>0</v>
      </c>
      <c r="AK433" s="1">
        <f ca="1">IF(AND(AK379&lt;&gt;0,SUMPRODUCT(AL379:INDIRECT(ADDRESS(ROW(AL379),SUMIFS($1:$1,$5:$5,MAX($5:$5)))),AL379:INDIRECT(ADDRESS(ROW(AL379),SUMIFS($1:$1,$5:$5,MAX($5:$5)))))=0),
IF(OR(IF(AK$5&lt;=12,$S$379/AK$5*12,SUM(Z379:AK379))&lt;=0,$S$435-$S$434=0),0,IF(AK$5&lt;=12,$S$379/AK$5*12,SUM(Z379:AK379))*(1+$S$434)/($S$435-$S$434)),0)</f>
        <v>0</v>
      </c>
      <c r="AL433" s="1">
        <f ca="1">IF(AND(AL379&lt;&gt;0,SUMPRODUCT(AM379:INDIRECT(ADDRESS(ROW(AM379),SUMIFS($1:$1,$5:$5,MAX($5:$5)))),AM379:INDIRECT(ADDRESS(ROW(AM379),SUMIFS($1:$1,$5:$5,MAX($5:$5)))))=0),
IF(OR(IF(AL$5&lt;=12,$S$379/AL$5*12,SUM(AA379:AL379))&lt;=0,$S$435-$S$434=0),0,IF(AL$5&lt;=12,$S$379/AL$5*12,SUM(AA379:AL379))*(1+$S$434)/($S$435-$S$434)),0)</f>
        <v>0</v>
      </c>
      <c r="AM433" s="1">
        <f ca="1">IF(AND(AM379&lt;&gt;0,SUMPRODUCT(AN379:INDIRECT(ADDRESS(ROW(AN379),SUMIFS($1:$1,$5:$5,MAX($5:$5)))),AN379:INDIRECT(ADDRESS(ROW(AN379),SUMIFS($1:$1,$5:$5,MAX($5:$5)))))=0),
IF(OR(IF(AM$5&lt;=12,$S$379/AM$5*12,SUM(AB379:AM379))&lt;=0,$S$435-$S$434=0),0,IF(AM$5&lt;=12,$S$379/AM$5*12,SUM(AB379:AM379))*(1+$S$434)/($S$435-$S$434)),0)</f>
        <v>0</v>
      </c>
      <c r="AN433" s="1">
        <f ca="1">IF(AND(AN379&lt;&gt;0,SUMPRODUCT(AO379:INDIRECT(ADDRESS(ROW(AO379),SUMIFS($1:$1,$5:$5,MAX($5:$5)))),AO379:INDIRECT(ADDRESS(ROW(AO379),SUMIFS($1:$1,$5:$5,MAX($5:$5)))))=0),
IF(OR(IF(AN$5&lt;=12,$S$379/AN$5*12,SUM(AC379:AN379))&lt;=0,$S$435-$S$434=0),0,IF(AN$5&lt;=12,$S$379/AN$5*12,SUM(AC379:AN379))*(1+$S$434)/($S$435-$S$434)),0)</f>
        <v>0</v>
      </c>
      <c r="AO433" s="1">
        <f ca="1">IF(AND(AO379&lt;&gt;0,SUMPRODUCT(AP379:INDIRECT(ADDRESS(ROW(AP379),SUMIFS($1:$1,$5:$5,MAX($5:$5)))),AP379:INDIRECT(ADDRESS(ROW(AP379),SUMIFS($1:$1,$5:$5,MAX($5:$5)))))=0),
IF(OR(IF(AO$5&lt;=12,$S$379/AO$5*12,SUM(AD379:AO379))&lt;=0,$S$435-$S$434=0),0,IF(AO$5&lt;=12,$S$379/AO$5*12,SUM(AD379:AO379))*(1+$S$434)/($S$435-$S$434)),0)</f>
        <v>0</v>
      </c>
      <c r="AP433" s="1">
        <f ca="1">IF(AND(AP379&lt;&gt;0,SUMPRODUCT(AQ379:INDIRECT(ADDRESS(ROW(AQ379),SUMIFS($1:$1,$5:$5,MAX($5:$5)))),AQ379:INDIRECT(ADDRESS(ROW(AQ379),SUMIFS($1:$1,$5:$5,MAX($5:$5)))))=0),
IF(OR(IF(AP$5&lt;=12,$S$379/AP$5*12,SUM(AE379:AP379))&lt;=0,$S$435-$S$434=0),0,IF(AP$5&lt;=12,$S$379/AP$5*12,SUM(AE379:AP379))*(1+$S$434)/($S$435-$S$434)),0)</f>
        <v>0</v>
      </c>
      <c r="AQ433" s="1">
        <f ca="1">IF(AND(AQ379&lt;&gt;0,SUMPRODUCT(AR379:INDIRECT(ADDRESS(ROW(AR379),SUMIFS($1:$1,$5:$5,MAX($5:$5)))),AR379:INDIRECT(ADDRESS(ROW(AR379),SUMIFS($1:$1,$5:$5,MAX($5:$5)))))=0),
IF(OR(IF(AQ$5&lt;=12,$S$379/AQ$5*12,SUM(AF379:AQ379))&lt;=0,$S$435-$S$434=0),0,IF(AQ$5&lt;=12,$S$379/AQ$5*12,SUM(AF379:AQ379))*(1+$S$434)/($S$435-$S$434)),0)</f>
        <v>0</v>
      </c>
      <c r="AR433" s="1">
        <f ca="1">IF(AND(AR379&lt;&gt;0,SUMPRODUCT(AS379:INDIRECT(ADDRESS(ROW(AS379),SUMIFS($1:$1,$5:$5,MAX($5:$5)))),AS379:INDIRECT(ADDRESS(ROW(AS379),SUMIFS($1:$1,$5:$5,MAX($5:$5)))))=0),
IF(OR(IF(AR$5&lt;=12,$S$379/AR$5*12,SUM(AG379:AR379))&lt;=0,$S$435-$S$434=0),0,IF(AR$5&lt;=12,$S$379/AR$5*12,SUM(AG379:AR379))*(1+$S$434)/($S$435-$S$434)),0)</f>
        <v>0</v>
      </c>
      <c r="AS433" s="1">
        <f ca="1">IF(AND(AS379&lt;&gt;0,SUMPRODUCT(AT379:INDIRECT(ADDRESS(ROW(AT379),SUMIFS($1:$1,$5:$5,MAX($5:$5)))),AT379:INDIRECT(ADDRESS(ROW(AT379),SUMIFS($1:$1,$5:$5,MAX($5:$5)))))=0),
IF(OR(IF(AS$5&lt;=12,$S$379/AS$5*12,SUM(AH379:AS379))&lt;=0,$S$435-$S$434=0),0,IF(AS$5&lt;=12,$S$379/AS$5*12,SUM(AH379:AS379))*(1+$S$434)/($S$435-$S$434)),0)</f>
        <v>0</v>
      </c>
      <c r="AT433" s="1">
        <f ca="1">IF(AND(AT379&lt;&gt;0,SUMPRODUCT(AU379:INDIRECT(ADDRESS(ROW(AU379),SUMIFS($1:$1,$5:$5,MAX($5:$5)))),AU379:INDIRECT(ADDRESS(ROW(AU379),SUMIFS($1:$1,$5:$5,MAX($5:$5)))))=0),
IF(OR(IF(AT$5&lt;=12,$S$379/AT$5*12,SUM(AI379:AT379))&lt;=0,$S$435-$S$434=0),0,IF(AT$5&lt;=12,$S$379/AT$5*12,SUM(AI379:AT379))*(1+$S$434)/($S$435-$S$434)),0)</f>
        <v>0</v>
      </c>
      <c r="AU433" s="1">
        <f ca="1">IF(AND(AU379&lt;&gt;0,SUMPRODUCT(AV379:INDIRECT(ADDRESS(ROW(AV379),SUMIFS($1:$1,$5:$5,MAX($5:$5)))),AV379:INDIRECT(ADDRESS(ROW(AV379),SUMIFS($1:$1,$5:$5,MAX($5:$5)))))=0),
IF(OR(IF(AU$5&lt;=12,$S$379/AU$5*12,SUM(AJ379:AU379))&lt;=0,$S$435-$S$434=0),0,IF(AU$5&lt;=12,$S$379/AU$5*12,SUM(AJ379:AU379))*(1+$S$434)/($S$435-$S$434)),0)</f>
        <v>0</v>
      </c>
      <c r="AV433" s="1">
        <f ca="1">IF(AND(AV379&lt;&gt;0,SUMPRODUCT(AW379:INDIRECT(ADDRESS(ROW(AW379),SUMIFS($1:$1,$5:$5,MAX($5:$5)))),AW379:INDIRECT(ADDRESS(ROW(AW379),SUMIFS($1:$1,$5:$5,MAX($5:$5)))))=0),
IF(OR(IF(AV$5&lt;=12,$S$379/AV$5*12,SUM(AK379:AV379))&lt;=0,$S$435-$S$434=0),0,IF(AV$5&lt;=12,$S$379/AV$5*12,SUM(AK379:AV379))*(1+$S$434)/($S$435-$S$434)),0)</f>
        <v>0</v>
      </c>
      <c r="AW433" s="1">
        <f ca="1">IF(AND(AW379&lt;&gt;0,SUMPRODUCT(AX379:INDIRECT(ADDRESS(ROW(AX379),SUMIFS($1:$1,$5:$5,MAX($5:$5)))),AX379:INDIRECT(ADDRESS(ROW(AX379),SUMIFS($1:$1,$5:$5,MAX($5:$5)))))=0),
IF(OR(IF(AW$5&lt;=12,$S$379/AW$5*12,SUM(AL379:AW379))&lt;=0,$S$435-$S$434=0),0,IF(AW$5&lt;=12,$S$379/AW$5*12,SUM(AL379:AW379))*(1+$S$434)/($S$435-$S$434)),0)</f>
        <v>0</v>
      </c>
      <c r="AX433" s="1">
        <f ca="1">IF(AND(AX379&lt;&gt;0,SUMPRODUCT(AY379:INDIRECT(ADDRESS(ROW(AY379),SUMIFS($1:$1,$5:$5,MAX($5:$5)))),AY379:INDIRECT(ADDRESS(ROW(AY379),SUMIFS($1:$1,$5:$5,MAX($5:$5)))))=0),
IF(OR(IF(AX$5&lt;=12,$S$379/AX$5*12,SUM(AM379:AX379))&lt;=0,$S$435-$S$434=0),0,IF(AX$5&lt;=12,$S$379/AX$5*12,SUM(AM379:AX379))*(1+$S$434)/($S$435-$S$434)),0)</f>
        <v>0</v>
      </c>
      <c r="AY433" s="1">
        <f ca="1">IF(AND(AY379&lt;&gt;0,SUMPRODUCT(AZ379:INDIRECT(ADDRESS(ROW(AZ379),SUMIFS($1:$1,$5:$5,MAX($5:$5)))),AZ379:INDIRECT(ADDRESS(ROW(AZ379),SUMIFS($1:$1,$5:$5,MAX($5:$5)))))=0),
IF(OR(IF(AY$5&lt;=12,$S$379/AY$5*12,SUM(AN379:AY379))&lt;=0,$S$435-$S$434=0),0,IF(AY$5&lt;=12,$S$379/AY$5*12,SUM(AN379:AY379))*(1+$S$434)/($S$435-$S$434)),0)</f>
        <v>0</v>
      </c>
      <c r="AZ433" s="1">
        <f ca="1">IF(AND(AZ379&lt;&gt;0,SUMPRODUCT(BA379:INDIRECT(ADDRESS(ROW(BA379),SUMIFS($1:$1,$5:$5,MAX($5:$5)))),BA379:INDIRECT(ADDRESS(ROW(BA379),SUMIFS($1:$1,$5:$5,MAX($5:$5)))))=0),
IF(OR(IF(AZ$5&lt;=12,$S$379/AZ$5*12,SUM(AO379:AZ379))&lt;=0,$S$435-$S$434=0),0,IF(AZ$5&lt;=12,$S$379/AZ$5*12,SUM(AO379:AZ379))*(1+$S$434)/($S$435-$S$434)),0)</f>
        <v>0</v>
      </c>
      <c r="BA433" s="1">
        <f ca="1">IF(AND(BA379&lt;&gt;0,SUMPRODUCT(BB379:INDIRECT(ADDRESS(ROW(BB379),SUMIFS($1:$1,$5:$5,MAX($5:$5)))),BB379:INDIRECT(ADDRESS(ROW(BB379),SUMIFS($1:$1,$5:$5,MAX($5:$5)))))=0),
IF(OR(IF(BA$5&lt;=12,$S$379/BA$5*12,SUM(AP379:BA379))&lt;=0,$S$435-$S$434=0),0,IF(BA$5&lt;=12,$S$379/BA$5*12,SUM(AP379:BA379))*(1+$S$434)/($S$435-$S$434)),0)</f>
        <v>0</v>
      </c>
      <c r="BB433" s="1">
        <f ca="1">IF(AND(BB379&lt;&gt;0,SUMPRODUCT(BC379:INDIRECT(ADDRESS(ROW(BC379),SUMIFS($1:$1,$5:$5,MAX($5:$5)))),BC379:INDIRECT(ADDRESS(ROW(BC379),SUMIFS($1:$1,$5:$5,MAX($5:$5)))))=0),
IF(OR(IF(BB$5&lt;=12,$S$379/BB$5*12,SUM(AQ379:BB379))&lt;=0,$S$435-$S$434=0),0,IF(BB$5&lt;=12,$S$379/BB$5*12,SUM(AQ379:BB379))*(1+$S$434)/($S$435-$S$434)),0)</f>
        <v>0</v>
      </c>
      <c r="BC433" s="1">
        <f ca="1">IF(AND(BC379&lt;&gt;0,SUMPRODUCT(BD379:INDIRECT(ADDRESS(ROW(BD379),SUMIFS($1:$1,$5:$5,MAX($5:$5)))),BD379:INDIRECT(ADDRESS(ROW(BD379),SUMIFS($1:$1,$5:$5,MAX($5:$5)))))=0),
IF(OR(IF(BC$5&lt;=12,$S$379/BC$5*12,SUM(AR379:BC379))&lt;=0,$S$435-$S$434=0),0,IF(BC$5&lt;=12,$S$379/BC$5*12,SUM(AR379:BC379))*(1+$S$434)/($S$435-$S$434)),0)</f>
        <v>0</v>
      </c>
      <c r="BD433" s="1">
        <f ca="1">IF(AND(BD379&lt;&gt;0,SUMPRODUCT(BE379:INDIRECT(ADDRESS(ROW(BE379),SUMIFS($1:$1,$5:$5,MAX($5:$5)))),BE379:INDIRECT(ADDRESS(ROW(BE379),SUMIFS($1:$1,$5:$5,MAX($5:$5)))))=0),
IF(OR(IF(BD$5&lt;=12,$S$379/BD$5*12,SUM(AS379:BD379))&lt;=0,$S$435-$S$434=0),0,IF(BD$5&lt;=12,$S$379/BD$5*12,SUM(AS379:BD379))*(1+$S$434)/($S$435-$S$434)),0)</f>
        <v>0</v>
      </c>
      <c r="BE433" s="1">
        <f ca="1">IF(AND(BE379&lt;&gt;0,SUMPRODUCT(BF379:INDIRECT(ADDRESS(ROW(BF379),SUMIFS($1:$1,$5:$5,MAX($5:$5)))),BF379:INDIRECT(ADDRESS(ROW(BF379),SUMIFS($1:$1,$5:$5,MAX($5:$5)))))=0),
IF(OR(IF(BE$5&lt;=12,$S$379/BE$5*12,SUM(AT379:BE379))&lt;=0,$S$435-$S$434=0),0,IF(BE$5&lt;=12,$S$379/BE$5*12,SUM(AT379:BE379))*(1+$S$434)/($S$435-$S$434)),0)</f>
        <v>0</v>
      </c>
    </row>
    <row r="434" spans="1:57" x14ac:dyDescent="0.3">
      <c r="B434" s="1">
        <f>MAX(B$235:B433)+1</f>
        <v>195</v>
      </c>
      <c r="D434" s="1" t="str">
        <f ca="1">INDIRECT($B$1&amp;Items!T$2&amp;$B434)</f>
        <v>CF</v>
      </c>
      <c r="F434" s="1">
        <f ca="1">INDIRECT($B$1&amp;Items!P$2&amp;$B434)</f>
        <v>0</v>
      </c>
      <c r="H434" s="13" t="str">
        <f ca="1">INDIRECT($B$1&amp;Items!M$2&amp;$B434)</f>
        <v>Терминальная стоимость бизнеса</v>
      </c>
      <c r="I434" s="13" t="str">
        <f ca="1">IF(INDIRECT($B$1&amp;Items!N$2&amp;$B434)="",H434,INDIRECT($B$1&amp;Items!N$2&amp;$B434))</f>
        <v>Постпрогнозный прирост финпотока</v>
      </c>
      <c r="J434" s="1" t="str">
        <f ca="1">IF(INDIRECT($B$1&amp;Items!O$2&amp;$B434)="",IF(H434&lt;&gt;I434,"  "&amp;I434,I434),"    "&amp;INDIRECT($B$1&amp;Items!O$2&amp;$B434))</f>
        <v xml:space="preserve">  Постпрогнозный прирост финпотока</v>
      </c>
      <c r="S434" s="38">
        <v>0.05</v>
      </c>
    </row>
    <row r="435" spans="1:57" x14ac:dyDescent="0.3">
      <c r="B435" s="1">
        <f>MAX(B$235:B434)+1</f>
        <v>196</v>
      </c>
      <c r="D435" s="1" t="str">
        <f ca="1">INDIRECT($B$1&amp;Items!T$2&amp;$B435)</f>
        <v>CF</v>
      </c>
      <c r="F435" s="1">
        <f ca="1">INDIRECT($B$1&amp;Items!P$2&amp;$B435)</f>
        <v>0</v>
      </c>
      <c r="H435" s="13" t="str">
        <f ca="1">INDIRECT($B$1&amp;Items!M$2&amp;$B435)</f>
        <v>Терминальная стоимость бизнеса</v>
      </c>
      <c r="I435" s="13" t="str">
        <f ca="1">IF(INDIRECT($B$1&amp;Items!N$2&amp;$B435)="",H435,INDIRECT($B$1&amp;Items!N$2&amp;$B435))</f>
        <v>Ставка дисконтирования</v>
      </c>
      <c r="J435" s="1" t="str">
        <f ca="1">IF(INDIRECT($B$1&amp;Items!O$2&amp;$B435)="",IF(H435&lt;&gt;I435,"  "&amp;I435,I435),"    "&amp;INDIRECT($B$1&amp;Items!O$2&amp;$B435))</f>
        <v xml:space="preserve">  Ставка дисконтирования</v>
      </c>
      <c r="S435" s="38">
        <v>0.17</v>
      </c>
    </row>
    <row r="436" spans="1:57" x14ac:dyDescent="0.3">
      <c r="B436" s="1">
        <f>MAX(B$235:B435)+1</f>
        <v>197</v>
      </c>
      <c r="D436" s="1" t="str">
        <f ca="1">INDIRECT($B$1&amp;Items!T$2&amp;$B436)</f>
        <v>CF</v>
      </c>
      <c r="F436" s="1">
        <f ca="1">INDIRECT($B$1&amp;Items!P$2&amp;$B436)</f>
        <v>0</v>
      </c>
      <c r="H436" s="13" t="str">
        <f ca="1">INDIRECT($B$1&amp;Items!M$2&amp;$B436)</f>
        <v>Оценка стоимости бизнеса</v>
      </c>
      <c r="I436" s="13" t="str">
        <f ca="1">IF(INDIRECT($B$1&amp;Items!N$2&amp;$B436)="",H436,INDIRECT($B$1&amp;Items!N$2&amp;$B436))</f>
        <v>Оценка стоимости бизнеса</v>
      </c>
      <c r="J436" s="1" t="str">
        <f ca="1">IF(INDIRECT($B$1&amp;Items!O$2&amp;$B436)="",IF(H436&lt;&gt;I436,"  "&amp;I436,I436),"    "&amp;INDIRECT($B$1&amp;Items!O$2&amp;$B436))</f>
        <v>Оценка стоимости бизнеса</v>
      </c>
      <c r="S436" s="1">
        <f ca="1">V436</f>
        <v>319184368.28600794</v>
      </c>
      <c r="V436" s="1">
        <f ca="1">IF(V437=0,0,$S$433/V437)</f>
        <v>319184368.28600794</v>
      </c>
      <c r="W436" s="1">
        <f t="shared" ref="W436:BE436" ca="1" si="61">IF(W437=0,0,$S$433/W437)</f>
        <v>323387902.29557621</v>
      </c>
      <c r="X436" s="1">
        <f t="shared" ca="1" si="61"/>
        <v>327646795.21342826</v>
      </c>
      <c r="Y436" s="1">
        <f t="shared" ca="1" si="61"/>
        <v>331961776.094859</v>
      </c>
      <c r="Z436" s="1">
        <f t="shared" ca="1" si="61"/>
        <v>336333583.59653783</v>
      </c>
      <c r="AA436" s="1">
        <f t="shared" ca="1" si="61"/>
        <v>340762966.10295546</v>
      </c>
      <c r="AB436" s="1">
        <f t="shared" ca="1" si="61"/>
        <v>345250681.8545351</v>
      </c>
      <c r="AC436" s="1">
        <f t="shared" ca="1" si="61"/>
        <v>349797499.07743156</v>
      </c>
      <c r="AD436" s="1">
        <f t="shared" ca="1" si="61"/>
        <v>354404196.11503935</v>
      </c>
      <c r="AE436" s="1">
        <f t="shared" ca="1" si="61"/>
        <v>359071561.56123304</v>
      </c>
      <c r="AF436" s="1">
        <f t="shared" ca="1" si="61"/>
        <v>363800394.39536142</v>
      </c>
      <c r="AG436" s="1">
        <f t="shared" ca="1" si="61"/>
        <v>368591504.11902094</v>
      </c>
      <c r="AH436" s="1">
        <f t="shared" ca="1" si="61"/>
        <v>373445710.89462924</v>
      </c>
      <c r="AI436" s="1">
        <f t="shared" ca="1" si="61"/>
        <v>378363845.68582404</v>
      </c>
      <c r="AJ436" s="1">
        <f t="shared" ca="1" si="61"/>
        <v>383346750.39971107</v>
      </c>
      <c r="AK436" s="1">
        <f t="shared" ca="1" si="61"/>
        <v>388395278.030985</v>
      </c>
      <c r="AL436" s="1">
        <f t="shared" ca="1" si="61"/>
        <v>393510292.80794924</v>
      </c>
      <c r="AM436" s="1">
        <f t="shared" ca="1" si="61"/>
        <v>398692670.34045786</v>
      </c>
      <c r="AN436" s="1">
        <f t="shared" ca="1" si="61"/>
        <v>403943297.76980603</v>
      </c>
      <c r="AO436" s="1">
        <f t="shared" ca="1" si="61"/>
        <v>409263073.92059487</v>
      </c>
      <c r="AP436" s="1">
        <f t="shared" ca="1" si="61"/>
        <v>414652909.4545961</v>
      </c>
      <c r="AQ436" s="1">
        <f t="shared" ca="1" si="61"/>
        <v>420113727.02664262</v>
      </c>
      <c r="AR436" s="1">
        <f t="shared" ca="1" si="61"/>
        <v>425646461.44257283</v>
      </c>
      <c r="AS436" s="1">
        <f t="shared" ca="1" si="61"/>
        <v>431252059.81925452</v>
      </c>
      <c r="AT436" s="1">
        <f t="shared" ca="1" si="61"/>
        <v>436931481.7467162</v>
      </c>
      <c r="AU436" s="1">
        <f t="shared" ca="1" si="61"/>
        <v>442685699.45241416</v>
      </c>
      <c r="AV436" s="1">
        <f t="shared" ca="1" si="61"/>
        <v>448515697.9676618</v>
      </c>
      <c r="AW436" s="1">
        <f t="shared" ca="1" si="61"/>
        <v>454422475.29625249</v>
      </c>
      <c r="AX436" s="1">
        <f t="shared" ca="1" si="61"/>
        <v>460407042.58530068</v>
      </c>
      <c r="AY436" s="1">
        <f t="shared" ca="1" si="61"/>
        <v>466470424.29833567</v>
      </c>
      <c r="AZ436" s="1">
        <f t="shared" ca="1" si="61"/>
        <v>472613658.39067298</v>
      </c>
      <c r="BA436" s="1">
        <f t="shared" ca="1" si="61"/>
        <v>478837796.48709601</v>
      </c>
      <c r="BB436" s="1">
        <f t="shared" ca="1" si="61"/>
        <v>485143904.06187737</v>
      </c>
      <c r="BC436" s="1">
        <f t="shared" ca="1" si="61"/>
        <v>491533060.62117177</v>
      </c>
      <c r="BD436" s="1">
        <f t="shared" ca="1" si="61"/>
        <v>498006359.88781017</v>
      </c>
      <c r="BE436" s="1">
        <f t="shared" ca="1" si="61"/>
        <v>504564909.98852772</v>
      </c>
    </row>
    <row r="437" spans="1:57" x14ac:dyDescent="0.3">
      <c r="B437" s="1">
        <f>MAX(B$235:B436)+1</f>
        <v>198</v>
      </c>
      <c r="D437" s="1" t="str">
        <f ca="1">INDIRECT($B$1&amp;Items!T$2&amp;$B437)</f>
        <v>CF</v>
      </c>
      <c r="F437" s="1">
        <f ca="1">INDIRECT($B$1&amp;Items!P$2&amp;$B437)</f>
        <v>0</v>
      </c>
      <c r="H437" s="13" t="str">
        <f ca="1">INDIRECT($B$1&amp;Items!M$2&amp;$B437)</f>
        <v>Оценка стоимости бизнеса</v>
      </c>
      <c r="I437" s="13" t="str">
        <f ca="1">IF(INDIRECT($B$1&amp;Items!N$2&amp;$B437)="",H437,INDIRECT($B$1&amp;Items!N$2&amp;$B437))</f>
        <v>Коэффициенты дисконтирования</v>
      </c>
      <c r="J437" s="1" t="str">
        <f ca="1">IF(INDIRECT($B$1&amp;Items!O$2&amp;$B437)="",IF(H437&lt;&gt;I437,"  "&amp;I437,I437),"    "&amp;INDIRECT($B$1&amp;Items!O$2&amp;$B437))</f>
        <v xml:space="preserve">  Коэффициенты дисконтирования</v>
      </c>
      <c r="V437" s="39">
        <f ca="1">IF($S$433=0,0,IF(V433=0,IF(AND(W436&lt;&gt;0,V$5&lt;SUMIFS($5:$5,$433:$433,"&lt;&gt;"&amp;0)),POWER((1+$S$435),(SUMIFS($5:$5,$433:$433,"&lt;&gt;"&amp;0)-V$5)/12),
IF(V$5&gt;SUMIFS($5:$5,$433:$433,"&lt;&gt;"&amp;0),1/POWER((1+$S$435),(V$5-SUMIFS($5:$5,$433:$433,"&lt;&gt;"&amp;0))/12),0)),1))</f>
        <v>1.0959104951029195</v>
      </c>
      <c r="W437" s="39">
        <f ca="1">IF($S$433=0,0,IF(W433=0,IF(AND(X436&lt;&gt;0,W$5&lt;SUMIFS($5:$5,$433:$433,"&lt;&gt;"&amp;0)),POWER((1+$S$435),(SUMIFS($5:$5,$433:$433,"&lt;&gt;"&amp;0)-W$5)/12),
IF(W$5&gt;SUMIFS($5:$5,$433:$433,"&lt;&gt;"&amp;0),1/POWER((1+$S$435),(W$5-SUMIFS($5:$5,$433:$433,"&lt;&gt;"&amp;0))/12),0)),1))</f>
        <v>1.0816653826391966</v>
      </c>
      <c r="X437" s="39">
        <f ca="1">IF($S$433=0,0,IF(X433=0,IF(AND(Y436&lt;&gt;0,X$5&lt;SUMIFS($5:$5,$433:$433,"&lt;&gt;"&amp;0)),POWER((1+$S$435),(SUMIFS($5:$5,$433:$433,"&lt;&gt;"&amp;0)-X$5)/12),
IF(X$5&gt;SUMIFS($5:$5,$433:$433,"&lt;&gt;"&amp;0),1/POWER((1+$S$435),(X$5-SUMIFS($5:$5,$433:$433,"&lt;&gt;"&amp;0))/12),0)),1))</f>
        <v>1.0676054342285703</v>
      </c>
      <c r="Y437" s="39">
        <f ca="1">IF($S$433=0,0,IF(Y433=0,IF(AND(Z436&lt;&gt;0,Y$5&lt;SUMIFS($5:$5,$433:$433,"&lt;&gt;"&amp;0)),POWER((1+$S$435),(SUMIFS($5:$5,$433:$433,"&lt;&gt;"&amp;0)-Y$5)/12),
IF(Y$5&gt;SUMIFS($5:$5,$433:$433,"&lt;&gt;"&amp;0),1/POWER((1+$S$435),(Y$5-SUMIFS($5:$5,$433:$433,"&lt;&gt;"&amp;0))/12),0)),1))</f>
        <v>1.0537282430296311</v>
      </c>
      <c r="Z437" s="39">
        <f ca="1">IF($S$433=0,0,IF(Z433=0,IF(AND(AA436&lt;&gt;0,Z$5&lt;SUMIFS($5:$5,$433:$433,"&lt;&gt;"&amp;0)),POWER((1+$S$435),(SUMIFS($5:$5,$433:$433,"&lt;&gt;"&amp;0)-Z$5)/12),
IF(Z$5&gt;SUMIFS($5:$5,$433:$433,"&lt;&gt;"&amp;0),1/POWER((1+$S$435),(Z$5-SUMIFS($5:$5,$433:$433,"&lt;&gt;"&amp;0))/12),0)),1))</f>
        <v>1.0400314334861216</v>
      </c>
      <c r="AA437" s="39">
        <f ca="1">IF($S$433=0,0,IF(AA433=0,IF(AND(AB436&lt;&gt;0,AA$5&lt;SUMIFS($5:$5,$433:$433,"&lt;&gt;"&amp;0)),POWER((1+$S$435),(SUMIFS($5:$5,$433:$433,"&lt;&gt;"&amp;0)-AA$5)/12),
IF(AA$5&gt;SUMIFS($5:$5,$433:$433,"&lt;&gt;"&amp;0),1/POWER((1+$S$435),(AA$5-SUMIFS($5:$5,$433:$433,"&lt;&gt;"&amp;0))/12),0)),1))</f>
        <v>1.0265126609202788</v>
      </c>
      <c r="AB437" s="39">
        <f ca="1">IF($S$433=0,0,IF(AB433=0,IF(AND(AC436&lt;&gt;0,AB$5&lt;SUMIFS($5:$5,$433:$433,"&lt;&gt;"&amp;0)),POWER((1+$S$435),(SUMIFS($5:$5,$433:$433,"&lt;&gt;"&amp;0)-AB$5)/12),
IF(AB$5&gt;SUMIFS($5:$5,$433:$433,"&lt;&gt;"&amp;0),1/POWER((1+$S$435),(AB$5-SUMIFS($5:$5,$433:$433,"&lt;&gt;"&amp;0))/12),0)),1))</f>
        <v>1.0131696111314623</v>
      </c>
      <c r="AC437" s="39">
        <f ca="1">IF($S$433=0,0,IF(AC433=0,IF(AND(AD436&lt;&gt;0,AC$5&lt;SUMIFS($5:$5,$433:$433,"&lt;&gt;"&amp;0)),POWER((1+$S$435),(SUMIFS($5:$5,$433:$433,"&lt;&gt;"&amp;0)-AC$5)/12),
IF(AC$5&gt;SUMIFS($5:$5,$433:$433,"&lt;&gt;"&amp;0),1/POWER((1+$S$435),(AC$5-SUMIFS($5:$5,$433:$433,"&lt;&gt;"&amp;0))/12),0)),1))</f>
        <v>1</v>
      </c>
      <c r="AD437" s="39">
        <f ca="1">IF($S$433=0,0,IF(AD433=0,IF(AND(AE436&lt;&gt;0,AD$5&lt;SUMIFS($5:$5,$433:$433,"&lt;&gt;"&amp;0)),POWER((1+$S$435),(SUMIFS($5:$5,$433:$433,"&lt;&gt;"&amp;0)-AD$5)/12),
IF(AD$5&gt;SUMIFS($5:$5,$433:$433,"&lt;&gt;"&amp;0),1/POWER((1+$S$435),(AD$5-SUMIFS($5:$5,$433:$433,"&lt;&gt;"&amp;0))/12),0)),1))</f>
        <v>0.98700157309618175</v>
      </c>
      <c r="AE437" s="39">
        <f ca="1">IF($S$433=0,0,IF(AE433=0,IF(AND(AF436&lt;&gt;0,AE$5&lt;SUMIFS($5:$5,$433:$433,"&lt;&gt;"&amp;0)),POWER((1+$S$435),(SUMIFS($5:$5,$433:$433,"&lt;&gt;"&amp;0)-AE$5)/12),
IF(AE$5&gt;SUMIFS($5:$5,$433:$433,"&lt;&gt;"&amp;0),1/POWER((1+$S$435),(AE$5-SUMIFS($5:$5,$433:$433,"&lt;&gt;"&amp;0))/12),0)),1))</f>
        <v>0.97417210529433707</v>
      </c>
      <c r="AF437" s="39">
        <f ca="1">IF($S$433=0,0,IF(AF433=0,IF(AND(AG436&lt;&gt;0,AF$5&lt;SUMIFS($5:$5,$433:$433,"&lt;&gt;"&amp;0)),POWER((1+$S$435),(SUMIFS($5:$5,$433:$433,"&lt;&gt;"&amp;0)-AF$5)/12),
IF(AF$5&gt;SUMIFS($5:$5,$433:$433,"&lt;&gt;"&amp;0),1/POWER((1+$S$435),(AF$5-SUMIFS($5:$5,$433:$433,"&lt;&gt;"&amp;0))/12),0)),1))</f>
        <v>0.96150940039192978</v>
      </c>
      <c r="AG437" s="39">
        <f ca="1">IF($S$433=0,0,IF(AG433=0,IF(AND(AH436&lt;&gt;0,AG$5&lt;SUMIFS($5:$5,$433:$433,"&lt;&gt;"&amp;0)),POWER((1+$S$435),(SUMIFS($5:$5,$433:$433,"&lt;&gt;"&amp;0)-AG$5)/12),
IF(AG$5&gt;SUMIFS($5:$5,$433:$433,"&lt;&gt;"&amp;0),1/POWER((1+$S$435),(AG$5-SUMIFS($5:$5,$433:$433,"&lt;&gt;"&amp;0))/12),0)),1))</f>
        <v>0.94901129073360124</v>
      </c>
      <c r="AH437" s="39">
        <f ca="1">IF($S$433=0,0,IF(AH433=0,IF(AND(AI436&lt;&gt;0,AH$5&lt;SUMIFS($5:$5,$433:$433,"&lt;&gt;"&amp;0)),POWER((1+$S$435),(SUMIFS($5:$5,$433:$433,"&lt;&gt;"&amp;0)-AH$5)/12),
IF(AH$5&gt;SUMIFS($5:$5,$433:$433,"&lt;&gt;"&amp;0),1/POWER((1+$S$435),(AH$5-SUMIFS($5:$5,$433:$433,"&lt;&gt;"&amp;0))/12),0)),1))</f>
        <v>0.93667563684010224</v>
      </c>
      <c r="AI437" s="39">
        <f ca="1">IF($S$433=0,0,IF(AI433=0,IF(AND(AJ436&lt;&gt;0,AI$5&lt;SUMIFS($5:$5,$433:$433,"&lt;&gt;"&amp;0)),POWER((1+$S$435),(SUMIFS($5:$5,$433:$433,"&lt;&gt;"&amp;0)-AI$5)/12),
IF(AI$5&gt;SUMIFS($5:$5,$433:$433,"&lt;&gt;"&amp;0),1/POWER((1+$S$435),(AI$5-SUMIFS($5:$5,$433:$433,"&lt;&gt;"&amp;0))/12),0)),1))</f>
        <v>0.92450032704204865</v>
      </c>
      <c r="AJ437" s="39">
        <f ca="1">IF($S$433=0,0,IF(AJ433=0,IF(AND(AK436&lt;&gt;0,AJ$5&lt;SUMIFS($5:$5,$433:$433,"&lt;&gt;"&amp;0)),POWER((1+$S$435),(SUMIFS($5:$5,$433:$433,"&lt;&gt;"&amp;0)-AJ$5)/12),
IF(AJ$5&gt;SUMIFS($5:$5,$433:$433,"&lt;&gt;"&amp;0),1/POWER((1+$S$435),(AJ$5-SUMIFS($5:$5,$433:$433,"&lt;&gt;"&amp;0))/12),0)),1))</f>
        <v>0.91248327711843624</v>
      </c>
      <c r="AK437" s="39">
        <f ca="1">IF($S$433=0,0,IF(AK433=0,IF(AND(AL436&lt;&gt;0,AK$5&lt;SUMIFS($5:$5,$433:$433,"&lt;&gt;"&amp;0)),POWER((1+$S$435),(SUMIFS($5:$5,$433:$433,"&lt;&gt;"&amp;0)-AK$5)/12),
IF(AK$5&gt;SUMIFS($5:$5,$433:$433,"&lt;&gt;"&amp;0),1/POWER((1+$S$435),(AK$5-SUMIFS($5:$5,$433:$433,"&lt;&gt;"&amp;0))/12),0)),1))</f>
        <v>0.90062242993985575</v>
      </c>
      <c r="AL437" s="39">
        <f ca="1">IF($S$433=0,0,IF(AL433=0,IF(AND(AM436&lt;&gt;0,AL$5&lt;SUMIFS($5:$5,$433:$433,"&lt;&gt;"&amp;0)),POWER((1+$S$435),(SUMIFS($5:$5,$433:$433,"&lt;&gt;"&amp;0)-AL$5)/12),
IF(AL$5&gt;SUMIFS($5:$5,$433:$433,"&lt;&gt;"&amp;0),1/POWER((1+$S$435),(AL$5-SUMIFS($5:$5,$433:$433,"&lt;&gt;"&amp;0))/12),0)),1))</f>
        <v>0.88891575511634324</v>
      </c>
      <c r="AM437" s="39">
        <f ca="1">IF($S$433=0,0,IF(AM433=0,IF(AND(AN436&lt;&gt;0,AM$5&lt;SUMIFS($5:$5,$433:$433,"&lt;&gt;"&amp;0)),POWER((1+$S$435),(SUMIFS($5:$5,$433:$433,"&lt;&gt;"&amp;0)-AM$5)/12),
IF(AM$5&gt;SUMIFS($5:$5,$433:$433,"&lt;&gt;"&amp;0),1/POWER((1+$S$435),(AM$5-SUMIFS($5:$5,$433:$433,"&lt;&gt;"&amp;0))/12),0)),1))</f>
        <v>0.87736124864981091</v>
      </c>
      <c r="AN437" s="39">
        <f ca="1">IF($S$433=0,0,IF(AN433=0,IF(AND(AO436&lt;&gt;0,AN$5&lt;SUMIFS($5:$5,$433:$433,"&lt;&gt;"&amp;0)),POWER((1+$S$435),(SUMIFS($5:$5,$433:$433,"&lt;&gt;"&amp;0)-AN$5)/12),
IF(AN$5&gt;SUMIFS($5:$5,$433:$433,"&lt;&gt;"&amp;0),1/POWER((1+$S$435),(AN$5-SUMIFS($5:$5,$433:$433,"&lt;&gt;"&amp;0))/12),0)),1))</f>
        <v>0.8659569325909936</v>
      </c>
      <c r="AO437" s="39">
        <f ca="1">IF($S$433=0,0,IF(AO433=0,IF(AND(AP436&lt;&gt;0,AO$5&lt;SUMIFS($5:$5,$433:$433,"&lt;&gt;"&amp;0)),POWER((1+$S$435),(SUMIFS($5:$5,$433:$433,"&lt;&gt;"&amp;0)-AO$5)/12),
IF(AO$5&gt;SUMIFS($5:$5,$433:$433,"&lt;&gt;"&amp;0),1/POWER((1+$S$435),(AO$5-SUMIFS($5:$5,$433:$433,"&lt;&gt;"&amp;0))/12),0)),1))</f>
        <v>0.85470085470085477</v>
      </c>
      <c r="AP437" s="39">
        <f ca="1">IF($S$433=0,0,IF(AP433=0,IF(AND(AQ436&lt;&gt;0,AP$5&lt;SUMIFS($5:$5,$433:$433,"&lt;&gt;"&amp;0)),POWER((1+$S$435),(SUMIFS($5:$5,$433:$433,"&lt;&gt;"&amp;0)-AP$5)/12),
IF(AP$5&gt;SUMIFS($5:$5,$433:$433,"&lt;&gt;"&amp;0),1/POWER((1+$S$435),(AP$5-SUMIFS($5:$5,$433:$433,"&lt;&gt;"&amp;0))/12),0)),1))</f>
        <v>0.84359108811639461</v>
      </c>
      <c r="AQ437" s="39">
        <f ca="1">IF($S$433=0,0,IF(AQ433=0,IF(AND(AR436&lt;&gt;0,AQ$5&lt;SUMIFS($5:$5,$433:$433,"&lt;&gt;"&amp;0)),POWER((1+$S$435),(SUMIFS($5:$5,$433:$433,"&lt;&gt;"&amp;0)-AQ$5)/12),
IF(AQ$5&gt;SUMIFS($5:$5,$433:$433,"&lt;&gt;"&amp;0),1/POWER((1+$S$435),(AQ$5-SUMIFS($5:$5,$433:$433,"&lt;&gt;"&amp;0))/12),0)),1))</f>
        <v>0.83262573102080106</v>
      </c>
      <c r="AR437" s="39">
        <f ca="1">IF($S$433=0,0,IF(AR433=0,IF(AND(AS436&lt;&gt;0,AR$5&lt;SUMIFS($5:$5,$433:$433,"&lt;&gt;"&amp;0)),POWER((1+$S$435),(SUMIFS($5:$5,$433:$433,"&lt;&gt;"&amp;0)-AR$5)/12),
IF(AR$5&gt;SUMIFS($5:$5,$433:$433,"&lt;&gt;"&amp;0),1/POWER((1+$S$435),(AR$5-SUMIFS($5:$5,$433:$433,"&lt;&gt;"&amp;0))/12),0)),1))</f>
        <v>0.82180290631788888</v>
      </c>
      <c r="AS437" s="39">
        <f ca="1">IF($S$433=0,0,IF(AS433=0,IF(AND(AT436&lt;&gt;0,AS$5&lt;SUMIFS($5:$5,$433:$433,"&lt;&gt;"&amp;0)),POWER((1+$S$435),(SUMIFS($5:$5,$433:$433,"&lt;&gt;"&amp;0)-AS$5)/12),
IF(AS$5&gt;SUMIFS($5:$5,$433:$433,"&lt;&gt;"&amp;0),1/POWER((1+$S$435),(AS$5-SUMIFS($5:$5,$433:$433,"&lt;&gt;"&amp;0))/12),0)),1))</f>
        <v>0.81112076131077027</v>
      </c>
      <c r="AT437" s="39">
        <f ca="1">IF($S$433=0,0,IF(AT433=0,IF(AND(AU436&lt;&gt;0,AT$5&lt;SUMIFS($5:$5,$433:$433,"&lt;&gt;"&amp;0)),POWER((1+$S$435),(SUMIFS($5:$5,$433:$433,"&lt;&gt;"&amp;0)-AT$5)/12),
IF(AT$5&gt;SUMIFS($5:$5,$433:$433,"&lt;&gt;"&amp;0),1/POWER((1+$S$435),(AT$5-SUMIFS($5:$5,$433:$433,"&lt;&gt;"&amp;0))/12),0)),1))</f>
        <v>0.80057746738470281</v>
      </c>
      <c r="AU437" s="39">
        <f ca="1">IF($S$433=0,0,IF(AU433=0,IF(AND(AV436&lt;&gt;0,AU$5&lt;SUMIFS($5:$5,$433:$433,"&lt;&gt;"&amp;0)),POWER((1+$S$435),(SUMIFS($5:$5,$433:$433,"&lt;&gt;"&amp;0)-AU$5)/12),
IF(AU$5&gt;SUMIFS($5:$5,$433:$433,"&lt;&gt;"&amp;0),1/POWER((1+$S$435),(AU$5-SUMIFS($5:$5,$433:$433,"&lt;&gt;"&amp;0))/12),0)),1))</f>
        <v>0.79017121969405868</v>
      </c>
      <c r="AV437" s="39">
        <f ca="1">IF($S$433=0,0,IF(AV433=0,IF(AND(AW436&lt;&gt;0,AV$5&lt;SUMIFS($5:$5,$433:$433,"&lt;&gt;"&amp;0)),POWER((1+$S$435),(SUMIFS($5:$5,$433:$433,"&lt;&gt;"&amp;0)-AV$5)/12),
IF(AV$5&gt;SUMIFS($5:$5,$433:$433,"&lt;&gt;"&amp;0),1/POWER((1+$S$435),(AV$5-SUMIFS($5:$5,$433:$433,"&lt;&gt;"&amp;0))/12),0)),1))</f>
        <v>0.77990023685336451</v>
      </c>
      <c r="AW437" s="39">
        <f ca="1">IF($S$433=0,0,IF(AW433=0,IF(AND(AX436&lt;&gt;0,AW$5&lt;SUMIFS($5:$5,$433:$433,"&lt;&gt;"&amp;0)),POWER((1+$S$435),(SUMIFS($5:$5,$433:$433,"&lt;&gt;"&amp;0)-AW$5)/12),
IF(AW$5&gt;SUMIFS($5:$5,$433:$433,"&lt;&gt;"&amp;0),1/POWER((1+$S$435),(AW$5-SUMIFS($5:$5,$433:$433,"&lt;&gt;"&amp;0))/12),0)),1))</f>
        <v>0.76976276063235527</v>
      </c>
      <c r="AX437" s="39">
        <f ca="1">IF($S$433=0,0,IF(AX433=0,IF(AND(AY436&lt;&gt;0,AX$5&lt;SUMIFS($5:$5,$433:$433,"&lt;&gt;"&amp;0)),POWER((1+$S$435),(SUMIFS($5:$5,$433:$433,"&lt;&gt;"&amp;0)-AX$5)/12),
IF(AX$5&gt;SUMIFS($5:$5,$433:$433,"&lt;&gt;"&amp;0),1/POWER((1+$S$435),(AX$5-SUMIFS($5:$5,$433:$433,"&lt;&gt;"&amp;0))/12),0)),1))</f>
        <v>0.75975705565499418</v>
      </c>
      <c r="AY437" s="39">
        <f ca="1">IF($S$433=0,0,IF(AY433=0,IF(AND(AZ436&lt;&gt;0,AY$5&lt;SUMIFS($5:$5,$433:$433,"&lt;&gt;"&amp;0)),POWER((1+$S$435),(SUMIFS($5:$5,$433:$433,"&lt;&gt;"&amp;0)-AY$5)/12),
IF(AY$5&gt;SUMIFS($5:$5,$433:$433,"&lt;&gt;"&amp;0),1/POWER((1+$S$435),(AY$5-SUMIFS($5:$5,$433:$433,"&lt;&gt;"&amp;0))/12),0)),1))</f>
        <v>0.74988140910240253</v>
      </c>
      <c r="AZ437" s="39">
        <f ca="1">IF($S$433=0,0,IF(AZ433=0,IF(AND(BA436&lt;&gt;0,AZ$5&lt;SUMIFS($5:$5,$433:$433,"&lt;&gt;"&amp;0)),POWER((1+$S$435),(SUMIFS($5:$5,$433:$433,"&lt;&gt;"&amp;0)-AZ$5)/12),
IF(AZ$5&gt;SUMIFS($5:$5,$433:$433,"&lt;&gt;"&amp;0),1/POWER((1+$S$435),(AZ$5-SUMIFS($5:$5,$433:$433,"&lt;&gt;"&amp;0))/12),0)),1))</f>
        <v>0.7401341304196527</v>
      </c>
      <c r="BA437" s="39">
        <f ca="1">IF($S$433=0,0,IF(BA433=0,IF(AND(BB436&lt;&gt;0,BA$5&lt;SUMIFS($5:$5,$433:$433,"&lt;&gt;"&amp;0)),POWER((1+$S$435),(SUMIFS($5:$5,$433:$433,"&lt;&gt;"&amp;0)-BA$5)/12),
IF(BA$5&gt;SUMIFS($5:$5,$433:$433,"&lt;&gt;"&amp;0),1/POWER((1+$S$435),(BA$5-SUMIFS($5:$5,$433:$433,"&lt;&gt;"&amp;0))/12),0)),1))</f>
        <v>0.73051355102637161</v>
      </c>
      <c r="BB437" s="39">
        <f ca="1">IF($S$433=0,0,IF(BB433=0,IF(AND(BC436&lt;&gt;0,BB$5&lt;SUMIFS($5:$5,$433:$433,"&lt;&gt;"&amp;0)),POWER((1+$S$435),(SUMIFS($5:$5,$433:$433,"&lt;&gt;"&amp;0)-BB$5)/12),
IF(BB$5&gt;SUMIFS($5:$5,$433:$433,"&lt;&gt;"&amp;0),1/POWER((1+$S$435),(BB$5-SUMIFS($5:$5,$433:$433,"&lt;&gt;"&amp;0))/12),0)),1))</f>
        <v>0.7210180240311066</v>
      </c>
      <c r="BC437" s="39">
        <f ca="1">IF($S$433=0,0,IF(BC433=0,IF(AND(BD436&lt;&gt;0,BC$5&lt;SUMIFS($5:$5,$433:$433,"&lt;&gt;"&amp;0)),POWER((1+$S$435),(SUMIFS($5:$5,$433:$433,"&lt;&gt;"&amp;0)-BC$5)/12),
IF(BC$5&gt;SUMIFS($5:$5,$433:$433,"&lt;&gt;"&amp;0),1/POWER((1+$S$435),(BC$5-SUMIFS($5:$5,$433:$433,"&lt;&gt;"&amp;0))/12),0)),1))</f>
        <v>0.71164592394940274</v>
      </c>
      <c r="BD437" s="39">
        <f ca="1">IF($S$433=0,0,IF(BD433=0,IF(AND(BE436&lt;&gt;0,BD$5&lt;SUMIFS($5:$5,$433:$433,"&lt;&gt;"&amp;0)),POWER((1+$S$435),(SUMIFS($5:$5,$433:$433,"&lt;&gt;"&amp;0)-BD$5)/12),
IF(BD$5&gt;SUMIFS($5:$5,$433:$433,"&lt;&gt;"&amp;0),1/POWER((1+$S$435),(BD$5-SUMIFS($5:$5,$433:$433,"&lt;&gt;"&amp;0))/12),0)),1))</f>
        <v>0.70239564642554608</v>
      </c>
      <c r="BE437" s="39">
        <f ca="1">IF($S$433=0,0,IF(BE433=0,IF(AND(BF436&lt;&gt;0,BE$5&lt;SUMIFS($5:$5,$433:$433,"&lt;&gt;"&amp;0)),POWER((1+$S$435),(SUMIFS($5:$5,$433:$433,"&lt;&gt;"&amp;0)-BE$5)/12),
IF(BE$5&gt;SUMIFS($5:$5,$433:$433,"&lt;&gt;"&amp;0),1/POWER((1+$S$435),(BE$5-SUMIFS($5:$5,$433:$433,"&lt;&gt;"&amp;0))/12),0)),1))</f>
        <v>0.69326560795792336</v>
      </c>
    </row>
    <row r="438" spans="1:57" ht="4.9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3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</row>
    <row r="439" spans="1:57" x14ac:dyDescent="0.3">
      <c r="B439" s="1">
        <f>ROW(Items!A243)</f>
        <v>243</v>
      </c>
      <c r="F439" s="1">
        <f ca="1">INDIRECT($B$1&amp;Items!H$2&amp;$B439)</f>
        <v>0</v>
      </c>
      <c r="H439" s="13" t="str">
        <f ca="1">INDIRECT($B$1&amp;Items!E$2&amp;$B439)</f>
        <v>Продажа доли УК Инвестору</v>
      </c>
      <c r="I439" s="13" t="str">
        <f ca="1">IF(INDIRECT($B$1&amp;Items!F$2&amp;$B439)="",H439,INDIRECT($B$1&amp;Items!F$2&amp;$B439))</f>
        <v>Продажа доли УК Инвестору</v>
      </c>
      <c r="J439" s="1" t="str">
        <f ca="1">IF(INDIRECT($B$1&amp;Items!G$2&amp;$B439)="",IF(H439&lt;&gt;I439,"  "&amp;I439,I439),"    "&amp;INDIRECT($B$1&amp;Items!G$2&amp;$B439))</f>
        <v>Продажа доли УК Инвестору</v>
      </c>
      <c r="S439" s="1">
        <f ca="1">SUM($U439:INDIRECT(ADDRESS(ROW(),SUMIFS($1:$1,$5:$5,MAX($5:$5)))))</f>
        <v>38302124.194320954</v>
      </c>
      <c r="V439" s="1">
        <f ca="1">IF(V$5&lt;&gt;$S$441,0,V436*$S$440*(1-$S$442))</f>
        <v>38302124.194320954</v>
      </c>
      <c r="W439" s="1">
        <f>IF(W$5&lt;&gt;$S$441,0,W436*$S$440*(1-$S$442))</f>
        <v>0</v>
      </c>
      <c r="X439" s="1">
        <f>IF(X$5&lt;&gt;$S$441,0,X436*$S$440*(1-$S$442))</f>
        <v>0</v>
      </c>
      <c r="Y439" s="1">
        <f>IF(Y$5&lt;&gt;$S$441,0,Y436*$S$440*(1-$S$442))</f>
        <v>0</v>
      </c>
      <c r="Z439" s="1">
        <f>IF(Z$5&lt;&gt;$S$441,0,Z436*$S$440*(1-$S$442))</f>
        <v>0</v>
      </c>
      <c r="AA439" s="1">
        <f>IF(AA$5&lt;&gt;$S$441,0,AA436*$S$440*(1-$S$442))</f>
        <v>0</v>
      </c>
      <c r="AB439" s="1">
        <f>IF(AB$5&lt;&gt;$S$441,0,AB436*$S$440*(1-$S$442))</f>
        <v>0</v>
      </c>
      <c r="AC439" s="1">
        <f>IF(AC$5&lt;&gt;$S$441,0,AC436*$S$440*(1-$S$442))</f>
        <v>0</v>
      </c>
      <c r="AD439" s="1">
        <f>IF(AD$5&lt;&gt;$S$441,0,AD436*$S$440*(1-$S$442))</f>
        <v>0</v>
      </c>
      <c r="AE439" s="1">
        <f>IF(AE$5&lt;&gt;$S$441,0,AE436*$S$440*(1-$S$442))</f>
        <v>0</v>
      </c>
      <c r="AF439" s="1">
        <f>IF(AF$5&lt;&gt;$S$441,0,AF436*$S$440*(1-$S$442))</f>
        <v>0</v>
      </c>
      <c r="AG439" s="1">
        <f>IF(AG$5&lt;&gt;$S$441,0,AG436*$S$440*(1-$S$442))</f>
        <v>0</v>
      </c>
      <c r="AH439" s="1">
        <f>IF(AH$5&lt;&gt;$S$441,0,AH436*$S$440*(1-$S$442))</f>
        <v>0</v>
      </c>
      <c r="AI439" s="1">
        <f>IF(AI$5&lt;&gt;$S$441,0,AI436*$S$440*(1-$S$442))</f>
        <v>0</v>
      </c>
      <c r="AJ439" s="1">
        <f>IF(AJ$5&lt;&gt;$S$441,0,AJ436*$S$440*(1-$S$442))</f>
        <v>0</v>
      </c>
      <c r="AK439" s="1">
        <f>IF(AK$5&lt;&gt;$S$441,0,AK436*$S$440*(1-$S$442))</f>
        <v>0</v>
      </c>
      <c r="AL439" s="1">
        <f>IF(AL$5&lt;&gt;$S$441,0,AL436*$S$440*(1-$S$442))</f>
        <v>0</v>
      </c>
      <c r="AM439" s="1">
        <f>IF(AM$5&lt;&gt;$S$441,0,AM436*$S$440*(1-$S$442))</f>
        <v>0</v>
      </c>
      <c r="AN439" s="1">
        <f>IF(AN$5&lt;&gt;$S$441,0,AN436*$S$440*(1-$S$442))</f>
        <v>0</v>
      </c>
      <c r="AO439" s="1">
        <f>IF(AO$5&lt;&gt;$S$441,0,AO436*$S$440*(1-$S$442))</f>
        <v>0</v>
      </c>
      <c r="AP439" s="1">
        <f>IF(AP$5&lt;&gt;$S$441,0,AP436*$S$440*(1-$S$442))</f>
        <v>0</v>
      </c>
      <c r="AQ439" s="1">
        <f>IF(AQ$5&lt;&gt;$S$441,0,AQ436*$S$440*(1-$S$442))</f>
        <v>0</v>
      </c>
      <c r="AR439" s="1">
        <f>IF(AR$5&lt;&gt;$S$441,0,AR436*$S$440*(1-$S$442))</f>
        <v>0</v>
      </c>
      <c r="AS439" s="1">
        <f>IF(AS$5&lt;&gt;$S$441,0,AS436*$S$440*(1-$S$442))</f>
        <v>0</v>
      </c>
      <c r="AT439" s="1">
        <f>IF(AT$5&lt;&gt;$S$441,0,AT436*$S$440*(1-$S$442))</f>
        <v>0</v>
      </c>
      <c r="AU439" s="1">
        <f>IF(AU$5&lt;&gt;$S$441,0,AU436*$S$440*(1-$S$442))</f>
        <v>0</v>
      </c>
      <c r="AV439" s="1">
        <f>IF(AV$5&lt;&gt;$S$441,0,AV436*$S$440*(1-$S$442))</f>
        <v>0</v>
      </c>
      <c r="AW439" s="1">
        <f>IF(AW$5&lt;&gt;$S$441,0,AW436*$S$440*(1-$S$442))</f>
        <v>0</v>
      </c>
      <c r="AX439" s="1">
        <f>IF(AX$5&lt;&gt;$S$441,0,AX436*$S$440*(1-$S$442))</f>
        <v>0</v>
      </c>
      <c r="AY439" s="1">
        <f>IF(AY$5&lt;&gt;$S$441,0,AY436*$S$440*(1-$S$442))</f>
        <v>0</v>
      </c>
      <c r="AZ439" s="1">
        <f>IF(AZ$5&lt;&gt;$S$441,0,AZ436*$S$440*(1-$S$442))</f>
        <v>0</v>
      </c>
      <c r="BA439" s="1">
        <f>IF(BA$5&lt;&gt;$S$441,0,BA436*$S$440*(1-$S$442))</f>
        <v>0</v>
      </c>
      <c r="BB439" s="1">
        <f>IF(BB$5&lt;&gt;$S$441,0,BB436*$S$440*(1-$S$442))</f>
        <v>0</v>
      </c>
      <c r="BC439" s="1">
        <f>IF(BC$5&lt;&gt;$S$441,0,BC436*$S$440*(1-$S$442))</f>
        <v>0</v>
      </c>
      <c r="BD439" s="1">
        <f>IF(BD$5&lt;&gt;$S$441,0,BD436*$S$440*(1-$S$442))</f>
        <v>0</v>
      </c>
      <c r="BE439" s="1">
        <f>IF(BE$5&lt;&gt;$S$441,0,BE436*$S$440*(1-$S$442))</f>
        <v>0</v>
      </c>
    </row>
    <row r="440" spans="1:57" x14ac:dyDescent="0.3">
      <c r="B440" s="1">
        <f>ROW(Items!A244)</f>
        <v>244</v>
      </c>
      <c r="F440" s="1">
        <f ca="1">INDIRECT($B$1&amp;Items!H$2&amp;$B440)</f>
        <v>0</v>
      </c>
      <c r="H440" s="13" t="str">
        <f ca="1">INDIRECT($B$1&amp;Items!E$2&amp;$B440)</f>
        <v>Продажа доли УК Инвестору</v>
      </c>
      <c r="I440" s="13" t="str">
        <f ca="1">IF(INDIRECT($B$1&amp;Items!F$2&amp;$B440)="",H440,INDIRECT($B$1&amp;Items!F$2&amp;$B440))</f>
        <v>Размер продаваемой доли УК</v>
      </c>
      <c r="J440" s="1" t="str">
        <f ca="1">IF(INDIRECT($B$1&amp;Items!G$2&amp;$B440)="",IF(H440&lt;&gt;I440,"  "&amp;I440,I440),"    "&amp;INDIRECT($B$1&amp;Items!G$2&amp;$B440))</f>
        <v xml:space="preserve">  Размер продаваемой доли УК</v>
      </c>
      <c r="S440" s="38">
        <v>0.2</v>
      </c>
    </row>
    <row r="441" spans="1:57" x14ac:dyDescent="0.3">
      <c r="B441" s="1">
        <f>ROW(Items!A245)</f>
        <v>245</v>
      </c>
      <c r="F441" s="1">
        <f ca="1">INDIRECT($B$1&amp;Items!H$2&amp;$B441)</f>
        <v>0</v>
      </c>
      <c r="H441" s="13" t="str">
        <f ca="1">INDIRECT($B$1&amp;Items!E$2&amp;$B441)</f>
        <v>Продажа доли УК Инвестору</v>
      </c>
      <c r="I441" s="13" t="str">
        <f ca="1">IF(INDIRECT($B$1&amp;Items!F$2&amp;$B441)="",H441,INDIRECT($B$1&amp;Items!F$2&amp;$B441))</f>
        <v>Номер месяца продажи доли УК</v>
      </c>
      <c r="J441" s="1" t="str">
        <f ca="1">IF(INDIRECT($B$1&amp;Items!G$2&amp;$B441)="",IF(H441&lt;&gt;I441,"  "&amp;I441,I441),"    "&amp;INDIRECT($B$1&amp;Items!G$2&amp;$B441))</f>
        <v xml:space="preserve">  Номер месяца продажи доли УК</v>
      </c>
      <c r="S441" s="40">
        <v>1</v>
      </c>
    </row>
    <row r="442" spans="1:57" x14ac:dyDescent="0.3">
      <c r="B442" s="1">
        <f>ROW(Items!A246)</f>
        <v>246</v>
      </c>
      <c r="F442" s="1">
        <f ca="1">INDIRECT($B$1&amp;Items!H$2&amp;$B442)</f>
        <v>0</v>
      </c>
      <c r="H442" s="13" t="str">
        <f ca="1">INDIRECT($B$1&amp;Items!E$2&amp;$B442)</f>
        <v>Продажа доли УК Инвестору</v>
      </c>
      <c r="I442" s="13" t="str">
        <f ca="1">IF(INDIRECT($B$1&amp;Items!F$2&amp;$B442)="",H442,INDIRECT($B$1&amp;Items!F$2&amp;$B442))</f>
        <v>Дисконт к оценке стоимости бизнеса</v>
      </c>
      <c r="J442" s="1" t="str">
        <f ca="1">IF(INDIRECT($B$1&amp;Items!G$2&amp;$B442)="",IF(H442&lt;&gt;I442,"  "&amp;I442,I442),"    "&amp;INDIRECT($B$1&amp;Items!G$2&amp;$B442))</f>
        <v xml:space="preserve">  Дисконт к оценке стоимости бизнеса</v>
      </c>
      <c r="S442" s="38">
        <v>0.4</v>
      </c>
    </row>
    <row r="443" spans="1:57" x14ac:dyDescent="0.3">
      <c r="B443" s="1">
        <f>ROW(Items!A199)</f>
        <v>199</v>
      </c>
      <c r="D443" s="1" t="str">
        <f ca="1">INDIRECT($B$1&amp;Items!T$2&amp;$B443)</f>
        <v>CF(+)</v>
      </c>
      <c r="F443" s="1" t="str">
        <f ca="1">INDIRECT($B$1&amp;Items!P$2&amp;$B443)</f>
        <v>Y</v>
      </c>
      <c r="H443" s="13" t="str">
        <f ca="1">INDIRECT($B$1&amp;Items!M$2&amp;$B443)</f>
        <v>Поступление оплаты УК от Инвестора</v>
      </c>
      <c r="I443" s="13" t="str">
        <f ca="1">IF(INDIRECT($B$1&amp;Items!N$2&amp;$B443)="",H443,INDIRECT($B$1&amp;Items!N$2&amp;$B443))</f>
        <v>Поступление оплаты УК от Инвестора</v>
      </c>
      <c r="J443" s="1" t="str">
        <f ca="1">IF(INDIRECT($B$1&amp;Items!O$2&amp;$B443)="",IF(H443&lt;&gt;I443,"  "&amp;I443,I443),"    "&amp;INDIRECT($B$1&amp;Items!O$2&amp;$B443))</f>
        <v>Поступление оплаты УК от Инвестора</v>
      </c>
      <c r="Q443" s="26">
        <f ca="1">IF(ABS(S443-S439)&lt;0.001,0,1)</f>
        <v>0</v>
      </c>
      <c r="S443" s="1">
        <f ca="1">SUM($U443:INDIRECT(ADDRESS(ROW(),SUMIFS($1:$1,$5:$5,MAX($5:$5)))))</f>
        <v>38302124.194320954</v>
      </c>
      <c r="V443" s="1">
        <f ca="1">IF(OR(V$5&lt;$S$441,V$5&gt;$S$441+IF($S$444=0,1,$S$444)-1),0,$S$439/IF($S$444=0,1,$S$444))</f>
        <v>12767374.731440319</v>
      </c>
      <c r="W443" s="1">
        <f ca="1">IF(OR(W$5&lt;$S$441,W$5&gt;$S$441+IF($S$444=0,1,$S$444)-1),0,$S$439/IF($S$444=0,1,$S$444))</f>
        <v>12767374.731440319</v>
      </c>
      <c r="X443" s="1">
        <f ca="1">IF(OR(X$5&lt;$S$441,X$5&gt;$S$441+IF($S$444=0,1,$S$444)-1),0,$S$439/IF($S$444=0,1,$S$444))</f>
        <v>12767374.731440319</v>
      </c>
      <c r="Y443" s="1">
        <f>IF(OR(Y$5&lt;$S$441,Y$5&gt;$S$441+IF($S$444=0,1,$S$444)-1),0,$S$439/IF($S$444=0,1,$S$444))</f>
        <v>0</v>
      </c>
      <c r="Z443" s="1">
        <f>IF(OR(Z$5&lt;$S$441,Z$5&gt;$S$441+IF($S$444=0,1,$S$444)-1),0,$S$439/IF($S$444=0,1,$S$444))</f>
        <v>0</v>
      </c>
      <c r="AA443" s="1">
        <f>IF(OR(AA$5&lt;$S$441,AA$5&gt;$S$441+IF($S$444=0,1,$S$444)-1),0,$S$439/IF($S$444=0,1,$S$444))</f>
        <v>0</v>
      </c>
      <c r="AB443" s="1">
        <f>IF(OR(AB$5&lt;$S$441,AB$5&gt;$S$441+IF($S$444=0,1,$S$444)-1),0,$S$439/IF($S$444=0,1,$S$444))</f>
        <v>0</v>
      </c>
      <c r="AC443" s="1">
        <f>IF(OR(AC$5&lt;$S$441,AC$5&gt;$S$441+IF($S$444=0,1,$S$444)-1),0,$S$439/IF($S$444=0,1,$S$444))</f>
        <v>0</v>
      </c>
      <c r="AD443" s="1">
        <f>IF(OR(AD$5&lt;$S$441,AD$5&gt;$S$441+IF($S$444=0,1,$S$444)-1),0,$S$439/IF($S$444=0,1,$S$444))</f>
        <v>0</v>
      </c>
      <c r="AE443" s="1">
        <f>IF(OR(AE$5&lt;$S$441,AE$5&gt;$S$441+IF($S$444=0,1,$S$444)-1),0,$S$439/IF($S$444=0,1,$S$444))</f>
        <v>0</v>
      </c>
      <c r="AF443" s="1">
        <f>IF(OR(AF$5&lt;$S$441,AF$5&gt;$S$441+IF($S$444=0,1,$S$444)-1),0,$S$439/IF($S$444=0,1,$S$444))</f>
        <v>0</v>
      </c>
      <c r="AG443" s="1">
        <f>IF(OR(AG$5&lt;$S$441,AG$5&gt;$S$441+IF($S$444=0,1,$S$444)-1),0,$S$439/IF($S$444=0,1,$S$444))</f>
        <v>0</v>
      </c>
      <c r="AH443" s="1">
        <f>IF(OR(AH$5&lt;$S$441,AH$5&gt;$S$441+IF($S$444=0,1,$S$444)-1),0,$S$439/IF($S$444=0,1,$S$444))</f>
        <v>0</v>
      </c>
      <c r="AI443" s="1">
        <f>IF(OR(AI$5&lt;$S$441,AI$5&gt;$S$441+IF($S$444=0,1,$S$444)-1),0,$S$439/IF($S$444=0,1,$S$444))</f>
        <v>0</v>
      </c>
      <c r="AJ443" s="1">
        <f>IF(OR(AJ$5&lt;$S$441,AJ$5&gt;$S$441+IF($S$444=0,1,$S$444)-1),0,$S$439/IF($S$444=0,1,$S$444))</f>
        <v>0</v>
      </c>
      <c r="AK443" s="1">
        <f>IF(OR(AK$5&lt;$S$441,AK$5&gt;$S$441+IF($S$444=0,1,$S$444)-1),0,$S$439/IF($S$444=0,1,$S$444))</f>
        <v>0</v>
      </c>
      <c r="AL443" s="1">
        <f>IF(OR(AL$5&lt;$S$441,AL$5&gt;$S$441+IF($S$444=0,1,$S$444)-1),0,$S$439/IF($S$444=0,1,$S$444))</f>
        <v>0</v>
      </c>
      <c r="AM443" s="1">
        <f>IF(OR(AM$5&lt;$S$441,AM$5&gt;$S$441+IF($S$444=0,1,$S$444)-1),0,$S$439/IF($S$444=0,1,$S$444))</f>
        <v>0</v>
      </c>
      <c r="AN443" s="1">
        <f>IF(OR(AN$5&lt;$S$441,AN$5&gt;$S$441+IF($S$444=0,1,$S$444)-1),0,$S$439/IF($S$444=0,1,$S$444))</f>
        <v>0</v>
      </c>
      <c r="AO443" s="1">
        <f>IF(OR(AO$5&lt;$S$441,AO$5&gt;$S$441+IF($S$444=0,1,$S$444)-1),0,$S$439/IF($S$444=0,1,$S$444))</f>
        <v>0</v>
      </c>
      <c r="AP443" s="1">
        <f>IF(OR(AP$5&lt;$S$441,AP$5&gt;$S$441+IF($S$444=0,1,$S$444)-1),0,$S$439/IF($S$444=0,1,$S$444))</f>
        <v>0</v>
      </c>
      <c r="AQ443" s="1">
        <f>IF(OR(AQ$5&lt;$S$441,AQ$5&gt;$S$441+IF($S$444=0,1,$S$444)-1),0,$S$439/IF($S$444=0,1,$S$444))</f>
        <v>0</v>
      </c>
      <c r="AR443" s="1">
        <f>IF(OR(AR$5&lt;$S$441,AR$5&gt;$S$441+IF($S$444=0,1,$S$444)-1),0,$S$439/IF($S$444=0,1,$S$444))</f>
        <v>0</v>
      </c>
      <c r="AS443" s="1">
        <f>IF(OR(AS$5&lt;$S$441,AS$5&gt;$S$441+IF($S$444=0,1,$S$444)-1),0,$S$439/IF($S$444=0,1,$S$444))</f>
        <v>0</v>
      </c>
      <c r="AT443" s="1">
        <f>IF(OR(AT$5&lt;$S$441,AT$5&gt;$S$441+IF($S$444=0,1,$S$444)-1),0,$S$439/IF($S$444=0,1,$S$444))</f>
        <v>0</v>
      </c>
      <c r="AU443" s="1">
        <f>IF(OR(AU$5&lt;$S$441,AU$5&gt;$S$441+IF($S$444=0,1,$S$444)-1),0,$S$439/IF($S$444=0,1,$S$444))</f>
        <v>0</v>
      </c>
      <c r="AV443" s="1">
        <f>IF(OR(AV$5&lt;$S$441,AV$5&gt;$S$441+IF($S$444=0,1,$S$444)-1),0,$S$439/IF($S$444=0,1,$S$444))</f>
        <v>0</v>
      </c>
      <c r="AW443" s="1">
        <f>IF(OR(AW$5&lt;$S$441,AW$5&gt;$S$441+IF($S$444=0,1,$S$444)-1),0,$S$439/IF($S$444=0,1,$S$444))</f>
        <v>0</v>
      </c>
      <c r="AX443" s="1">
        <f>IF(OR(AX$5&lt;$S$441,AX$5&gt;$S$441+IF($S$444=0,1,$S$444)-1),0,$S$439/IF($S$444=0,1,$S$444))</f>
        <v>0</v>
      </c>
      <c r="AY443" s="1">
        <f>IF(OR(AY$5&lt;$S$441,AY$5&gt;$S$441+IF($S$444=0,1,$S$444)-1),0,$S$439/IF($S$444=0,1,$S$444))</f>
        <v>0</v>
      </c>
      <c r="AZ443" s="1">
        <f>IF(OR(AZ$5&lt;$S$441,AZ$5&gt;$S$441+IF($S$444=0,1,$S$444)-1),0,$S$439/IF($S$444=0,1,$S$444))</f>
        <v>0</v>
      </c>
      <c r="BA443" s="1">
        <f>IF(OR(BA$5&lt;$S$441,BA$5&gt;$S$441+IF($S$444=0,1,$S$444)-1),0,$S$439/IF($S$444=0,1,$S$444))</f>
        <v>0</v>
      </c>
      <c r="BB443" s="1">
        <f>IF(OR(BB$5&lt;$S$441,BB$5&gt;$S$441+IF($S$444=0,1,$S$444)-1),0,$S$439/IF($S$444=0,1,$S$444))</f>
        <v>0</v>
      </c>
      <c r="BC443" s="1">
        <f>IF(OR(BC$5&lt;$S$441,BC$5&gt;$S$441+IF($S$444=0,1,$S$444)-1),0,$S$439/IF($S$444=0,1,$S$444))</f>
        <v>0</v>
      </c>
      <c r="BD443" s="1">
        <f>IF(OR(BD$5&lt;$S$441,BD$5&gt;$S$441+IF($S$444=0,1,$S$444)-1),0,$S$439/IF($S$444=0,1,$S$444))</f>
        <v>0</v>
      </c>
      <c r="BE443" s="1">
        <f>IF(OR(BE$5&lt;$S$441,BE$5&gt;$S$441+IF($S$444=0,1,$S$444)-1),0,$S$439/IF($S$444=0,1,$S$444))</f>
        <v>0</v>
      </c>
    </row>
    <row r="444" spans="1:57" x14ac:dyDescent="0.3">
      <c r="B444" s="1">
        <f>MAX(B$443:B443)+1</f>
        <v>200</v>
      </c>
      <c r="D444" s="1">
        <f ca="1">INDIRECT($B$1&amp;Items!T$2&amp;$B444)</f>
        <v>0</v>
      </c>
      <c r="F444" s="1">
        <f ca="1">INDIRECT($B$1&amp;Items!P$2&amp;$B444)</f>
        <v>0</v>
      </c>
      <c r="H444" s="13" t="str">
        <f ca="1">INDIRECT($B$1&amp;Items!M$2&amp;$B444)</f>
        <v>Поступление оплаты УК от Инвестора</v>
      </c>
      <c r="I444" s="13" t="str">
        <f ca="1">IF(INDIRECT($B$1&amp;Items!N$2&amp;$B444)="",H444,INDIRECT($B$1&amp;Items!N$2&amp;$B444))</f>
        <v>Кол-во месяцев равномерной оплаты</v>
      </c>
      <c r="J444" s="1" t="str">
        <f ca="1">IF(INDIRECT($B$1&amp;Items!O$2&amp;$B444)="",IF(H444&lt;&gt;I444,"  "&amp;I444,I444),"    "&amp;INDIRECT($B$1&amp;Items!O$2&amp;$B444))</f>
        <v xml:space="preserve">  Кол-во месяцев равномерной оплаты</v>
      </c>
      <c r="S444" s="40">
        <v>3</v>
      </c>
    </row>
    <row r="445" spans="1:57" ht="4.9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3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</row>
    <row r="446" spans="1:57" x14ac:dyDescent="0.3">
      <c r="B446" s="1">
        <f>ROW(Items!A191)</f>
        <v>191</v>
      </c>
      <c r="D446" s="1" t="str">
        <f ca="1">INDIRECT($B$1&amp;Items!T$2&amp;$B446)</f>
        <v>CF</v>
      </c>
      <c r="F446" s="1">
        <f ca="1">INDIRECT($B$1&amp;Items!P$2&amp;$B446)</f>
        <v>0</v>
      </c>
      <c r="H446" s="13" t="str">
        <f ca="1">INDIRECT($B$1&amp;Items!M$2&amp;$B446)</f>
        <v>Ден. поток с уч. очередного источника финансир-я</v>
      </c>
      <c r="I446" s="13" t="str">
        <f ca="1">IF(INDIRECT($B$1&amp;Items!N$2&amp;$B446)="",H446,INDIRECT($B$1&amp;Items!N$2&amp;$B446))</f>
        <v>Ден. поток с уч. очередного источника финансир-я</v>
      </c>
      <c r="J446" s="1" t="str">
        <f ca="1">IF(INDIRECT($B$1&amp;Items!O$2&amp;$B446)="",IF(H446&lt;&gt;I446,"  "&amp;I446,I446),"    "&amp;INDIRECT($B$1&amp;Items!O$2&amp;$B446))</f>
        <v>Ден. поток с уч. очередного источника финансир-я</v>
      </c>
      <c r="S446" s="1">
        <f ca="1">SUM($U446:INDIRECT(ADDRESS(ROW(),SUMIFS($1:$1,$5:$5,MAX($5:$5)))))</f>
        <v>50731395.884141885</v>
      </c>
      <c r="V446" s="1">
        <f ca="1">SUMIFS(V$237:V444,$D$237:$D444,Items!$T$11)-SUMIFS(V$237:V444,$D$237:$D444,Items!$T$19)</f>
        <v>2818390.7870461177</v>
      </c>
      <c r="W446" s="1">
        <f ca="1">SUMIFS(W$237:W444,$D$237:$D444,Items!$T$11)-SUMIFS(W$237:W444,$D$237:$D444,Items!$T$19)</f>
        <v>3724464.8675684109</v>
      </c>
      <c r="X446" s="1">
        <f ca="1">SUMIFS(X$237:X444,$D$237:$D444,Items!$T$11)-SUMIFS(X$237:X444,$D$237:$D444,Items!$T$19)</f>
        <v>-8295024.4646284766</v>
      </c>
      <c r="Y446" s="1">
        <f ca="1">SUMIFS(Y$237:Y444,$D$237:$D444,Items!$T$11)-SUMIFS(Y$237:Y444,$D$237:$D444,Items!$T$19)</f>
        <v>-6163376.9004803132</v>
      </c>
      <c r="Z446" s="1">
        <f ca="1">SUMIFS(Z$237:Z444,$D$237:$D444,Items!$T$11)-SUMIFS(Z$237:Z444,$D$237:$D444,Items!$T$19)</f>
        <v>22765170.42307166</v>
      </c>
      <c r="AA446" s="1">
        <f ca="1">SUMIFS(AA$237:AA444,$D$237:$D444,Items!$T$11)-SUMIFS(AA$237:AA444,$D$237:$D444,Items!$T$19)</f>
        <v>22442014.326825377</v>
      </c>
      <c r="AB446" s="1">
        <f ca="1">SUMIFS(AB$237:AB444,$D$237:$D444,Items!$T$11)-SUMIFS(AB$237:AB444,$D$237:$D444,Items!$T$19)</f>
        <v>14310295.777639104</v>
      </c>
      <c r="AC446" s="1">
        <f ca="1">SUMIFS(AC$237:AC444,$D$237:$D444,Items!$T$11)-SUMIFS(AC$237:AC444,$D$237:$D444,Items!$T$19)</f>
        <v>-870538.9328999999</v>
      </c>
      <c r="AD446" s="1">
        <f ca="1">SUMIFS(AD$237:AD444,$D$237:$D444,Items!$T$11)-SUMIFS(AD$237:AD444,$D$237:$D444,Items!$T$19)</f>
        <v>0</v>
      </c>
      <c r="AE446" s="1">
        <f ca="1">SUMIFS(AE$237:AE444,$D$237:$D444,Items!$T$11)-SUMIFS(AE$237:AE444,$D$237:$D444,Items!$T$19)</f>
        <v>0</v>
      </c>
      <c r="AF446" s="1">
        <f ca="1">SUMIFS(AF$237:AF444,$D$237:$D444,Items!$T$11)-SUMIFS(AF$237:AF444,$D$237:$D444,Items!$T$19)</f>
        <v>0</v>
      </c>
      <c r="AG446" s="1">
        <f ca="1">SUMIFS(AG$237:AG444,$D$237:$D444,Items!$T$11)-SUMIFS(AG$237:AG444,$D$237:$D444,Items!$T$19)</f>
        <v>0</v>
      </c>
      <c r="AH446" s="1">
        <f ca="1">SUMIFS(AH$237:AH444,$D$237:$D444,Items!$T$11)-SUMIFS(AH$237:AH444,$D$237:$D444,Items!$T$19)</f>
        <v>0</v>
      </c>
      <c r="AI446" s="1">
        <f ca="1">SUMIFS(AI$237:AI444,$D$237:$D444,Items!$T$11)-SUMIFS(AI$237:AI444,$D$237:$D444,Items!$T$19)</f>
        <v>0</v>
      </c>
      <c r="AJ446" s="1">
        <f ca="1">SUMIFS(AJ$237:AJ444,$D$237:$D444,Items!$T$11)-SUMIFS(AJ$237:AJ444,$D$237:$D444,Items!$T$19)</f>
        <v>0</v>
      </c>
      <c r="AK446" s="1">
        <f ca="1">SUMIFS(AK$237:AK444,$D$237:$D444,Items!$T$11)-SUMIFS(AK$237:AK444,$D$237:$D444,Items!$T$19)</f>
        <v>0</v>
      </c>
      <c r="AL446" s="1">
        <f ca="1">SUMIFS(AL$237:AL444,$D$237:$D444,Items!$T$11)-SUMIFS(AL$237:AL444,$D$237:$D444,Items!$T$19)</f>
        <v>0</v>
      </c>
      <c r="AM446" s="1">
        <f ca="1">SUMIFS(AM$237:AM444,$D$237:$D444,Items!$T$11)-SUMIFS(AM$237:AM444,$D$237:$D444,Items!$T$19)</f>
        <v>0</v>
      </c>
      <c r="AN446" s="1">
        <f ca="1">SUMIFS(AN$237:AN444,$D$237:$D444,Items!$T$11)-SUMIFS(AN$237:AN444,$D$237:$D444,Items!$T$19)</f>
        <v>0</v>
      </c>
      <c r="AO446" s="1">
        <f ca="1">SUMIFS(AO$237:AO444,$D$237:$D444,Items!$T$11)-SUMIFS(AO$237:AO444,$D$237:$D444,Items!$T$19)</f>
        <v>0</v>
      </c>
      <c r="AP446" s="1">
        <f ca="1">SUMIFS(AP$237:AP444,$D$237:$D444,Items!$T$11)-SUMIFS(AP$237:AP444,$D$237:$D444,Items!$T$19)</f>
        <v>0</v>
      </c>
      <c r="AQ446" s="1">
        <f ca="1">SUMIFS(AQ$237:AQ444,$D$237:$D444,Items!$T$11)-SUMIFS(AQ$237:AQ444,$D$237:$D444,Items!$T$19)</f>
        <v>0</v>
      </c>
      <c r="AR446" s="1">
        <f ca="1">SUMIFS(AR$237:AR444,$D$237:$D444,Items!$T$11)-SUMIFS(AR$237:AR444,$D$237:$D444,Items!$T$19)</f>
        <v>0</v>
      </c>
      <c r="AS446" s="1">
        <f ca="1">SUMIFS(AS$237:AS444,$D$237:$D444,Items!$T$11)-SUMIFS(AS$237:AS444,$D$237:$D444,Items!$T$19)</f>
        <v>0</v>
      </c>
      <c r="AT446" s="1">
        <f ca="1">SUMIFS(AT$237:AT444,$D$237:$D444,Items!$T$11)-SUMIFS(AT$237:AT444,$D$237:$D444,Items!$T$19)</f>
        <v>0</v>
      </c>
      <c r="AU446" s="1">
        <f ca="1">SUMIFS(AU$237:AU444,$D$237:$D444,Items!$T$11)-SUMIFS(AU$237:AU444,$D$237:$D444,Items!$T$19)</f>
        <v>0</v>
      </c>
      <c r="AV446" s="1">
        <f ca="1">SUMIFS(AV$237:AV444,$D$237:$D444,Items!$T$11)-SUMIFS(AV$237:AV444,$D$237:$D444,Items!$T$19)</f>
        <v>0</v>
      </c>
      <c r="AW446" s="1">
        <f ca="1">SUMIFS(AW$237:AW444,$D$237:$D444,Items!$T$11)-SUMIFS(AW$237:AW444,$D$237:$D444,Items!$T$19)</f>
        <v>0</v>
      </c>
      <c r="AX446" s="1">
        <f ca="1">SUMIFS(AX$237:AX444,$D$237:$D444,Items!$T$11)-SUMIFS(AX$237:AX444,$D$237:$D444,Items!$T$19)</f>
        <v>0</v>
      </c>
      <c r="AY446" s="1">
        <f ca="1">SUMIFS(AY$237:AY444,$D$237:$D444,Items!$T$11)-SUMIFS(AY$237:AY444,$D$237:$D444,Items!$T$19)</f>
        <v>0</v>
      </c>
      <c r="AZ446" s="1">
        <f ca="1">SUMIFS(AZ$237:AZ444,$D$237:$D444,Items!$T$11)-SUMIFS(AZ$237:AZ444,$D$237:$D444,Items!$T$19)</f>
        <v>0</v>
      </c>
      <c r="BA446" s="1">
        <f ca="1">SUMIFS(BA$237:BA444,$D$237:$D444,Items!$T$11)-SUMIFS(BA$237:BA444,$D$237:$D444,Items!$T$19)</f>
        <v>0</v>
      </c>
      <c r="BB446" s="1">
        <f ca="1">SUMIFS(BB$237:BB444,$D$237:$D444,Items!$T$11)-SUMIFS(BB$237:BB444,$D$237:$D444,Items!$T$19)</f>
        <v>0</v>
      </c>
      <c r="BC446" s="1">
        <f ca="1">SUMIFS(BC$237:BC444,$D$237:$D444,Items!$T$11)-SUMIFS(BC$237:BC444,$D$237:$D444,Items!$T$19)</f>
        <v>0</v>
      </c>
      <c r="BD446" s="1">
        <f ca="1">SUMIFS(BD$237:BD444,$D$237:$D444,Items!$T$11)-SUMIFS(BD$237:BD444,$D$237:$D444,Items!$T$19)</f>
        <v>0</v>
      </c>
      <c r="BE446" s="1">
        <f ca="1">SUMIFS(BE$237:BE444,$D$237:$D444,Items!$T$11)-SUMIFS(BE$237:BE444,$D$237:$D444,Items!$T$19)</f>
        <v>0</v>
      </c>
    </row>
    <row r="447" spans="1:57" ht="4.9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3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</row>
    <row r="448" spans="1:57" x14ac:dyDescent="0.3">
      <c r="B448" s="1">
        <f>MAX(B$446:B447)+1</f>
        <v>192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Денежный поток накопительно</v>
      </c>
      <c r="I448" s="13" t="str">
        <f ca="1">IF(INDIRECT($B$1&amp;Items!N$2&amp;$B448)="",H448,INDIRECT($B$1&amp;Items!N$2&amp;$B448))</f>
        <v>Денежный поток накопительно</v>
      </c>
      <c r="J448" s="1" t="str">
        <f ca="1">IF(INDIRECT($B$1&amp;Items!O$2&amp;$B448)="",IF(H448&lt;&gt;I448,"  "&amp;I448,I448),"    "&amp;INDIRECT($B$1&amp;Items!O$2&amp;$B448))</f>
        <v>Денежный поток накопительно</v>
      </c>
      <c r="S448" s="1">
        <f ca="1">INDIRECT(ADDRESS(ROW(),SUMIFS($1:$1,$5:$5,MAX($5:$5))))</f>
        <v>50731395.884141885</v>
      </c>
      <c r="V448" s="1">
        <f ca="1">SUM($U446:V446)</f>
        <v>2818390.7870461177</v>
      </c>
      <c r="W448" s="1">
        <f ca="1">SUM($U446:W446)</f>
        <v>6542855.6546145286</v>
      </c>
      <c r="X448" s="1">
        <f ca="1">SUM($U446:X446)</f>
        <v>-1752168.810013948</v>
      </c>
      <c r="Y448" s="1">
        <f ca="1">SUM($U446:Y446)</f>
        <v>-7915545.7104942612</v>
      </c>
      <c r="Z448" s="1">
        <f ca="1">SUM($U446:Z446)</f>
        <v>14849624.712577399</v>
      </c>
      <c r="AA448" s="1">
        <f ca="1">SUM($U446:AA446)</f>
        <v>37291639.039402775</v>
      </c>
      <c r="AB448" s="1">
        <f ca="1">SUM($U446:AB446)</f>
        <v>51601934.817041881</v>
      </c>
      <c r="AC448" s="1">
        <f ca="1">SUM($U446:AC446)</f>
        <v>50731395.884141885</v>
      </c>
      <c r="AD448" s="1">
        <f ca="1">SUM($U446:AD446)</f>
        <v>50731395.884141885</v>
      </c>
      <c r="AE448" s="1">
        <f ca="1">SUM($U446:AE446)</f>
        <v>50731395.884141885</v>
      </c>
      <c r="AF448" s="1">
        <f ca="1">SUM($U446:AF446)</f>
        <v>50731395.884141885</v>
      </c>
      <c r="AG448" s="1">
        <f ca="1">SUM($U446:AG446)</f>
        <v>50731395.884141885</v>
      </c>
      <c r="AH448" s="1">
        <f ca="1">SUM($U446:AH446)</f>
        <v>50731395.884141885</v>
      </c>
      <c r="AI448" s="1">
        <f ca="1">SUM($U446:AI446)</f>
        <v>50731395.884141885</v>
      </c>
      <c r="AJ448" s="1">
        <f ca="1">SUM($U446:AJ446)</f>
        <v>50731395.884141885</v>
      </c>
      <c r="AK448" s="1">
        <f ca="1">SUM($U446:AK446)</f>
        <v>50731395.884141885</v>
      </c>
      <c r="AL448" s="1">
        <f ca="1">SUM($U446:AL446)</f>
        <v>50731395.884141885</v>
      </c>
      <c r="AM448" s="1">
        <f ca="1">SUM($U446:AM446)</f>
        <v>50731395.884141885</v>
      </c>
      <c r="AN448" s="1">
        <f ca="1">SUM($U446:AN446)</f>
        <v>50731395.884141885</v>
      </c>
      <c r="AO448" s="1">
        <f ca="1">SUM($U446:AO446)</f>
        <v>50731395.884141885</v>
      </c>
      <c r="AP448" s="1">
        <f ca="1">SUM($U446:AP446)</f>
        <v>50731395.884141885</v>
      </c>
      <c r="AQ448" s="1">
        <f ca="1">SUM($U446:AQ446)</f>
        <v>50731395.884141885</v>
      </c>
      <c r="AR448" s="1">
        <f ca="1">SUM($U446:AR446)</f>
        <v>50731395.884141885</v>
      </c>
      <c r="AS448" s="1">
        <f ca="1">SUM($U446:AS446)</f>
        <v>50731395.884141885</v>
      </c>
      <c r="AT448" s="1">
        <f ca="1">SUM($U446:AT446)</f>
        <v>50731395.884141885</v>
      </c>
      <c r="AU448" s="1">
        <f ca="1">SUM($U446:AU446)</f>
        <v>50731395.884141885</v>
      </c>
      <c r="AV448" s="1">
        <f ca="1">SUM($U446:AV446)</f>
        <v>50731395.884141885</v>
      </c>
      <c r="AW448" s="1">
        <f ca="1">SUM($U446:AW446)</f>
        <v>50731395.884141885</v>
      </c>
      <c r="AX448" s="1">
        <f ca="1">SUM($U446:AX446)</f>
        <v>50731395.884141885</v>
      </c>
      <c r="AY448" s="1">
        <f ca="1">SUM($U446:AY446)</f>
        <v>50731395.884141885</v>
      </c>
      <c r="AZ448" s="1">
        <f ca="1">SUM($U446:AZ446)</f>
        <v>50731395.884141885</v>
      </c>
      <c r="BA448" s="1">
        <f ca="1">SUM($U446:BA446)</f>
        <v>50731395.884141885</v>
      </c>
      <c r="BB448" s="1">
        <f ca="1">SUM($U446:BB446)</f>
        <v>50731395.884141885</v>
      </c>
      <c r="BC448" s="1">
        <f ca="1">SUM($U446:BC446)</f>
        <v>50731395.884141885</v>
      </c>
      <c r="BD448" s="1">
        <f ca="1">SUM($U446:BD446)</f>
        <v>50731395.884141885</v>
      </c>
      <c r="BE448" s="1">
        <f ca="1">SUM($U446:BE446)</f>
        <v>50731395.884141885</v>
      </c>
    </row>
    <row r="449" spans="1:57" x14ac:dyDescent="0.3">
      <c r="B449" s="1">
        <f>MAX(B$446:B448)+1</f>
        <v>193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Денежный поток накопительно</v>
      </c>
      <c r="I449" s="13" t="str">
        <f ca="1">IF(INDIRECT($B$1&amp;Items!N$2&amp;$B449)="",H449,INDIRECT($B$1&amp;Items!N$2&amp;$B449))</f>
        <v>Кассовый разрыв</v>
      </c>
      <c r="J449" s="1" t="str">
        <f ca="1">IF(INDIRECT($B$1&amp;Items!O$2&amp;$B449)="",IF(H449&lt;&gt;I449,"  "&amp;I449,I449),"    "&amp;INDIRECT($B$1&amp;Items!O$2&amp;$B449))</f>
        <v xml:space="preserve">  Кассовый разрыв</v>
      </c>
      <c r="S449" s="1">
        <f ca="1">IF(MIN($U448:INDIRECT(ADDRESS((ROW()-1),SUMIFS($1:$1,$5:$5,MAX($5:$5)))))&gt;=0,0,MIN($U448:INDIRECT(ADDRESS((ROW()-1),SUMIFS($1:$1,$5:$5,MAX($5:$5))))))</f>
        <v>-7915545.7104942612</v>
      </c>
    </row>
    <row r="450" spans="1:57" ht="4.9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3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</row>
    <row r="451" spans="1:57" x14ac:dyDescent="0.3">
      <c r="B451" s="1">
        <f>ROW(Items!A201)</f>
        <v>201</v>
      </c>
      <c r="D451" s="1" t="str">
        <f ca="1">INDIRECT($B$1&amp;Items!T$2&amp;$B451)</f>
        <v>CF(+)</v>
      </c>
      <c r="F451" s="1" t="str">
        <f ca="1">INDIRECT($B$1&amp;Items!P$2&amp;$B451)</f>
        <v>Y</v>
      </c>
      <c r="H451" s="13" t="str">
        <f ca="1">INDIRECT($B$1&amp;Items!M$2&amp;$B451)</f>
        <v>Поступления кредитов</v>
      </c>
      <c r="I451" s="13" t="str">
        <f ca="1">IF(INDIRECT($B$1&amp;Items!N$2&amp;$B451)="",H451,INDIRECT($B$1&amp;Items!N$2&amp;$B451))</f>
        <v>Поступления кредитов</v>
      </c>
      <c r="J451" s="1" t="str">
        <f ca="1">IF(INDIRECT($B$1&amp;Items!O$2&amp;$B451)="",IF(H451&lt;&gt;I451,"  "&amp;I451,I451),"    "&amp;INDIRECT($B$1&amp;Items!O$2&amp;$B451))</f>
        <v xml:space="preserve">    Поступления кредитов</v>
      </c>
      <c r="S451" s="1">
        <f ca="1">SUM($U451:INDIRECT(ADDRESS(ROW(),SUMIFS($1:$1,$5:$5,MAX($5:$5)))))</f>
        <v>10000000</v>
      </c>
      <c r="V451" s="1">
        <f ca="1">SUMIFS(INDIRECT($F$1&amp;$F451&amp;":"&amp;$F451),INDIRECT($F$1&amp;dbP!$D$2&amp;":"&amp;dbP!$D$2),"&gt;="&amp;V$6,INDIRECT($F$1&amp;dbP!$D$2&amp;":"&amp;dbP!$D$2),"&lt;="&amp;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W451" s="1">
        <f ca="1">SUMIFS(INDIRECT($F$1&amp;$F451&amp;":"&amp;$F451),INDIRECT($F$1&amp;dbP!$D$2&amp;":"&amp;dbP!$D$2),"&gt;="&amp;W$6,INDIRECT($F$1&amp;dbP!$D$2&amp;":"&amp;dbP!$D$2),"&lt;="&amp;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X451" s="1">
        <f ca="1">SUMIFS(INDIRECT($F$1&amp;$F451&amp;":"&amp;$F451),INDIRECT($F$1&amp;dbP!$D$2&amp;":"&amp;dbP!$D$2),"&gt;="&amp;X$6,INDIRECT($F$1&amp;dbP!$D$2&amp;":"&amp;dbP!$D$2),"&lt;="&amp;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10000000</v>
      </c>
      <c r="Y451" s="1">
        <f ca="1">SUMIFS(INDIRECT($F$1&amp;$F451&amp;":"&amp;$F451),INDIRECT($F$1&amp;dbP!$D$2&amp;":"&amp;dbP!$D$2),"&gt;="&amp;Y$6,INDIRECT($F$1&amp;dbP!$D$2&amp;":"&amp;dbP!$D$2),"&lt;="&amp;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Z451" s="1">
        <f ca="1">SUMIFS(INDIRECT($F$1&amp;$F451&amp;":"&amp;$F451),INDIRECT($F$1&amp;dbP!$D$2&amp;":"&amp;dbP!$D$2),"&gt;="&amp;Z$6,INDIRECT($F$1&amp;dbP!$D$2&amp;":"&amp;dbP!$D$2),"&lt;="&amp;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A451" s="1">
        <f ca="1">SUMIFS(INDIRECT($F$1&amp;$F451&amp;":"&amp;$F451),INDIRECT($F$1&amp;dbP!$D$2&amp;":"&amp;dbP!$D$2),"&gt;="&amp;AA$6,INDIRECT($F$1&amp;dbP!$D$2&amp;":"&amp;dbP!$D$2),"&lt;="&amp;A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B451" s="1">
        <f ca="1">SUMIFS(INDIRECT($F$1&amp;$F451&amp;":"&amp;$F451),INDIRECT($F$1&amp;dbP!$D$2&amp;":"&amp;dbP!$D$2),"&gt;="&amp;AB$6,INDIRECT($F$1&amp;dbP!$D$2&amp;":"&amp;dbP!$D$2),"&lt;="&amp;A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C451" s="1">
        <f ca="1">SUMIFS(INDIRECT($F$1&amp;$F451&amp;":"&amp;$F451),INDIRECT($F$1&amp;dbP!$D$2&amp;":"&amp;dbP!$D$2),"&gt;="&amp;AC$6,INDIRECT($F$1&amp;dbP!$D$2&amp;":"&amp;dbP!$D$2),"&lt;="&amp;A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D451" s="1">
        <f ca="1">SUMIFS(INDIRECT($F$1&amp;$F451&amp;":"&amp;$F451),INDIRECT($F$1&amp;dbP!$D$2&amp;":"&amp;dbP!$D$2),"&gt;="&amp;AD$6,INDIRECT($F$1&amp;dbP!$D$2&amp;":"&amp;dbP!$D$2),"&lt;="&amp;A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E451" s="1">
        <f ca="1">SUMIFS(INDIRECT($F$1&amp;$F451&amp;":"&amp;$F451),INDIRECT($F$1&amp;dbP!$D$2&amp;":"&amp;dbP!$D$2),"&gt;="&amp;AE$6,INDIRECT($F$1&amp;dbP!$D$2&amp;":"&amp;dbP!$D$2),"&lt;="&amp;A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F451" s="1">
        <f ca="1">SUMIFS(INDIRECT($F$1&amp;$F451&amp;":"&amp;$F451),INDIRECT($F$1&amp;dbP!$D$2&amp;":"&amp;dbP!$D$2),"&gt;="&amp;AF$6,INDIRECT($F$1&amp;dbP!$D$2&amp;":"&amp;dbP!$D$2),"&lt;="&amp;AF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G451" s="1">
        <f ca="1">SUMIFS(INDIRECT($F$1&amp;$F451&amp;":"&amp;$F451),INDIRECT($F$1&amp;dbP!$D$2&amp;":"&amp;dbP!$D$2),"&gt;="&amp;AG$6,INDIRECT($F$1&amp;dbP!$D$2&amp;":"&amp;dbP!$D$2),"&lt;="&amp;AG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H451" s="1">
        <f ca="1">SUMIFS(INDIRECT($F$1&amp;$F451&amp;":"&amp;$F451),INDIRECT($F$1&amp;dbP!$D$2&amp;":"&amp;dbP!$D$2),"&gt;="&amp;AH$6,INDIRECT($F$1&amp;dbP!$D$2&amp;":"&amp;dbP!$D$2),"&lt;="&amp;AH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I451" s="1">
        <f ca="1">SUMIFS(INDIRECT($F$1&amp;$F451&amp;":"&amp;$F451),INDIRECT($F$1&amp;dbP!$D$2&amp;":"&amp;dbP!$D$2),"&gt;="&amp;AI$6,INDIRECT($F$1&amp;dbP!$D$2&amp;":"&amp;dbP!$D$2),"&lt;="&amp;AI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J451" s="1">
        <f ca="1">SUMIFS(INDIRECT($F$1&amp;$F451&amp;":"&amp;$F451),INDIRECT($F$1&amp;dbP!$D$2&amp;":"&amp;dbP!$D$2),"&gt;="&amp;AJ$6,INDIRECT($F$1&amp;dbP!$D$2&amp;":"&amp;dbP!$D$2),"&lt;="&amp;AJ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K451" s="1">
        <f ca="1">SUMIFS(INDIRECT($F$1&amp;$F451&amp;":"&amp;$F451),INDIRECT($F$1&amp;dbP!$D$2&amp;":"&amp;dbP!$D$2),"&gt;="&amp;AK$6,INDIRECT($F$1&amp;dbP!$D$2&amp;":"&amp;dbP!$D$2),"&lt;="&amp;AK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L451" s="1">
        <f ca="1">SUMIFS(INDIRECT($F$1&amp;$F451&amp;":"&amp;$F451),INDIRECT($F$1&amp;dbP!$D$2&amp;":"&amp;dbP!$D$2),"&gt;="&amp;AL$6,INDIRECT($F$1&amp;dbP!$D$2&amp;":"&amp;dbP!$D$2),"&lt;="&amp;AL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M451" s="1">
        <f ca="1">SUMIFS(INDIRECT($F$1&amp;$F451&amp;":"&amp;$F451),INDIRECT($F$1&amp;dbP!$D$2&amp;":"&amp;dbP!$D$2),"&gt;="&amp;AM$6,INDIRECT($F$1&amp;dbP!$D$2&amp;":"&amp;dbP!$D$2),"&lt;="&amp;AM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N451" s="1">
        <f ca="1">SUMIFS(INDIRECT($F$1&amp;$F451&amp;":"&amp;$F451),INDIRECT($F$1&amp;dbP!$D$2&amp;":"&amp;dbP!$D$2),"&gt;="&amp;AN$6,INDIRECT($F$1&amp;dbP!$D$2&amp;":"&amp;dbP!$D$2),"&lt;="&amp;AN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O451" s="1">
        <f ca="1">SUMIFS(INDIRECT($F$1&amp;$F451&amp;":"&amp;$F451),INDIRECT($F$1&amp;dbP!$D$2&amp;":"&amp;dbP!$D$2),"&gt;="&amp;AO$6,INDIRECT($F$1&amp;dbP!$D$2&amp;":"&amp;dbP!$D$2),"&lt;="&amp;AO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P451" s="1">
        <f ca="1">SUMIFS(INDIRECT($F$1&amp;$F451&amp;":"&amp;$F451),INDIRECT($F$1&amp;dbP!$D$2&amp;":"&amp;dbP!$D$2),"&gt;="&amp;AP$6,INDIRECT($F$1&amp;dbP!$D$2&amp;":"&amp;dbP!$D$2),"&lt;="&amp;AP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Q451" s="1">
        <f ca="1">SUMIFS(INDIRECT($F$1&amp;$F451&amp;":"&amp;$F451),INDIRECT($F$1&amp;dbP!$D$2&amp;":"&amp;dbP!$D$2),"&gt;="&amp;AQ$6,INDIRECT($F$1&amp;dbP!$D$2&amp;":"&amp;dbP!$D$2),"&lt;="&amp;AQ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R451" s="1">
        <f ca="1">SUMIFS(INDIRECT($F$1&amp;$F451&amp;":"&amp;$F451),INDIRECT($F$1&amp;dbP!$D$2&amp;":"&amp;dbP!$D$2),"&gt;="&amp;AR$6,INDIRECT($F$1&amp;dbP!$D$2&amp;":"&amp;dbP!$D$2),"&lt;="&amp;AR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S451" s="1">
        <f ca="1">SUMIFS(INDIRECT($F$1&amp;$F451&amp;":"&amp;$F451),INDIRECT($F$1&amp;dbP!$D$2&amp;":"&amp;dbP!$D$2),"&gt;="&amp;AS$6,INDIRECT($F$1&amp;dbP!$D$2&amp;":"&amp;dbP!$D$2),"&lt;="&amp;AS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T451" s="1">
        <f ca="1">SUMIFS(INDIRECT($F$1&amp;$F451&amp;":"&amp;$F451),INDIRECT($F$1&amp;dbP!$D$2&amp;":"&amp;dbP!$D$2),"&gt;="&amp;AT$6,INDIRECT($F$1&amp;dbP!$D$2&amp;":"&amp;dbP!$D$2),"&lt;="&amp;AT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U451" s="1">
        <f ca="1">SUMIFS(INDIRECT($F$1&amp;$F451&amp;":"&amp;$F451),INDIRECT($F$1&amp;dbP!$D$2&amp;":"&amp;dbP!$D$2),"&gt;="&amp;AU$6,INDIRECT($F$1&amp;dbP!$D$2&amp;":"&amp;dbP!$D$2),"&lt;="&amp;AU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V451" s="1">
        <f ca="1">SUMIFS(INDIRECT($F$1&amp;$F451&amp;":"&amp;$F451),INDIRECT($F$1&amp;dbP!$D$2&amp;":"&amp;dbP!$D$2),"&gt;="&amp;AV$6,INDIRECT($F$1&amp;dbP!$D$2&amp;":"&amp;dbP!$D$2),"&lt;="&amp;A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W451" s="1">
        <f ca="1">SUMIFS(INDIRECT($F$1&amp;$F451&amp;":"&amp;$F451),INDIRECT($F$1&amp;dbP!$D$2&amp;":"&amp;dbP!$D$2),"&gt;="&amp;AW$6,INDIRECT($F$1&amp;dbP!$D$2&amp;":"&amp;dbP!$D$2),"&lt;="&amp;A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X451" s="1">
        <f ca="1">SUMIFS(INDIRECT($F$1&amp;$F451&amp;":"&amp;$F451),INDIRECT($F$1&amp;dbP!$D$2&amp;":"&amp;dbP!$D$2),"&gt;="&amp;AX$6,INDIRECT($F$1&amp;dbP!$D$2&amp;":"&amp;dbP!$D$2),"&lt;="&amp;A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Y451" s="1">
        <f ca="1">SUMIFS(INDIRECT($F$1&amp;$F451&amp;":"&amp;$F451),INDIRECT($F$1&amp;dbP!$D$2&amp;":"&amp;dbP!$D$2),"&gt;="&amp;AY$6,INDIRECT($F$1&amp;dbP!$D$2&amp;":"&amp;dbP!$D$2),"&lt;="&amp;A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Z451" s="1">
        <f ca="1">SUMIFS(INDIRECT($F$1&amp;$F451&amp;":"&amp;$F451),INDIRECT($F$1&amp;dbP!$D$2&amp;":"&amp;dbP!$D$2),"&gt;="&amp;AZ$6,INDIRECT($F$1&amp;dbP!$D$2&amp;":"&amp;dbP!$D$2),"&lt;="&amp;A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A451" s="1">
        <f ca="1">SUMIFS(INDIRECT($F$1&amp;$F451&amp;":"&amp;$F451),INDIRECT($F$1&amp;dbP!$D$2&amp;":"&amp;dbP!$D$2),"&gt;="&amp;BA$6,INDIRECT($F$1&amp;dbP!$D$2&amp;":"&amp;dbP!$D$2),"&lt;="&amp;B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B451" s="1">
        <f ca="1">SUMIFS(INDIRECT($F$1&amp;$F451&amp;":"&amp;$F451),INDIRECT($F$1&amp;dbP!$D$2&amp;":"&amp;dbP!$D$2),"&gt;="&amp;BB$6,INDIRECT($F$1&amp;dbP!$D$2&amp;":"&amp;dbP!$D$2),"&lt;="&amp;B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C451" s="1">
        <f ca="1">SUMIFS(INDIRECT($F$1&amp;$F451&amp;":"&amp;$F451),INDIRECT($F$1&amp;dbP!$D$2&amp;":"&amp;dbP!$D$2),"&gt;="&amp;BC$6,INDIRECT($F$1&amp;dbP!$D$2&amp;":"&amp;dbP!$D$2),"&lt;="&amp;B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D451" s="1">
        <f ca="1">SUMIFS(INDIRECT($F$1&amp;$F451&amp;":"&amp;$F451),INDIRECT($F$1&amp;dbP!$D$2&amp;":"&amp;dbP!$D$2),"&gt;="&amp;BD$6,INDIRECT($F$1&amp;dbP!$D$2&amp;":"&amp;dbP!$D$2),"&lt;="&amp;B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E451" s="1">
        <f ca="1">SUMIFS(INDIRECT($F$1&amp;$F451&amp;":"&amp;$F451),INDIRECT($F$1&amp;dbP!$D$2&amp;":"&amp;dbP!$D$2),"&gt;="&amp;BE$6,INDIRECT($F$1&amp;dbP!$D$2&amp;":"&amp;dbP!$D$2),"&lt;="&amp;B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</row>
    <row r="452" spans="1:57" x14ac:dyDescent="0.3">
      <c r="B452" s="1">
        <f>MAX(B$451:B451)+1</f>
        <v>202</v>
      </c>
      <c r="D452" s="1" t="str">
        <f ca="1">INDIRECT($B$1&amp;Items!T$2&amp;$B452)</f>
        <v>CF(-)</v>
      </c>
      <c r="F452" s="1" t="str">
        <f ca="1">INDIRECT($B$1&amp;Items!P$2&amp;$B452)</f>
        <v>AA</v>
      </c>
      <c r="H452" s="13" t="str">
        <f ca="1">INDIRECT($B$1&amp;Items!M$2&amp;$B452)</f>
        <v>Возврат тела кредитов</v>
      </c>
      <c r="I452" s="13" t="str">
        <f ca="1">IF(INDIRECT($B$1&amp;Items!N$2&amp;$B452)="",H452,INDIRECT($B$1&amp;Items!N$2&amp;$B452))</f>
        <v>Возврат тела кредитов</v>
      </c>
      <c r="J452" s="1" t="str">
        <f ca="1">IF(INDIRECT($B$1&amp;Items!O$2&amp;$B452)="",IF(H452&lt;&gt;I452,"  "&amp;I452,I452),"    "&amp;INDIRECT($B$1&amp;Items!O$2&amp;$B452))</f>
        <v xml:space="preserve">    Возврат тела кредитов</v>
      </c>
      <c r="S452" s="1">
        <f ca="1">SUM($U452:INDIRECT(ADDRESS(ROW(),SUMIFS($1:$1,$5:$5,MAX($5:$5)))))</f>
        <v>10000000</v>
      </c>
      <c r="V452" s="1">
        <f ca="1">SUMIFS(INDIRECT($F$1&amp;$F452&amp;":"&amp;$F452),INDIRECT($F$1&amp;dbP!$D$2&amp;":"&amp;dbP!$D$2),"&gt;="&amp;V$6,INDIRECT($F$1&amp;dbP!$D$2&amp;":"&amp;dbP!$D$2),"&lt;="&amp;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W452" s="1">
        <f ca="1">SUMIFS(INDIRECT($F$1&amp;$F452&amp;":"&amp;$F452),INDIRECT($F$1&amp;dbP!$D$2&amp;":"&amp;dbP!$D$2),"&gt;="&amp;W$6,INDIRECT($F$1&amp;dbP!$D$2&amp;":"&amp;dbP!$D$2),"&lt;="&amp;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X452" s="1">
        <f ca="1">SUMIFS(INDIRECT($F$1&amp;$F452&amp;":"&amp;$F452),INDIRECT($F$1&amp;dbP!$D$2&amp;":"&amp;dbP!$D$2),"&gt;="&amp;X$6,INDIRECT($F$1&amp;dbP!$D$2&amp;":"&amp;dbP!$D$2),"&lt;="&amp;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Y452" s="1">
        <f ca="1">SUMIFS(INDIRECT($F$1&amp;$F452&amp;":"&amp;$F452),INDIRECT($F$1&amp;dbP!$D$2&amp;":"&amp;dbP!$D$2),"&gt;="&amp;Y$6,INDIRECT($F$1&amp;dbP!$D$2&amp;":"&amp;dbP!$D$2),"&lt;="&amp;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Z452" s="1">
        <f ca="1">SUMIFS(INDIRECT($F$1&amp;$F452&amp;":"&amp;$F452),INDIRECT($F$1&amp;dbP!$D$2&amp;":"&amp;dbP!$D$2),"&gt;="&amp;Z$6,INDIRECT($F$1&amp;dbP!$D$2&amp;":"&amp;dbP!$D$2),"&lt;="&amp;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A452" s="1">
        <f ca="1">SUMIFS(INDIRECT($F$1&amp;$F452&amp;":"&amp;$F452),INDIRECT($F$1&amp;dbP!$D$2&amp;":"&amp;dbP!$D$2),"&gt;="&amp;AA$6,INDIRECT($F$1&amp;dbP!$D$2&amp;":"&amp;dbP!$D$2),"&lt;="&amp;A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B452" s="1">
        <f ca="1">SUMIFS(INDIRECT($F$1&amp;$F452&amp;":"&amp;$F452),INDIRECT($F$1&amp;dbP!$D$2&amp;":"&amp;dbP!$D$2),"&gt;="&amp;AB$6,INDIRECT($F$1&amp;dbP!$D$2&amp;":"&amp;dbP!$D$2),"&lt;="&amp;A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C452" s="1">
        <f ca="1">SUMIFS(INDIRECT($F$1&amp;$F452&amp;":"&amp;$F452),INDIRECT($F$1&amp;dbP!$D$2&amp;":"&amp;dbP!$D$2),"&gt;="&amp;AC$6,INDIRECT($F$1&amp;dbP!$D$2&amp;":"&amp;dbP!$D$2),"&lt;="&amp;A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D452" s="1">
        <f ca="1">SUMIFS(INDIRECT($F$1&amp;$F452&amp;":"&amp;$F452),INDIRECT($F$1&amp;dbP!$D$2&amp;":"&amp;dbP!$D$2),"&gt;="&amp;AD$6,INDIRECT($F$1&amp;dbP!$D$2&amp;":"&amp;dbP!$D$2),"&lt;="&amp;A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E452" s="1">
        <f ca="1">SUMIFS(INDIRECT($F$1&amp;$F452&amp;":"&amp;$F452),INDIRECT($F$1&amp;dbP!$D$2&amp;":"&amp;dbP!$D$2),"&gt;="&amp;AE$6,INDIRECT($F$1&amp;dbP!$D$2&amp;":"&amp;dbP!$D$2),"&lt;="&amp;A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F452" s="1">
        <f ca="1">SUMIFS(INDIRECT($F$1&amp;$F452&amp;":"&amp;$F452),INDIRECT($F$1&amp;dbP!$D$2&amp;":"&amp;dbP!$D$2),"&gt;="&amp;AF$6,INDIRECT($F$1&amp;dbP!$D$2&amp;":"&amp;dbP!$D$2),"&lt;="&amp;AF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G452" s="1">
        <f ca="1">SUMIFS(INDIRECT($F$1&amp;$F452&amp;":"&amp;$F452),INDIRECT($F$1&amp;dbP!$D$2&amp;":"&amp;dbP!$D$2),"&gt;="&amp;AG$6,INDIRECT($F$1&amp;dbP!$D$2&amp;":"&amp;dbP!$D$2),"&lt;="&amp;AG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H452" s="1">
        <f ca="1">SUMIFS(INDIRECT($F$1&amp;$F452&amp;":"&amp;$F452),INDIRECT($F$1&amp;dbP!$D$2&amp;":"&amp;dbP!$D$2),"&gt;="&amp;AH$6,INDIRECT($F$1&amp;dbP!$D$2&amp;":"&amp;dbP!$D$2),"&lt;="&amp;AH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I452" s="1">
        <f ca="1">SUMIFS(INDIRECT($F$1&amp;$F452&amp;":"&amp;$F452),INDIRECT($F$1&amp;dbP!$D$2&amp;":"&amp;dbP!$D$2),"&gt;="&amp;AI$6,INDIRECT($F$1&amp;dbP!$D$2&amp;":"&amp;dbP!$D$2),"&lt;="&amp;AI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J452" s="1">
        <f ca="1">SUMIFS(INDIRECT($F$1&amp;$F452&amp;":"&amp;$F452),INDIRECT($F$1&amp;dbP!$D$2&amp;":"&amp;dbP!$D$2),"&gt;="&amp;AJ$6,INDIRECT($F$1&amp;dbP!$D$2&amp;":"&amp;dbP!$D$2),"&lt;="&amp;AJ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K452" s="1">
        <f ca="1">SUMIFS(INDIRECT($F$1&amp;$F452&amp;":"&amp;$F452),INDIRECT($F$1&amp;dbP!$D$2&amp;":"&amp;dbP!$D$2),"&gt;="&amp;AK$6,INDIRECT($F$1&amp;dbP!$D$2&amp;":"&amp;dbP!$D$2),"&lt;="&amp;AK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L452" s="1">
        <f ca="1">SUMIFS(INDIRECT($F$1&amp;$F452&amp;":"&amp;$F452),INDIRECT($F$1&amp;dbP!$D$2&amp;":"&amp;dbP!$D$2),"&gt;="&amp;AL$6,INDIRECT($F$1&amp;dbP!$D$2&amp;":"&amp;dbP!$D$2),"&lt;="&amp;AL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M452" s="1">
        <f ca="1">SUMIFS(INDIRECT($F$1&amp;$F452&amp;":"&amp;$F452),INDIRECT($F$1&amp;dbP!$D$2&amp;":"&amp;dbP!$D$2),"&gt;="&amp;AM$6,INDIRECT($F$1&amp;dbP!$D$2&amp;":"&amp;dbP!$D$2),"&lt;="&amp;AM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N452" s="1">
        <f ca="1">SUMIFS(INDIRECT($F$1&amp;$F452&amp;":"&amp;$F452),INDIRECT($F$1&amp;dbP!$D$2&amp;":"&amp;dbP!$D$2),"&gt;="&amp;AN$6,INDIRECT($F$1&amp;dbP!$D$2&amp;":"&amp;dbP!$D$2),"&lt;="&amp;AN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O452" s="1">
        <f ca="1">SUMIFS(INDIRECT($F$1&amp;$F452&amp;":"&amp;$F452),INDIRECT($F$1&amp;dbP!$D$2&amp;":"&amp;dbP!$D$2),"&gt;="&amp;AO$6,INDIRECT($F$1&amp;dbP!$D$2&amp;":"&amp;dbP!$D$2),"&lt;="&amp;AO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P452" s="1">
        <f ca="1">SUMIFS(INDIRECT($F$1&amp;$F452&amp;":"&amp;$F452),INDIRECT($F$1&amp;dbP!$D$2&amp;":"&amp;dbP!$D$2),"&gt;="&amp;AP$6,INDIRECT($F$1&amp;dbP!$D$2&amp;":"&amp;dbP!$D$2),"&lt;="&amp;AP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Q452" s="1">
        <f ca="1">SUMIFS(INDIRECT($F$1&amp;$F452&amp;":"&amp;$F452),INDIRECT($F$1&amp;dbP!$D$2&amp;":"&amp;dbP!$D$2),"&gt;="&amp;AQ$6,INDIRECT($F$1&amp;dbP!$D$2&amp;":"&amp;dbP!$D$2),"&lt;="&amp;AQ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R452" s="1">
        <f ca="1">SUMIFS(INDIRECT($F$1&amp;$F452&amp;":"&amp;$F452),INDIRECT($F$1&amp;dbP!$D$2&amp;":"&amp;dbP!$D$2),"&gt;="&amp;AR$6,INDIRECT($F$1&amp;dbP!$D$2&amp;":"&amp;dbP!$D$2),"&lt;="&amp;AR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S452" s="1">
        <f ca="1">SUMIFS(INDIRECT($F$1&amp;$F452&amp;":"&amp;$F452),INDIRECT($F$1&amp;dbP!$D$2&amp;":"&amp;dbP!$D$2),"&gt;="&amp;AS$6,INDIRECT($F$1&amp;dbP!$D$2&amp;":"&amp;dbP!$D$2),"&lt;="&amp;AS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T452" s="1">
        <f ca="1">SUMIFS(INDIRECT($F$1&amp;$F452&amp;":"&amp;$F452),INDIRECT($F$1&amp;dbP!$D$2&amp;":"&amp;dbP!$D$2),"&gt;="&amp;AT$6,INDIRECT($F$1&amp;dbP!$D$2&amp;":"&amp;dbP!$D$2),"&lt;="&amp;AT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U452" s="1">
        <f ca="1">SUMIFS(INDIRECT($F$1&amp;$F452&amp;":"&amp;$F452),INDIRECT($F$1&amp;dbP!$D$2&amp;":"&amp;dbP!$D$2),"&gt;="&amp;AU$6,INDIRECT($F$1&amp;dbP!$D$2&amp;":"&amp;dbP!$D$2),"&lt;="&amp;AU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V452" s="1">
        <f ca="1">SUMIFS(INDIRECT($F$1&amp;$F452&amp;":"&amp;$F452),INDIRECT($F$1&amp;dbP!$D$2&amp;":"&amp;dbP!$D$2),"&gt;="&amp;AV$6,INDIRECT($F$1&amp;dbP!$D$2&amp;":"&amp;dbP!$D$2),"&lt;="&amp;A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W452" s="1">
        <f ca="1">SUMIFS(INDIRECT($F$1&amp;$F452&amp;":"&amp;$F452),INDIRECT($F$1&amp;dbP!$D$2&amp;":"&amp;dbP!$D$2),"&gt;="&amp;AW$6,INDIRECT($F$1&amp;dbP!$D$2&amp;":"&amp;dbP!$D$2),"&lt;="&amp;A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X452" s="1">
        <f ca="1">SUMIFS(INDIRECT($F$1&amp;$F452&amp;":"&amp;$F452),INDIRECT($F$1&amp;dbP!$D$2&amp;":"&amp;dbP!$D$2),"&gt;="&amp;AX$6,INDIRECT($F$1&amp;dbP!$D$2&amp;":"&amp;dbP!$D$2),"&lt;="&amp;A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Y452" s="1">
        <f ca="1">SUMIFS(INDIRECT($F$1&amp;$F452&amp;":"&amp;$F452),INDIRECT($F$1&amp;dbP!$D$2&amp;":"&amp;dbP!$D$2),"&gt;="&amp;AY$6,INDIRECT($F$1&amp;dbP!$D$2&amp;":"&amp;dbP!$D$2),"&lt;="&amp;A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Z452" s="1">
        <f ca="1">SUMIFS(INDIRECT($F$1&amp;$F452&amp;":"&amp;$F452),INDIRECT($F$1&amp;dbP!$D$2&amp;":"&amp;dbP!$D$2),"&gt;="&amp;AZ$6,INDIRECT($F$1&amp;dbP!$D$2&amp;":"&amp;dbP!$D$2),"&lt;="&amp;A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A452" s="1">
        <f ca="1">SUMIFS(INDIRECT($F$1&amp;$F452&amp;":"&amp;$F452),INDIRECT($F$1&amp;dbP!$D$2&amp;":"&amp;dbP!$D$2),"&gt;="&amp;BA$6,INDIRECT($F$1&amp;dbP!$D$2&amp;":"&amp;dbP!$D$2),"&lt;="&amp;B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B452" s="1">
        <f ca="1">SUMIFS(INDIRECT($F$1&amp;$F452&amp;":"&amp;$F452),INDIRECT($F$1&amp;dbP!$D$2&amp;":"&amp;dbP!$D$2),"&gt;="&amp;BB$6,INDIRECT($F$1&amp;dbP!$D$2&amp;":"&amp;dbP!$D$2),"&lt;="&amp;B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C452" s="1">
        <f ca="1">SUMIFS(INDIRECT($F$1&amp;$F452&amp;":"&amp;$F452),INDIRECT($F$1&amp;dbP!$D$2&amp;":"&amp;dbP!$D$2),"&gt;="&amp;BC$6,INDIRECT($F$1&amp;dbP!$D$2&amp;":"&amp;dbP!$D$2),"&lt;="&amp;B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D452" s="1">
        <f ca="1">SUMIFS(INDIRECT($F$1&amp;$F452&amp;":"&amp;$F452),INDIRECT($F$1&amp;dbP!$D$2&amp;":"&amp;dbP!$D$2),"&gt;="&amp;BD$6,INDIRECT($F$1&amp;dbP!$D$2&amp;":"&amp;dbP!$D$2),"&lt;="&amp;B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E452" s="1">
        <f ca="1">SUMIFS(INDIRECT($F$1&amp;$F452&amp;":"&amp;$F452),INDIRECT($F$1&amp;dbP!$D$2&amp;":"&amp;dbP!$D$2),"&gt;="&amp;BE$6,INDIRECT($F$1&amp;dbP!$D$2&amp;":"&amp;dbP!$D$2),"&lt;="&amp;B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</row>
    <row r="453" spans="1:57" x14ac:dyDescent="0.3">
      <c r="B453" s="1">
        <f>MAX(B$451:B452)+1</f>
        <v>203</v>
      </c>
      <c r="D453" s="1" t="str">
        <f ca="1">INDIRECT($B$1&amp;Items!T$2&amp;$B453)</f>
        <v>CF(-)</v>
      </c>
      <c r="F453" s="1" t="str">
        <f ca="1">INDIRECT($B$1&amp;Items!P$2&amp;$B453)</f>
        <v>AA</v>
      </c>
      <c r="H453" s="13" t="str">
        <f ca="1">INDIRECT($B$1&amp;Items!M$2&amp;$B453)</f>
        <v>Выплаты %% по кредитам</v>
      </c>
      <c r="I453" s="13" t="str">
        <f ca="1">IF(INDIRECT($B$1&amp;Items!N$2&amp;$B453)="",H453,INDIRECT($B$1&amp;Items!N$2&amp;$B453))</f>
        <v>Выплаты %% по кредитам</v>
      </c>
      <c r="J453" s="1" t="str">
        <f ca="1">IF(INDIRECT($B$1&amp;Items!O$2&amp;$B453)="",IF(H453&lt;&gt;I453,"  "&amp;I453,I453),"    "&amp;INDIRECT($B$1&amp;Items!O$2&amp;$B453))</f>
        <v xml:space="preserve">    Выплаты %% по кредитам</v>
      </c>
      <c r="S453" s="1">
        <f ca="1">SUM($U453:INDIRECT(ADDRESS(ROW(),SUMIFS($1:$1,$5:$5,MAX($5:$5)))))</f>
        <v>2083333.333333333</v>
      </c>
      <c r="V453" s="1">
        <f ca="1">SUMIFS(INDIRECT($F$1&amp;$F453&amp;":"&amp;$F453),INDIRECT($F$1&amp;dbP!$D$2&amp;":"&amp;dbP!$D$2),"&gt;="&amp;V$6,INDIRECT($F$1&amp;dbP!$D$2&amp;":"&amp;dbP!$D$2),"&lt;="&amp;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W453" s="1">
        <f ca="1">SUMIFS(INDIRECT($F$1&amp;$F453&amp;":"&amp;$F453),INDIRECT($F$1&amp;dbP!$D$2&amp;":"&amp;dbP!$D$2),"&gt;="&amp;W$6,INDIRECT($F$1&amp;dbP!$D$2&amp;":"&amp;dbP!$D$2),"&lt;="&amp;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X453" s="1">
        <f ca="1">SUMIFS(INDIRECT($F$1&amp;$F453&amp;":"&amp;$F453),INDIRECT($F$1&amp;dbP!$D$2&amp;":"&amp;dbP!$D$2),"&gt;="&amp;X$6,INDIRECT($F$1&amp;dbP!$D$2&amp;":"&amp;dbP!$D$2),"&lt;="&amp;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Y453" s="1">
        <f ca="1">SUMIFS(INDIRECT($F$1&amp;$F453&amp;":"&amp;$F453),INDIRECT($F$1&amp;dbP!$D$2&amp;":"&amp;dbP!$D$2),"&gt;="&amp;Y$6,INDIRECT($F$1&amp;dbP!$D$2&amp;":"&amp;dbP!$D$2),"&lt;="&amp;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Z453" s="1">
        <f ca="1">SUMIFS(INDIRECT($F$1&amp;$F453&amp;":"&amp;$F453),INDIRECT($F$1&amp;dbP!$D$2&amp;":"&amp;dbP!$D$2),"&gt;="&amp;Z$6,INDIRECT($F$1&amp;dbP!$D$2&amp;":"&amp;dbP!$D$2),"&lt;="&amp;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479166.66666666663</v>
      </c>
      <c r="AA453" s="1">
        <f ca="1">SUMIFS(INDIRECT($F$1&amp;$F453&amp;":"&amp;$F453),INDIRECT($F$1&amp;dbP!$D$2&amp;":"&amp;dbP!$D$2),"&gt;="&amp;AA$6,INDIRECT($F$1&amp;dbP!$D$2&amp;":"&amp;dbP!$D$2),"&lt;="&amp;A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B453" s="1">
        <f ca="1">SUMIFS(INDIRECT($F$1&amp;$F453&amp;":"&amp;$F453),INDIRECT($F$1&amp;dbP!$D$2&amp;":"&amp;dbP!$D$2),"&gt;="&amp;AB$6,INDIRECT($F$1&amp;dbP!$D$2&amp;":"&amp;dbP!$D$2),"&lt;="&amp;A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C453" s="1">
        <f ca="1">SUMIFS(INDIRECT($F$1&amp;$F453&amp;":"&amp;$F453),INDIRECT($F$1&amp;dbP!$D$2&amp;":"&amp;dbP!$D$2),"&gt;="&amp;AC$6,INDIRECT($F$1&amp;dbP!$D$2&amp;":"&amp;dbP!$D$2),"&lt;="&amp;A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416666.66666666669</v>
      </c>
      <c r="AD453" s="1">
        <f ca="1">SUMIFS(INDIRECT($F$1&amp;$F453&amp;":"&amp;$F453),INDIRECT($F$1&amp;dbP!$D$2&amp;":"&amp;dbP!$D$2),"&gt;="&amp;AD$6,INDIRECT($F$1&amp;dbP!$D$2&amp;":"&amp;dbP!$D$2),"&lt;="&amp;A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E453" s="1">
        <f ca="1">SUMIFS(INDIRECT($F$1&amp;$F453&amp;":"&amp;$F453),INDIRECT($F$1&amp;dbP!$D$2&amp;":"&amp;dbP!$D$2),"&gt;="&amp;AE$6,INDIRECT($F$1&amp;dbP!$D$2&amp;":"&amp;dbP!$D$2),"&lt;="&amp;A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F453" s="1">
        <f ca="1">SUMIFS(INDIRECT($F$1&amp;$F453&amp;":"&amp;$F453),INDIRECT($F$1&amp;dbP!$D$2&amp;":"&amp;dbP!$D$2),"&gt;="&amp;AF$6,INDIRECT($F$1&amp;dbP!$D$2&amp;":"&amp;dbP!$D$2),"&lt;="&amp;AF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354166.66666666669</v>
      </c>
      <c r="AG453" s="1">
        <f ca="1">SUMIFS(INDIRECT($F$1&amp;$F453&amp;":"&amp;$F453),INDIRECT($F$1&amp;dbP!$D$2&amp;":"&amp;dbP!$D$2),"&gt;="&amp;AG$6,INDIRECT($F$1&amp;dbP!$D$2&amp;":"&amp;dbP!$D$2),"&lt;="&amp;AG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H453" s="1">
        <f ca="1">SUMIFS(INDIRECT($F$1&amp;$F453&amp;":"&amp;$F453),INDIRECT($F$1&amp;dbP!$D$2&amp;":"&amp;dbP!$D$2),"&gt;="&amp;AH$6,INDIRECT($F$1&amp;dbP!$D$2&amp;":"&amp;dbP!$D$2),"&lt;="&amp;AH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I453" s="1">
        <f ca="1">SUMIFS(INDIRECT($F$1&amp;$F453&amp;":"&amp;$F453),INDIRECT($F$1&amp;dbP!$D$2&amp;":"&amp;dbP!$D$2),"&gt;="&amp;AI$6,INDIRECT($F$1&amp;dbP!$D$2&amp;":"&amp;dbP!$D$2),"&lt;="&amp;AI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291666.66666666669</v>
      </c>
      <c r="AJ453" s="1">
        <f ca="1">SUMIFS(INDIRECT($F$1&amp;$F453&amp;":"&amp;$F453),INDIRECT($F$1&amp;dbP!$D$2&amp;":"&amp;dbP!$D$2),"&gt;="&amp;AJ$6,INDIRECT($F$1&amp;dbP!$D$2&amp;":"&amp;dbP!$D$2),"&lt;="&amp;AJ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K453" s="1">
        <f ca="1">SUMIFS(INDIRECT($F$1&amp;$F453&amp;":"&amp;$F453),INDIRECT($F$1&amp;dbP!$D$2&amp;":"&amp;dbP!$D$2),"&gt;="&amp;AK$6,INDIRECT($F$1&amp;dbP!$D$2&amp;":"&amp;dbP!$D$2),"&lt;="&amp;AK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L453" s="1">
        <f ca="1">SUMIFS(INDIRECT($F$1&amp;$F453&amp;":"&amp;$F453),INDIRECT($F$1&amp;dbP!$D$2&amp;":"&amp;dbP!$D$2),"&gt;="&amp;AL$6,INDIRECT($F$1&amp;dbP!$D$2&amp;":"&amp;dbP!$D$2),"&lt;="&amp;AL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229166.66666666666</v>
      </c>
      <c r="AM453" s="1">
        <f ca="1">SUMIFS(INDIRECT($F$1&amp;$F453&amp;":"&amp;$F453),INDIRECT($F$1&amp;dbP!$D$2&amp;":"&amp;dbP!$D$2),"&gt;="&amp;AM$6,INDIRECT($F$1&amp;dbP!$D$2&amp;":"&amp;dbP!$D$2),"&lt;="&amp;AM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N453" s="1">
        <f ca="1">SUMIFS(INDIRECT($F$1&amp;$F453&amp;":"&amp;$F453),INDIRECT($F$1&amp;dbP!$D$2&amp;":"&amp;dbP!$D$2),"&gt;="&amp;AN$6,INDIRECT($F$1&amp;dbP!$D$2&amp;":"&amp;dbP!$D$2),"&lt;="&amp;AN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O453" s="1">
        <f ca="1">SUMIFS(INDIRECT($F$1&amp;$F453&amp;":"&amp;$F453),INDIRECT($F$1&amp;dbP!$D$2&amp;":"&amp;dbP!$D$2),"&gt;="&amp;AO$6,INDIRECT($F$1&amp;dbP!$D$2&amp;":"&amp;dbP!$D$2),"&lt;="&amp;AO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166666.66666666663</v>
      </c>
      <c r="AP453" s="1">
        <f ca="1">SUMIFS(INDIRECT($F$1&amp;$F453&amp;":"&amp;$F453),INDIRECT($F$1&amp;dbP!$D$2&amp;":"&amp;dbP!$D$2),"&gt;="&amp;AP$6,INDIRECT($F$1&amp;dbP!$D$2&amp;":"&amp;dbP!$D$2),"&lt;="&amp;AP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Q453" s="1">
        <f ca="1">SUMIFS(INDIRECT($F$1&amp;$F453&amp;":"&amp;$F453),INDIRECT($F$1&amp;dbP!$D$2&amp;":"&amp;dbP!$D$2),"&gt;="&amp;AQ$6,INDIRECT($F$1&amp;dbP!$D$2&amp;":"&amp;dbP!$D$2),"&lt;="&amp;AQ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R453" s="1">
        <f ca="1">SUMIFS(INDIRECT($F$1&amp;$F453&amp;":"&amp;$F453),INDIRECT($F$1&amp;dbP!$D$2&amp;":"&amp;dbP!$D$2),"&gt;="&amp;AR$6,INDIRECT($F$1&amp;dbP!$D$2&amp;":"&amp;dbP!$D$2),"&lt;="&amp;AR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104166.66666666656</v>
      </c>
      <c r="AS453" s="1">
        <f ca="1">SUMIFS(INDIRECT($F$1&amp;$F453&amp;":"&amp;$F453),INDIRECT($F$1&amp;dbP!$D$2&amp;":"&amp;dbP!$D$2),"&gt;="&amp;AS$6,INDIRECT($F$1&amp;dbP!$D$2&amp;":"&amp;dbP!$D$2),"&lt;="&amp;AS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T453" s="1">
        <f ca="1">SUMIFS(INDIRECT($F$1&amp;$F453&amp;":"&amp;$F453),INDIRECT($F$1&amp;dbP!$D$2&amp;":"&amp;dbP!$D$2),"&gt;="&amp;AT$6,INDIRECT($F$1&amp;dbP!$D$2&amp;":"&amp;dbP!$D$2),"&lt;="&amp;AT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U453" s="1">
        <f ca="1">SUMIFS(INDIRECT($F$1&amp;$F453&amp;":"&amp;$F453),INDIRECT($F$1&amp;dbP!$D$2&amp;":"&amp;dbP!$D$2),"&gt;="&amp;AU$6,INDIRECT($F$1&amp;dbP!$D$2&amp;":"&amp;dbP!$D$2),"&lt;="&amp;AU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41666.666666666613</v>
      </c>
      <c r="AV453" s="1">
        <f ca="1">SUMIFS(INDIRECT($F$1&amp;$F453&amp;":"&amp;$F453),INDIRECT($F$1&amp;dbP!$D$2&amp;":"&amp;dbP!$D$2),"&gt;="&amp;AV$6,INDIRECT($F$1&amp;dbP!$D$2&amp;":"&amp;dbP!$D$2),"&lt;="&amp;A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W453" s="1">
        <f ca="1">SUMIFS(INDIRECT($F$1&amp;$F453&amp;":"&amp;$F453),INDIRECT($F$1&amp;dbP!$D$2&amp;":"&amp;dbP!$D$2),"&gt;="&amp;AW$6,INDIRECT($F$1&amp;dbP!$D$2&amp;":"&amp;dbP!$D$2),"&lt;="&amp;A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X453" s="1">
        <f ca="1">SUMIFS(INDIRECT($F$1&amp;$F453&amp;":"&amp;$F453),INDIRECT($F$1&amp;dbP!$D$2&amp;":"&amp;dbP!$D$2),"&gt;="&amp;AX$6,INDIRECT($F$1&amp;dbP!$D$2&amp;":"&amp;dbP!$D$2),"&lt;="&amp;A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Y453" s="1">
        <f ca="1">SUMIFS(INDIRECT($F$1&amp;$F453&amp;":"&amp;$F453),INDIRECT($F$1&amp;dbP!$D$2&amp;":"&amp;dbP!$D$2),"&gt;="&amp;AY$6,INDIRECT($F$1&amp;dbP!$D$2&amp;":"&amp;dbP!$D$2),"&lt;="&amp;A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Z453" s="1">
        <f ca="1">SUMIFS(INDIRECT($F$1&amp;$F453&amp;":"&amp;$F453),INDIRECT($F$1&amp;dbP!$D$2&amp;":"&amp;dbP!$D$2),"&gt;="&amp;AZ$6,INDIRECT($F$1&amp;dbP!$D$2&amp;":"&amp;dbP!$D$2),"&lt;="&amp;A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A453" s="1">
        <f ca="1">SUMIFS(INDIRECT($F$1&amp;$F453&amp;":"&amp;$F453),INDIRECT($F$1&amp;dbP!$D$2&amp;":"&amp;dbP!$D$2),"&gt;="&amp;BA$6,INDIRECT($F$1&amp;dbP!$D$2&amp;":"&amp;dbP!$D$2),"&lt;="&amp;B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B453" s="1">
        <f ca="1">SUMIFS(INDIRECT($F$1&amp;$F453&amp;":"&amp;$F453),INDIRECT($F$1&amp;dbP!$D$2&amp;":"&amp;dbP!$D$2),"&gt;="&amp;BB$6,INDIRECT($F$1&amp;dbP!$D$2&amp;":"&amp;dbP!$D$2),"&lt;="&amp;B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C453" s="1">
        <f ca="1">SUMIFS(INDIRECT($F$1&amp;$F453&amp;":"&amp;$F453),INDIRECT($F$1&amp;dbP!$D$2&amp;":"&amp;dbP!$D$2),"&gt;="&amp;BC$6,INDIRECT($F$1&amp;dbP!$D$2&amp;":"&amp;dbP!$D$2),"&lt;="&amp;B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D453" s="1">
        <f ca="1">SUMIFS(INDIRECT($F$1&amp;$F453&amp;":"&amp;$F453),INDIRECT($F$1&amp;dbP!$D$2&amp;":"&amp;dbP!$D$2),"&gt;="&amp;BD$6,INDIRECT($F$1&amp;dbP!$D$2&amp;":"&amp;dbP!$D$2),"&lt;="&amp;B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E453" s="1">
        <f ca="1">SUMIFS(INDIRECT($F$1&amp;$F453&amp;":"&amp;$F453),INDIRECT($F$1&amp;dbP!$D$2&amp;":"&amp;dbP!$D$2),"&gt;="&amp;BE$6,INDIRECT($F$1&amp;dbP!$D$2&amp;":"&amp;dbP!$D$2),"&lt;="&amp;B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</row>
    <row r="454" spans="1:57" ht="4.9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3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</row>
    <row r="455" spans="1:57" x14ac:dyDescent="0.3">
      <c r="B455" s="1">
        <f>ROW(Items!A191)</f>
        <v>191</v>
      </c>
      <c r="D455" s="1" t="str">
        <f ca="1">INDIRECT($B$1&amp;Items!T$2&amp;$B455)</f>
        <v>CF</v>
      </c>
      <c r="F455" s="1">
        <f ca="1">INDIRECT($B$1&amp;Items!P$2&amp;$B455)</f>
        <v>0</v>
      </c>
      <c r="H455" s="13" t="str">
        <f ca="1">INDIRECT($B$1&amp;Items!M$2&amp;$B455)</f>
        <v>Ден. поток с уч. очередного источника финансир-я</v>
      </c>
      <c r="I455" s="13" t="str">
        <f ca="1">IF(INDIRECT($B$1&amp;Items!N$2&amp;$B455)="",H455,INDIRECT($B$1&amp;Items!N$2&amp;$B455))</f>
        <v>Ден. поток с уч. очередного источника финансир-я</v>
      </c>
      <c r="J455" s="1" t="str">
        <f ca="1">IF(INDIRECT($B$1&amp;Items!O$2&amp;$B455)="",IF(H455&lt;&gt;I455,"  "&amp;I455,I455),"    "&amp;INDIRECT($B$1&amp;Items!O$2&amp;$B455))</f>
        <v>Ден. поток с уч. очередного источника финансир-я</v>
      </c>
      <c r="S455" s="1">
        <f ca="1">SUM($U455:INDIRECT(ADDRESS(ROW(),SUMIFS($1:$1,$5:$5,MAX($5:$5)))))</f>
        <v>48648062.550808571</v>
      </c>
      <c r="V455" s="1">
        <f ca="1">SUMIFS(V$237:V453,$D$237:$D453,Items!$T$11)-SUMIFS(V$237:V453,$D$237:$D453,Items!$T$19)</f>
        <v>2818390.7870461177</v>
      </c>
      <c r="W455" s="1">
        <f ca="1">SUMIFS(W$237:W453,$D$237:$D453,Items!$T$11)-SUMIFS(W$237:W453,$D$237:$D453,Items!$T$19)</f>
        <v>3724464.8675684109</v>
      </c>
      <c r="X455" s="1">
        <f ca="1">SUMIFS(X$237:X453,$D$237:$D453,Items!$T$11)-SUMIFS(X$237:X453,$D$237:$D453,Items!$T$19)</f>
        <v>1288308.8687048554</v>
      </c>
      <c r="Y455" s="1">
        <f ca="1">SUMIFS(Y$237:Y453,$D$237:$D453,Items!$T$11)-SUMIFS(Y$237:Y453,$D$237:$D453,Items!$T$19)</f>
        <v>-6580043.5671469793</v>
      </c>
      <c r="Z455" s="1">
        <f ca="1">SUMIFS(Z$237:Z453,$D$237:$D453,Items!$T$11)-SUMIFS(Z$237:Z453,$D$237:$D453,Items!$T$19)</f>
        <v>21869337.089738332</v>
      </c>
      <c r="AA455" s="1">
        <f ca="1">SUMIFS(AA$237:AA453,$D$237:$D453,Items!$T$11)-SUMIFS(AA$237:AA453,$D$237:$D453,Items!$T$19)</f>
        <v>22025347.660158709</v>
      </c>
      <c r="AB455" s="1">
        <f ca="1">SUMIFS(AB$237:AB453,$D$237:$D453,Items!$T$11)-SUMIFS(AB$237:AB453,$D$237:$D453,Items!$T$19)</f>
        <v>13893629.110972438</v>
      </c>
      <c r="AC455" s="1">
        <f ca="1">SUMIFS(AC$237:AC453,$D$237:$D453,Items!$T$11)-SUMIFS(AC$237:AC453,$D$237:$D453,Items!$T$19)</f>
        <v>-1703872.2662333334</v>
      </c>
      <c r="AD455" s="1">
        <f ca="1">SUMIFS(AD$237:AD453,$D$237:$D453,Items!$T$11)-SUMIFS(AD$237:AD453,$D$237:$D453,Items!$T$19)</f>
        <v>-416666.66666666669</v>
      </c>
      <c r="AE455" s="1">
        <f ca="1">SUMIFS(AE$237:AE453,$D$237:$D453,Items!$T$11)-SUMIFS(AE$237:AE453,$D$237:$D453,Items!$T$19)</f>
        <v>-416666.66666666669</v>
      </c>
      <c r="AF455" s="1">
        <f ca="1">SUMIFS(AF$237:AF453,$D$237:$D453,Items!$T$11)-SUMIFS(AF$237:AF453,$D$237:$D453,Items!$T$19)</f>
        <v>-770833.33333333337</v>
      </c>
      <c r="AG455" s="1">
        <f ca="1">SUMIFS(AG$237:AG453,$D$237:$D453,Items!$T$11)-SUMIFS(AG$237:AG453,$D$237:$D453,Items!$T$19)</f>
        <v>-416666.66666666669</v>
      </c>
      <c r="AH455" s="1">
        <f ca="1">SUMIFS(AH$237:AH453,$D$237:$D453,Items!$T$11)-SUMIFS(AH$237:AH453,$D$237:$D453,Items!$T$19)</f>
        <v>-416666.66666666669</v>
      </c>
      <c r="AI455" s="1">
        <f ca="1">SUMIFS(AI$237:AI453,$D$237:$D453,Items!$T$11)-SUMIFS(AI$237:AI453,$D$237:$D453,Items!$T$19)</f>
        <v>-708333.33333333337</v>
      </c>
      <c r="AJ455" s="1">
        <f ca="1">SUMIFS(AJ$237:AJ453,$D$237:$D453,Items!$T$11)-SUMIFS(AJ$237:AJ453,$D$237:$D453,Items!$T$19)</f>
        <v>-416666.66666666669</v>
      </c>
      <c r="AK455" s="1">
        <f ca="1">SUMIFS(AK$237:AK453,$D$237:$D453,Items!$T$11)-SUMIFS(AK$237:AK453,$D$237:$D453,Items!$T$19)</f>
        <v>-416666.66666666669</v>
      </c>
      <c r="AL455" s="1">
        <f ca="1">SUMIFS(AL$237:AL453,$D$237:$D453,Items!$T$11)-SUMIFS(AL$237:AL453,$D$237:$D453,Items!$T$19)</f>
        <v>-645833.33333333337</v>
      </c>
      <c r="AM455" s="1">
        <f ca="1">SUMIFS(AM$237:AM453,$D$237:$D453,Items!$T$11)-SUMIFS(AM$237:AM453,$D$237:$D453,Items!$T$19)</f>
        <v>-416666.66666666669</v>
      </c>
      <c r="AN455" s="1">
        <f ca="1">SUMIFS(AN$237:AN453,$D$237:$D453,Items!$T$11)-SUMIFS(AN$237:AN453,$D$237:$D453,Items!$T$19)</f>
        <v>-416666.66666666669</v>
      </c>
      <c r="AO455" s="1">
        <f ca="1">SUMIFS(AO$237:AO453,$D$237:$D453,Items!$T$11)-SUMIFS(AO$237:AO453,$D$237:$D453,Items!$T$19)</f>
        <v>-583333.33333333326</v>
      </c>
      <c r="AP455" s="1">
        <f ca="1">SUMIFS(AP$237:AP453,$D$237:$D453,Items!$T$11)-SUMIFS(AP$237:AP453,$D$237:$D453,Items!$T$19)</f>
        <v>-416666.66666666669</v>
      </c>
      <c r="AQ455" s="1">
        <f ca="1">SUMIFS(AQ$237:AQ453,$D$237:$D453,Items!$T$11)-SUMIFS(AQ$237:AQ453,$D$237:$D453,Items!$T$19)</f>
        <v>-416666.66666666669</v>
      </c>
      <c r="AR455" s="1">
        <f ca="1">SUMIFS(AR$237:AR453,$D$237:$D453,Items!$T$11)-SUMIFS(AR$237:AR453,$D$237:$D453,Items!$T$19)</f>
        <v>-520833.33333333326</v>
      </c>
      <c r="AS455" s="1">
        <f ca="1">SUMIFS(AS$237:AS453,$D$237:$D453,Items!$T$11)-SUMIFS(AS$237:AS453,$D$237:$D453,Items!$T$19)</f>
        <v>-416666.66666666669</v>
      </c>
      <c r="AT455" s="1">
        <f ca="1">SUMIFS(AT$237:AT453,$D$237:$D453,Items!$T$11)-SUMIFS(AT$237:AT453,$D$237:$D453,Items!$T$19)</f>
        <v>-416666.66666666669</v>
      </c>
      <c r="AU455" s="1">
        <f ca="1">SUMIFS(AU$237:AU453,$D$237:$D453,Items!$T$11)-SUMIFS(AU$237:AU453,$D$237:$D453,Items!$T$19)</f>
        <v>-458333.33333333331</v>
      </c>
      <c r="AV455" s="1">
        <f ca="1">SUMIFS(AV$237:AV453,$D$237:$D453,Items!$T$11)-SUMIFS(AV$237:AV453,$D$237:$D453,Items!$T$19)</f>
        <v>0</v>
      </c>
      <c r="AW455" s="1">
        <f ca="1">SUMIFS(AW$237:AW453,$D$237:$D453,Items!$T$11)-SUMIFS(AW$237:AW453,$D$237:$D453,Items!$T$19)</f>
        <v>0</v>
      </c>
      <c r="AX455" s="1">
        <f ca="1">SUMIFS(AX$237:AX453,$D$237:$D453,Items!$T$11)-SUMIFS(AX$237:AX453,$D$237:$D453,Items!$T$19)</f>
        <v>0</v>
      </c>
      <c r="AY455" s="1">
        <f ca="1">SUMIFS(AY$237:AY453,$D$237:$D453,Items!$T$11)-SUMIFS(AY$237:AY453,$D$237:$D453,Items!$T$19)</f>
        <v>0</v>
      </c>
      <c r="AZ455" s="1">
        <f ca="1">SUMIFS(AZ$237:AZ453,$D$237:$D453,Items!$T$11)-SUMIFS(AZ$237:AZ453,$D$237:$D453,Items!$T$19)</f>
        <v>0</v>
      </c>
      <c r="BA455" s="1">
        <f ca="1">SUMIFS(BA$237:BA453,$D$237:$D453,Items!$T$11)-SUMIFS(BA$237:BA453,$D$237:$D453,Items!$T$19)</f>
        <v>0</v>
      </c>
      <c r="BB455" s="1">
        <f ca="1">SUMIFS(BB$237:BB453,$D$237:$D453,Items!$T$11)-SUMIFS(BB$237:BB453,$D$237:$D453,Items!$T$19)</f>
        <v>0</v>
      </c>
      <c r="BC455" s="1">
        <f ca="1">SUMIFS(BC$237:BC453,$D$237:$D453,Items!$T$11)-SUMIFS(BC$237:BC453,$D$237:$D453,Items!$T$19)</f>
        <v>0</v>
      </c>
      <c r="BD455" s="1">
        <f ca="1">SUMIFS(BD$237:BD453,$D$237:$D453,Items!$T$11)-SUMIFS(BD$237:BD453,$D$237:$D453,Items!$T$19)</f>
        <v>0</v>
      </c>
      <c r="BE455" s="1">
        <f ca="1">SUMIFS(BE$237:BE453,$D$237:$D453,Items!$T$11)-SUMIFS(BE$237:BE453,$D$237:$D453,Items!$T$19)</f>
        <v>0</v>
      </c>
    </row>
    <row r="456" spans="1:57" ht="4.9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3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</row>
    <row r="457" spans="1:57" x14ac:dyDescent="0.3">
      <c r="B457" s="1">
        <f>MAX(B$455:B456)+1</f>
        <v>192</v>
      </c>
      <c r="D457" s="1" t="str">
        <f ca="1">INDIRECT($B$1&amp;Items!T$2&amp;$B457)</f>
        <v>CF</v>
      </c>
      <c r="F457" s="1">
        <f ca="1">INDIRECT($B$1&amp;Items!P$2&amp;$B457)</f>
        <v>0</v>
      </c>
      <c r="H457" s="13" t="str">
        <f ca="1">INDIRECT($B$1&amp;Items!M$2&amp;$B457)</f>
        <v>Денежный поток накопительно</v>
      </c>
      <c r="I457" s="13" t="str">
        <f ca="1">IF(INDIRECT($B$1&amp;Items!N$2&amp;$B457)="",H457,INDIRECT($B$1&amp;Items!N$2&amp;$B457))</f>
        <v>Денежный поток накопительно</v>
      </c>
      <c r="J457" s="1" t="str">
        <f ca="1">IF(INDIRECT($B$1&amp;Items!O$2&amp;$B457)="",IF(H457&lt;&gt;I457,"  "&amp;I457,I457),"    "&amp;INDIRECT($B$1&amp;Items!O$2&amp;$B457))</f>
        <v>Денежный поток накопительно</v>
      </c>
      <c r="S457" s="1">
        <f ca="1">INDIRECT(ADDRESS(ROW(),SUMIFS($1:$1,$5:$5,MAX($5:$5))))</f>
        <v>48648062.550808571</v>
      </c>
      <c r="V457" s="1">
        <f ca="1">SUM($U455:V455)</f>
        <v>2818390.7870461177</v>
      </c>
      <c r="W457" s="1">
        <f ca="1">SUM($U455:W455)</f>
        <v>6542855.6546145286</v>
      </c>
      <c r="X457" s="1">
        <f ca="1">SUM($U455:X455)</f>
        <v>7831164.5233193841</v>
      </c>
      <c r="Y457" s="1">
        <f ca="1">SUM($U455:Y455)</f>
        <v>1251120.9561724048</v>
      </c>
      <c r="Z457" s="1">
        <f ca="1">SUM($U455:Z455)</f>
        <v>23120458.045910738</v>
      </c>
      <c r="AA457" s="1">
        <f ca="1">SUM($U455:AA455)</f>
        <v>45145805.706069447</v>
      </c>
      <c r="AB457" s="1">
        <f ca="1">SUM($U455:AB455)</f>
        <v>59039434.817041889</v>
      </c>
      <c r="AC457" s="1">
        <f ca="1">SUM($U455:AC455)</f>
        <v>57335562.550808556</v>
      </c>
      <c r="AD457" s="1">
        <f ca="1">SUM($U455:AD455)</f>
        <v>56918895.884141892</v>
      </c>
      <c r="AE457" s="1">
        <f ca="1">SUM($U455:AE455)</f>
        <v>56502229.217475228</v>
      </c>
      <c r="AF457" s="1">
        <f ca="1">SUM($U455:AF455)</f>
        <v>55731395.884141892</v>
      </c>
      <c r="AG457" s="1">
        <f ca="1">SUM($U455:AG455)</f>
        <v>55314729.217475228</v>
      </c>
      <c r="AH457" s="1">
        <f ca="1">SUM($U455:AH455)</f>
        <v>54898062.550808564</v>
      </c>
      <c r="AI457" s="1">
        <f ca="1">SUM($U455:AI455)</f>
        <v>54189729.217475228</v>
      </c>
      <c r="AJ457" s="1">
        <f ca="1">SUM($U455:AJ455)</f>
        <v>53773062.550808564</v>
      </c>
      <c r="AK457" s="1">
        <f ca="1">SUM($U455:AK455)</f>
        <v>53356395.8841419</v>
      </c>
      <c r="AL457" s="1">
        <f ca="1">SUM($U455:AL455)</f>
        <v>52710562.550808564</v>
      </c>
      <c r="AM457" s="1">
        <f ca="1">SUM($U455:AM455)</f>
        <v>52293895.8841419</v>
      </c>
      <c r="AN457" s="1">
        <f ca="1">SUM($U455:AN455)</f>
        <v>51877229.217475235</v>
      </c>
      <c r="AO457" s="1">
        <f ca="1">SUM($U455:AO455)</f>
        <v>51293895.8841419</v>
      </c>
      <c r="AP457" s="1">
        <f ca="1">SUM($U455:AP455)</f>
        <v>50877229.217475235</v>
      </c>
      <c r="AQ457" s="1">
        <f ca="1">SUM($U455:AQ455)</f>
        <v>50460562.550808571</v>
      </c>
      <c r="AR457" s="1">
        <f ca="1">SUM($U455:AR455)</f>
        <v>49939729.217475235</v>
      </c>
      <c r="AS457" s="1">
        <f ca="1">SUM($U455:AS455)</f>
        <v>49523062.550808571</v>
      </c>
      <c r="AT457" s="1">
        <f ca="1">SUM($U455:AT455)</f>
        <v>49106395.884141907</v>
      </c>
      <c r="AU457" s="1">
        <f ca="1">SUM($U455:AU455)</f>
        <v>48648062.550808571</v>
      </c>
      <c r="AV457" s="1">
        <f ca="1">SUM($U455:AV455)</f>
        <v>48648062.550808571</v>
      </c>
      <c r="AW457" s="1">
        <f ca="1">SUM($U455:AW455)</f>
        <v>48648062.550808571</v>
      </c>
      <c r="AX457" s="1">
        <f ca="1">SUM($U455:AX455)</f>
        <v>48648062.550808571</v>
      </c>
      <c r="AY457" s="1">
        <f ca="1">SUM($U455:AY455)</f>
        <v>48648062.550808571</v>
      </c>
      <c r="AZ457" s="1">
        <f ca="1">SUM($U455:AZ455)</f>
        <v>48648062.550808571</v>
      </c>
      <c r="BA457" s="1">
        <f ca="1">SUM($U455:BA455)</f>
        <v>48648062.550808571</v>
      </c>
      <c r="BB457" s="1">
        <f ca="1">SUM($U455:BB455)</f>
        <v>48648062.550808571</v>
      </c>
      <c r="BC457" s="1">
        <f ca="1">SUM($U455:BC455)</f>
        <v>48648062.550808571</v>
      </c>
      <c r="BD457" s="1">
        <f ca="1">SUM($U455:BD455)</f>
        <v>48648062.550808571</v>
      </c>
      <c r="BE457" s="1">
        <f ca="1">SUM($U455:BE455)</f>
        <v>48648062.550808571</v>
      </c>
    </row>
    <row r="458" spans="1:57" x14ac:dyDescent="0.3">
      <c r="B458" s="1">
        <f>MAX(B$455:B457)+1</f>
        <v>193</v>
      </c>
      <c r="D458" s="1" t="str">
        <f ca="1">INDIRECT($B$1&amp;Items!T$2&amp;$B458)</f>
        <v>CF</v>
      </c>
      <c r="F458" s="1">
        <f ca="1">INDIRECT($B$1&amp;Items!P$2&amp;$B458)</f>
        <v>0</v>
      </c>
      <c r="H458" s="13" t="str">
        <f ca="1">INDIRECT($B$1&amp;Items!M$2&amp;$B458)</f>
        <v>Денежный поток накопительно</v>
      </c>
      <c r="I458" s="13" t="str">
        <f ca="1">IF(INDIRECT($B$1&amp;Items!N$2&amp;$B458)="",H458,INDIRECT($B$1&amp;Items!N$2&amp;$B458))</f>
        <v>Кассовый разрыв</v>
      </c>
      <c r="J458" s="1" t="str">
        <f ca="1">IF(INDIRECT($B$1&amp;Items!O$2&amp;$B458)="",IF(H458&lt;&gt;I458,"  "&amp;I458,I458),"    "&amp;INDIRECT($B$1&amp;Items!O$2&amp;$B458))</f>
        <v xml:space="preserve">  Кассовый разрыв</v>
      </c>
      <c r="S458" s="1">
        <f ca="1">IF(MIN($U457:INDIRECT(ADDRESS((ROW()-1),SUMIFS($1:$1,$5:$5,MAX($5:$5)))))&gt;=0,0,MIN($U457:INDIRECT(ADDRESS((ROW()-1),SUMIFS($1:$1,$5:$5,MAX($5:$5))))))</f>
        <v>0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ht="4.95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35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</row>
    <row r="462" spans="1:57" x14ac:dyDescent="0.3">
      <c r="H462" s="1" t="s">
        <v>155</v>
      </c>
    </row>
    <row r="464" spans="1:57" x14ac:dyDescent="0.3">
      <c r="B464" s="1">
        <f>ROW(Items!A9)</f>
        <v>9</v>
      </c>
      <c r="D464" s="1">
        <f ca="1">INDIRECT($B$1&amp;Items!AB$2&amp;$B464)</f>
        <v>0</v>
      </c>
      <c r="F464" s="1" t="str">
        <f ca="1">INDIRECT($B$1&amp;Items!X$2&amp;$B464)</f>
        <v>AA</v>
      </c>
      <c r="H464" s="13" t="str">
        <f ca="1">INDIRECT($B$1&amp;Items!U$2&amp;$B464)</f>
        <v>Выручка</v>
      </c>
      <c r="I464" s="13" t="str">
        <f ca="1">IF(INDIRECT($B$1&amp;Items!V$2&amp;$B464)="",H464,INDIRECT($B$1&amp;Items!V$2&amp;$B464))</f>
        <v>Выручка</v>
      </c>
      <c r="J464" s="1" t="str">
        <f ca="1">IF(INDIRECT($B$1&amp;Items!W$2&amp;$B464)="",IF(H464&lt;&gt;I464,"  "&amp;I464,I464),"    "&amp;INDIRECT($B$1&amp;Items!W$2&amp;$B464))</f>
        <v>Выручка</v>
      </c>
      <c r="S464" s="1">
        <f ca="1">SUM($U464:INDIRECT(ADDRESS(ROW(),SUMIFS($1:$1,$5:$5,MAX($5:$5)))))</f>
        <v>93677837.316663325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29461768.044976979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64216069.271686353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2:57" x14ac:dyDescent="0.3">
      <c r="B465" s="1">
        <f>MAX(B$463:B464)+1</f>
        <v>10</v>
      </c>
      <c r="D465" s="1">
        <f ca="1">INDIRECT($B$1&amp;Items!AB$2&amp;$B465)</f>
        <v>0</v>
      </c>
      <c r="F465" s="1" t="str">
        <f ca="1">INDIRECT($B$1&amp;Items!X$2&amp;$B465)</f>
        <v>AA</v>
      </c>
      <c r="H465" s="13" t="str">
        <f ca="1">INDIRECT($B$1&amp;Items!U$2&amp;$B465)</f>
        <v>Выручка</v>
      </c>
      <c r="I465" s="13" t="str">
        <f ca="1">IF(INDIRECT($B$1&amp;Items!V$2&amp;$B465)="",H465,INDIRECT($B$1&amp;Items!V$2&amp;$B465))</f>
        <v>Выручка от реализации</v>
      </c>
      <c r="J465" s="1" t="str">
        <f ca="1">IF(INDIRECT($B$1&amp;Items!W$2&amp;$B465)="",IF(H465&lt;&gt;I465,"  "&amp;I465,I465),"    "&amp;INDIRECT($B$1&amp;Items!W$2&amp;$B465))</f>
        <v xml:space="preserve">  Выручка от реализации</v>
      </c>
      <c r="S465" s="1">
        <f ca="1">SUM($U465:INDIRECT(ADDRESS(ROW(),SUMIFS($1:$1,$5:$5,MAX($5:$5)))))</f>
        <v>93677837.316663325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29461768.044976979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64216069.271686353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2:57" x14ac:dyDescent="0.3">
      <c r="B466" s="1">
        <f>MAX(B$463:B465)+1</f>
        <v>11</v>
      </c>
      <c r="D466" s="1" t="str">
        <f ca="1">INDIRECT($B$1&amp;Items!AB$2&amp;$B466)</f>
        <v>PL(+)</v>
      </c>
      <c r="F466" s="1" t="str">
        <f ca="1">INDIRECT($B$1&amp;Items!X$2&amp;$B466)</f>
        <v>AA</v>
      </c>
      <c r="H466" s="13" t="str">
        <f ca="1">INDIRECT($B$1&amp;Items!U$2&amp;$B466)</f>
        <v>Выручка</v>
      </c>
      <c r="I466" s="13" t="str">
        <f ca="1">IF(INDIRECT($B$1&amp;Items!V$2&amp;$B466)="",H466,INDIRECT($B$1&amp;Items!V$2&amp;$B466))</f>
        <v>Выручка от реализации</v>
      </c>
      <c r="J466" s="1" t="str">
        <f ca="1">IF(INDIRECT($B$1&amp;Items!W$2&amp;$B466)="",IF(H466&lt;&gt;I466,"  "&amp;I466,I466),"    "&amp;INDIRECT($B$1&amp;Items!W$2&amp;$B466))</f>
        <v xml:space="preserve">    Направление-1</v>
      </c>
      <c r="S466" s="1">
        <f ca="1">SUM($U466:INDIRECT(ADDRESS(ROW(),SUMIFS($1:$1,$5:$5,MAX($5:$5)))))</f>
        <v>29461768.044976979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29461768.044976979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2:57" x14ac:dyDescent="0.3">
      <c r="B467" s="1">
        <f>MAX(B$463:B466)+1</f>
        <v>12</v>
      </c>
      <c r="D467" s="1" t="str">
        <f ca="1">INDIRECT($B$1&amp;Items!AB$2&amp;$B467)</f>
        <v>PL(+)</v>
      </c>
      <c r="F467" s="1" t="str">
        <f ca="1">INDIRECT($B$1&amp;Items!X$2&amp;$B467)</f>
        <v>AA</v>
      </c>
      <c r="H467" s="13" t="str">
        <f ca="1">INDIRECT($B$1&amp;Items!U$2&amp;$B467)</f>
        <v>Выручка</v>
      </c>
      <c r="I467" s="13" t="str">
        <f ca="1">IF(INDIRECT($B$1&amp;Items!V$2&amp;$B467)="",H467,INDIRECT($B$1&amp;Items!V$2&amp;$B467))</f>
        <v>Выручка от реализации</v>
      </c>
      <c r="J467" s="1" t="str">
        <f ca="1">IF(INDIRECT($B$1&amp;Items!W$2&amp;$B467)="",IF(H467&lt;&gt;I467,"  "&amp;I467,I467),"    "&amp;INDIRECT($B$1&amp;Items!W$2&amp;$B467))</f>
        <v xml:space="preserve">    Направление-2</v>
      </c>
      <c r="S467" s="1">
        <f ca="1">SUM($U467:INDIRECT(ADDRESS(ROW(),SUMIFS($1:$1,$5:$5,MAX($5:$5)))))</f>
        <v>64216069.271686353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64216069.271686353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2:57" x14ac:dyDescent="0.3">
      <c r="B468" s="1">
        <f>MAX(B$463:B467)+1</f>
        <v>13</v>
      </c>
      <c r="D468" s="1" t="str">
        <f ca="1">INDIRECT($B$1&amp;Items!AB$2&amp;$B468)</f>
        <v>PL(+)</v>
      </c>
      <c r="F468" s="1" t="str">
        <f ca="1">INDIRECT($B$1&amp;Items!X$2&amp;$B468)</f>
        <v>AA</v>
      </c>
      <c r="H468" s="13" t="str">
        <f ca="1">INDIRECT($B$1&amp;Items!U$2&amp;$B468)</f>
        <v>Выручка</v>
      </c>
      <c r="I468" s="13" t="str">
        <f ca="1">IF(INDIRECT($B$1&amp;Items!V$2&amp;$B468)="",H468,INDIRECT($B$1&amp;Items!V$2&amp;$B468))</f>
        <v>Выручка от реализации</v>
      </c>
      <c r="J468" s="1" t="str">
        <f ca="1">IF(INDIRECT($B$1&amp;Items!W$2&amp;$B468)="",IF(H468&lt;&gt;I468,"  "&amp;I468,I468),"    "&amp;INDIRECT($B$1&amp;Items!W$2&amp;$B468))</f>
        <v xml:space="preserve">    Направление-3</v>
      </c>
      <c r="S468" s="1">
        <f ca="1">SUM($U468:INDIRECT(ADDRESS(ROW(),SUMIFS($1:$1,$5:$5,MAX($5:$5)))))</f>
        <v>0</v>
      </c>
      <c r="V468" s="1">
        <f ca="1">SUMIFS(INDIRECT($F$1&amp;$F468&amp;":"&amp;$F468),INDIRECT($F$1&amp;dbP!$D$2&amp;":"&amp;dbP!$D$2),"&gt;="&amp;V$6,INDIRECT($F$1&amp;dbP!$D$2&amp;":"&amp;dbP!$D$2),"&lt;="&amp;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W468" s="1">
        <f ca="1">SUMIFS(INDIRECT($F$1&amp;$F468&amp;":"&amp;$F468),INDIRECT($F$1&amp;dbP!$D$2&amp;":"&amp;dbP!$D$2),"&gt;="&amp;W$6,INDIRECT($F$1&amp;dbP!$D$2&amp;":"&amp;dbP!$D$2),"&lt;="&amp;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X468" s="1">
        <f ca="1">SUMIFS(INDIRECT($F$1&amp;$F468&amp;":"&amp;$F468),INDIRECT($F$1&amp;dbP!$D$2&amp;":"&amp;dbP!$D$2),"&gt;="&amp;X$6,INDIRECT($F$1&amp;dbP!$D$2&amp;":"&amp;dbP!$D$2),"&lt;="&amp;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Y468" s="1">
        <f ca="1">SUMIFS(INDIRECT($F$1&amp;$F468&amp;":"&amp;$F468),INDIRECT($F$1&amp;dbP!$D$2&amp;":"&amp;dbP!$D$2),"&gt;="&amp;Y$6,INDIRECT($F$1&amp;dbP!$D$2&amp;":"&amp;dbP!$D$2),"&lt;="&amp;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Z468" s="1">
        <f ca="1">SUMIFS(INDIRECT($F$1&amp;$F468&amp;":"&amp;$F468),INDIRECT($F$1&amp;dbP!$D$2&amp;":"&amp;dbP!$D$2),"&gt;="&amp;Z$6,INDIRECT($F$1&amp;dbP!$D$2&amp;":"&amp;dbP!$D$2),"&lt;="&amp;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A468" s="1">
        <f ca="1">SUMIFS(INDIRECT($F$1&amp;$F468&amp;":"&amp;$F468),INDIRECT($F$1&amp;dbP!$D$2&amp;":"&amp;dbP!$D$2),"&gt;="&amp;AA$6,INDIRECT($F$1&amp;dbP!$D$2&amp;":"&amp;dbP!$D$2),"&lt;="&amp;A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B468" s="1">
        <f ca="1">SUMIFS(INDIRECT($F$1&amp;$F468&amp;":"&amp;$F468),INDIRECT($F$1&amp;dbP!$D$2&amp;":"&amp;dbP!$D$2),"&gt;="&amp;AB$6,INDIRECT($F$1&amp;dbP!$D$2&amp;":"&amp;dbP!$D$2),"&lt;="&amp;A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C468" s="1">
        <f ca="1">SUMIFS(INDIRECT($F$1&amp;$F468&amp;":"&amp;$F468),INDIRECT($F$1&amp;dbP!$D$2&amp;":"&amp;dbP!$D$2),"&gt;="&amp;AC$6,INDIRECT($F$1&amp;dbP!$D$2&amp;":"&amp;dbP!$D$2),"&lt;="&amp;A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D468" s="1">
        <f ca="1">SUMIFS(INDIRECT($F$1&amp;$F468&amp;":"&amp;$F468),INDIRECT($F$1&amp;dbP!$D$2&amp;":"&amp;dbP!$D$2),"&gt;="&amp;AD$6,INDIRECT($F$1&amp;dbP!$D$2&amp;":"&amp;dbP!$D$2),"&lt;="&amp;A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E468" s="1">
        <f ca="1">SUMIFS(INDIRECT($F$1&amp;$F468&amp;":"&amp;$F468),INDIRECT($F$1&amp;dbP!$D$2&amp;":"&amp;dbP!$D$2),"&gt;="&amp;AE$6,INDIRECT($F$1&amp;dbP!$D$2&amp;":"&amp;dbP!$D$2),"&lt;="&amp;A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F468" s="1">
        <f ca="1">SUMIFS(INDIRECT($F$1&amp;$F468&amp;":"&amp;$F468),INDIRECT($F$1&amp;dbP!$D$2&amp;":"&amp;dbP!$D$2),"&gt;="&amp;AF$6,INDIRECT($F$1&amp;dbP!$D$2&amp;":"&amp;dbP!$D$2),"&lt;="&amp;AF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G468" s="1">
        <f ca="1">SUMIFS(INDIRECT($F$1&amp;$F468&amp;":"&amp;$F468),INDIRECT($F$1&amp;dbP!$D$2&amp;":"&amp;dbP!$D$2),"&gt;="&amp;AG$6,INDIRECT($F$1&amp;dbP!$D$2&amp;":"&amp;dbP!$D$2),"&lt;="&amp;AG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H468" s="1">
        <f ca="1">SUMIFS(INDIRECT($F$1&amp;$F468&amp;":"&amp;$F468),INDIRECT($F$1&amp;dbP!$D$2&amp;":"&amp;dbP!$D$2),"&gt;="&amp;AH$6,INDIRECT($F$1&amp;dbP!$D$2&amp;":"&amp;dbP!$D$2),"&lt;="&amp;AH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I468" s="1">
        <f ca="1">SUMIFS(INDIRECT($F$1&amp;$F468&amp;":"&amp;$F468),INDIRECT($F$1&amp;dbP!$D$2&amp;":"&amp;dbP!$D$2),"&gt;="&amp;AI$6,INDIRECT($F$1&amp;dbP!$D$2&amp;":"&amp;dbP!$D$2),"&lt;="&amp;AI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J468" s="1">
        <f ca="1">SUMIFS(INDIRECT($F$1&amp;$F468&amp;":"&amp;$F468),INDIRECT($F$1&amp;dbP!$D$2&amp;":"&amp;dbP!$D$2),"&gt;="&amp;AJ$6,INDIRECT($F$1&amp;dbP!$D$2&amp;":"&amp;dbP!$D$2),"&lt;="&amp;AJ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K468" s="1">
        <f ca="1">SUMIFS(INDIRECT($F$1&amp;$F468&amp;":"&amp;$F468),INDIRECT($F$1&amp;dbP!$D$2&amp;":"&amp;dbP!$D$2),"&gt;="&amp;AK$6,INDIRECT($F$1&amp;dbP!$D$2&amp;":"&amp;dbP!$D$2),"&lt;="&amp;AK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L468" s="1">
        <f ca="1">SUMIFS(INDIRECT($F$1&amp;$F468&amp;":"&amp;$F468),INDIRECT($F$1&amp;dbP!$D$2&amp;":"&amp;dbP!$D$2),"&gt;="&amp;AL$6,INDIRECT($F$1&amp;dbP!$D$2&amp;":"&amp;dbP!$D$2),"&lt;="&amp;AL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M468" s="1">
        <f ca="1">SUMIFS(INDIRECT($F$1&amp;$F468&amp;":"&amp;$F468),INDIRECT($F$1&amp;dbP!$D$2&amp;":"&amp;dbP!$D$2),"&gt;="&amp;AM$6,INDIRECT($F$1&amp;dbP!$D$2&amp;":"&amp;dbP!$D$2),"&lt;="&amp;AM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N468" s="1">
        <f ca="1">SUMIFS(INDIRECT($F$1&amp;$F468&amp;":"&amp;$F468),INDIRECT($F$1&amp;dbP!$D$2&amp;":"&amp;dbP!$D$2),"&gt;="&amp;AN$6,INDIRECT($F$1&amp;dbP!$D$2&amp;":"&amp;dbP!$D$2),"&lt;="&amp;AN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O468" s="1">
        <f ca="1">SUMIFS(INDIRECT($F$1&amp;$F468&amp;":"&amp;$F468),INDIRECT($F$1&amp;dbP!$D$2&amp;":"&amp;dbP!$D$2),"&gt;="&amp;AO$6,INDIRECT($F$1&amp;dbP!$D$2&amp;":"&amp;dbP!$D$2),"&lt;="&amp;AO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P468" s="1">
        <f ca="1">SUMIFS(INDIRECT($F$1&amp;$F468&amp;":"&amp;$F468),INDIRECT($F$1&amp;dbP!$D$2&amp;":"&amp;dbP!$D$2),"&gt;="&amp;AP$6,INDIRECT($F$1&amp;dbP!$D$2&amp;":"&amp;dbP!$D$2),"&lt;="&amp;AP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Q468" s="1">
        <f ca="1">SUMIFS(INDIRECT($F$1&amp;$F468&amp;":"&amp;$F468),INDIRECT($F$1&amp;dbP!$D$2&amp;":"&amp;dbP!$D$2),"&gt;="&amp;AQ$6,INDIRECT($F$1&amp;dbP!$D$2&amp;":"&amp;dbP!$D$2),"&lt;="&amp;AQ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R468" s="1">
        <f ca="1">SUMIFS(INDIRECT($F$1&amp;$F468&amp;":"&amp;$F468),INDIRECT($F$1&amp;dbP!$D$2&amp;":"&amp;dbP!$D$2),"&gt;="&amp;AR$6,INDIRECT($F$1&amp;dbP!$D$2&amp;":"&amp;dbP!$D$2),"&lt;="&amp;AR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S468" s="1">
        <f ca="1">SUMIFS(INDIRECT($F$1&amp;$F468&amp;":"&amp;$F468),INDIRECT($F$1&amp;dbP!$D$2&amp;":"&amp;dbP!$D$2),"&gt;="&amp;AS$6,INDIRECT($F$1&amp;dbP!$D$2&amp;":"&amp;dbP!$D$2),"&lt;="&amp;AS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T468" s="1">
        <f ca="1">SUMIFS(INDIRECT($F$1&amp;$F468&amp;":"&amp;$F468),INDIRECT($F$1&amp;dbP!$D$2&amp;":"&amp;dbP!$D$2),"&gt;="&amp;AT$6,INDIRECT($F$1&amp;dbP!$D$2&amp;":"&amp;dbP!$D$2),"&lt;="&amp;AT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U468" s="1">
        <f ca="1">SUMIFS(INDIRECT($F$1&amp;$F468&amp;":"&amp;$F468),INDIRECT($F$1&amp;dbP!$D$2&amp;":"&amp;dbP!$D$2),"&gt;="&amp;AU$6,INDIRECT($F$1&amp;dbP!$D$2&amp;":"&amp;dbP!$D$2),"&lt;="&amp;AU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V468" s="1">
        <f ca="1">SUMIFS(INDIRECT($F$1&amp;$F468&amp;":"&amp;$F468),INDIRECT($F$1&amp;dbP!$D$2&amp;":"&amp;dbP!$D$2),"&gt;="&amp;AV$6,INDIRECT($F$1&amp;dbP!$D$2&amp;":"&amp;dbP!$D$2),"&lt;="&amp;A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W468" s="1">
        <f ca="1">SUMIFS(INDIRECT($F$1&amp;$F468&amp;":"&amp;$F468),INDIRECT($F$1&amp;dbP!$D$2&amp;":"&amp;dbP!$D$2),"&gt;="&amp;AW$6,INDIRECT($F$1&amp;dbP!$D$2&amp;":"&amp;dbP!$D$2),"&lt;="&amp;A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X468" s="1">
        <f ca="1">SUMIFS(INDIRECT($F$1&amp;$F468&amp;":"&amp;$F468),INDIRECT($F$1&amp;dbP!$D$2&amp;":"&amp;dbP!$D$2),"&gt;="&amp;AX$6,INDIRECT($F$1&amp;dbP!$D$2&amp;":"&amp;dbP!$D$2),"&lt;="&amp;A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Y468" s="1">
        <f ca="1">SUMIFS(INDIRECT($F$1&amp;$F468&amp;":"&amp;$F468),INDIRECT($F$1&amp;dbP!$D$2&amp;":"&amp;dbP!$D$2),"&gt;="&amp;AY$6,INDIRECT($F$1&amp;dbP!$D$2&amp;":"&amp;dbP!$D$2),"&lt;="&amp;A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Z468" s="1">
        <f ca="1">SUMIFS(INDIRECT($F$1&amp;$F468&amp;":"&amp;$F468),INDIRECT($F$1&amp;dbP!$D$2&amp;":"&amp;dbP!$D$2),"&gt;="&amp;AZ$6,INDIRECT($F$1&amp;dbP!$D$2&amp;":"&amp;dbP!$D$2),"&lt;="&amp;A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A468" s="1">
        <f ca="1">SUMIFS(INDIRECT($F$1&amp;$F468&amp;":"&amp;$F468),INDIRECT($F$1&amp;dbP!$D$2&amp;":"&amp;dbP!$D$2),"&gt;="&amp;BA$6,INDIRECT($F$1&amp;dbP!$D$2&amp;":"&amp;dbP!$D$2),"&lt;="&amp;B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B468" s="1">
        <f ca="1">SUMIFS(INDIRECT($F$1&amp;$F468&amp;":"&amp;$F468),INDIRECT($F$1&amp;dbP!$D$2&amp;":"&amp;dbP!$D$2),"&gt;="&amp;BB$6,INDIRECT($F$1&amp;dbP!$D$2&amp;":"&amp;dbP!$D$2),"&lt;="&amp;B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C468" s="1">
        <f ca="1">SUMIFS(INDIRECT($F$1&amp;$F468&amp;":"&amp;$F468),INDIRECT($F$1&amp;dbP!$D$2&amp;":"&amp;dbP!$D$2),"&gt;="&amp;BC$6,INDIRECT($F$1&amp;dbP!$D$2&amp;":"&amp;dbP!$D$2),"&lt;="&amp;B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D468" s="1">
        <f ca="1">SUMIFS(INDIRECT($F$1&amp;$F468&amp;":"&amp;$F468),INDIRECT($F$1&amp;dbP!$D$2&amp;":"&amp;dbP!$D$2),"&gt;="&amp;BD$6,INDIRECT($F$1&amp;dbP!$D$2&amp;":"&amp;dbP!$D$2),"&lt;="&amp;B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E468" s="1">
        <f ca="1">SUMIFS(INDIRECT($F$1&amp;$F468&amp;":"&amp;$F468),INDIRECT($F$1&amp;dbP!$D$2&amp;":"&amp;dbP!$D$2),"&gt;="&amp;BE$6,INDIRECT($F$1&amp;dbP!$D$2&amp;":"&amp;dbP!$D$2),"&lt;="&amp;B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</row>
    <row r="469" spans="2:57" x14ac:dyDescent="0.3">
      <c r="B469" s="1">
        <f>MAX(B$463:B468)+1</f>
        <v>14</v>
      </c>
      <c r="D469" s="1">
        <f ca="1">INDIRECT($B$1&amp;Items!AB$2&amp;$B469)</f>
        <v>0</v>
      </c>
      <c r="F469" s="1" t="str">
        <f ca="1">INDIRECT($B$1&amp;Items!X$2&amp;$B469)</f>
        <v>AA</v>
      </c>
      <c r="H469" s="13" t="str">
        <f ca="1">INDIRECT($B$1&amp;Items!U$2&amp;$B469)</f>
        <v>Выручка</v>
      </c>
      <c r="I469" s="13" t="str">
        <f ca="1">IF(INDIRECT($B$1&amp;Items!V$2&amp;$B469)="",H469,INDIRECT($B$1&amp;Items!V$2&amp;$B469))</f>
        <v>Прочая выручка</v>
      </c>
      <c r="J469" s="1" t="str">
        <f ca="1">IF(INDIRECT($B$1&amp;Items!W$2&amp;$B469)="",IF(H469&lt;&gt;I469,"  "&amp;I469,I469),"    "&amp;INDIRECT($B$1&amp;Items!W$2&amp;$B469))</f>
        <v xml:space="preserve">  Прочая выручка</v>
      </c>
      <c r="S469" s="1">
        <f ca="1">SUM($U469:INDIRECT(ADDRESS(ROW(),SUMIFS($1:$1,$5:$5,MAX($5:$5)))))</f>
        <v>0</v>
      </c>
      <c r="V469" s="1">
        <f ca="1">SUMIFS(INDIRECT($F$1&amp;$F469&amp;":"&amp;$F469),INDIRECT($F$1&amp;dbP!$D$2&amp;":"&amp;dbP!$D$2),"&gt;="&amp;V$6,INDIRECT($F$1&amp;dbP!$D$2&amp;":"&amp;dbP!$D$2),"&lt;="&amp;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W469" s="1">
        <f ca="1">SUMIFS(INDIRECT($F$1&amp;$F469&amp;":"&amp;$F469),INDIRECT($F$1&amp;dbP!$D$2&amp;":"&amp;dbP!$D$2),"&gt;="&amp;W$6,INDIRECT($F$1&amp;dbP!$D$2&amp;":"&amp;dbP!$D$2),"&lt;="&amp;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X469" s="1">
        <f ca="1">SUMIFS(INDIRECT($F$1&amp;$F469&amp;":"&amp;$F469),INDIRECT($F$1&amp;dbP!$D$2&amp;":"&amp;dbP!$D$2),"&gt;="&amp;X$6,INDIRECT($F$1&amp;dbP!$D$2&amp;":"&amp;dbP!$D$2),"&lt;="&amp;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Y469" s="1">
        <f ca="1">SUMIFS(INDIRECT($F$1&amp;$F469&amp;":"&amp;$F469),INDIRECT($F$1&amp;dbP!$D$2&amp;":"&amp;dbP!$D$2),"&gt;="&amp;Y$6,INDIRECT($F$1&amp;dbP!$D$2&amp;":"&amp;dbP!$D$2),"&lt;="&amp;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Z469" s="1">
        <f ca="1">SUMIFS(INDIRECT($F$1&amp;$F469&amp;":"&amp;$F469),INDIRECT($F$1&amp;dbP!$D$2&amp;":"&amp;dbP!$D$2),"&gt;="&amp;Z$6,INDIRECT($F$1&amp;dbP!$D$2&amp;":"&amp;dbP!$D$2),"&lt;="&amp;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A469" s="1">
        <f ca="1">SUMIFS(INDIRECT($F$1&amp;$F469&amp;":"&amp;$F469),INDIRECT($F$1&amp;dbP!$D$2&amp;":"&amp;dbP!$D$2),"&gt;="&amp;AA$6,INDIRECT($F$1&amp;dbP!$D$2&amp;":"&amp;dbP!$D$2),"&lt;="&amp;A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B469" s="1">
        <f ca="1">SUMIFS(INDIRECT($F$1&amp;$F469&amp;":"&amp;$F469),INDIRECT($F$1&amp;dbP!$D$2&amp;":"&amp;dbP!$D$2),"&gt;="&amp;AB$6,INDIRECT($F$1&amp;dbP!$D$2&amp;":"&amp;dbP!$D$2),"&lt;="&amp;A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C469" s="1">
        <f ca="1">SUMIFS(INDIRECT($F$1&amp;$F469&amp;":"&amp;$F469),INDIRECT($F$1&amp;dbP!$D$2&amp;":"&amp;dbP!$D$2),"&gt;="&amp;AC$6,INDIRECT($F$1&amp;dbP!$D$2&amp;":"&amp;dbP!$D$2),"&lt;="&amp;A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D469" s="1">
        <f ca="1">SUMIFS(INDIRECT($F$1&amp;$F469&amp;":"&amp;$F469),INDIRECT($F$1&amp;dbP!$D$2&amp;":"&amp;dbP!$D$2),"&gt;="&amp;AD$6,INDIRECT($F$1&amp;dbP!$D$2&amp;":"&amp;dbP!$D$2),"&lt;="&amp;A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E469" s="1">
        <f ca="1">SUMIFS(INDIRECT($F$1&amp;$F469&amp;":"&amp;$F469),INDIRECT($F$1&amp;dbP!$D$2&amp;":"&amp;dbP!$D$2),"&gt;="&amp;AE$6,INDIRECT($F$1&amp;dbP!$D$2&amp;":"&amp;dbP!$D$2),"&lt;="&amp;A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F469" s="1">
        <f ca="1">SUMIFS(INDIRECT($F$1&amp;$F469&amp;":"&amp;$F469),INDIRECT($F$1&amp;dbP!$D$2&amp;":"&amp;dbP!$D$2),"&gt;="&amp;AF$6,INDIRECT($F$1&amp;dbP!$D$2&amp;":"&amp;dbP!$D$2),"&lt;="&amp;AF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G469" s="1">
        <f ca="1">SUMIFS(INDIRECT($F$1&amp;$F469&amp;":"&amp;$F469),INDIRECT($F$1&amp;dbP!$D$2&amp;":"&amp;dbP!$D$2),"&gt;="&amp;AG$6,INDIRECT($F$1&amp;dbP!$D$2&amp;":"&amp;dbP!$D$2),"&lt;="&amp;AG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H469" s="1">
        <f ca="1">SUMIFS(INDIRECT($F$1&amp;$F469&amp;":"&amp;$F469),INDIRECT($F$1&amp;dbP!$D$2&amp;":"&amp;dbP!$D$2),"&gt;="&amp;AH$6,INDIRECT($F$1&amp;dbP!$D$2&amp;":"&amp;dbP!$D$2),"&lt;="&amp;AH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I469" s="1">
        <f ca="1">SUMIFS(INDIRECT($F$1&amp;$F469&amp;":"&amp;$F469),INDIRECT($F$1&amp;dbP!$D$2&amp;":"&amp;dbP!$D$2),"&gt;="&amp;AI$6,INDIRECT($F$1&amp;dbP!$D$2&amp;":"&amp;dbP!$D$2),"&lt;="&amp;AI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J469" s="1">
        <f ca="1">SUMIFS(INDIRECT($F$1&amp;$F469&amp;":"&amp;$F469),INDIRECT($F$1&amp;dbP!$D$2&amp;":"&amp;dbP!$D$2),"&gt;="&amp;AJ$6,INDIRECT($F$1&amp;dbP!$D$2&amp;":"&amp;dbP!$D$2),"&lt;="&amp;AJ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K469" s="1">
        <f ca="1">SUMIFS(INDIRECT($F$1&amp;$F469&amp;":"&amp;$F469),INDIRECT($F$1&amp;dbP!$D$2&amp;":"&amp;dbP!$D$2),"&gt;="&amp;AK$6,INDIRECT($F$1&amp;dbP!$D$2&amp;":"&amp;dbP!$D$2),"&lt;="&amp;AK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L469" s="1">
        <f ca="1">SUMIFS(INDIRECT($F$1&amp;$F469&amp;":"&amp;$F469),INDIRECT($F$1&amp;dbP!$D$2&amp;":"&amp;dbP!$D$2),"&gt;="&amp;AL$6,INDIRECT($F$1&amp;dbP!$D$2&amp;":"&amp;dbP!$D$2),"&lt;="&amp;AL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M469" s="1">
        <f ca="1">SUMIFS(INDIRECT($F$1&amp;$F469&amp;":"&amp;$F469),INDIRECT($F$1&amp;dbP!$D$2&amp;":"&amp;dbP!$D$2),"&gt;="&amp;AM$6,INDIRECT($F$1&amp;dbP!$D$2&amp;":"&amp;dbP!$D$2),"&lt;="&amp;AM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N469" s="1">
        <f ca="1">SUMIFS(INDIRECT($F$1&amp;$F469&amp;":"&amp;$F469),INDIRECT($F$1&amp;dbP!$D$2&amp;":"&amp;dbP!$D$2),"&gt;="&amp;AN$6,INDIRECT($F$1&amp;dbP!$D$2&amp;":"&amp;dbP!$D$2),"&lt;="&amp;AN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O469" s="1">
        <f ca="1">SUMIFS(INDIRECT($F$1&amp;$F469&amp;":"&amp;$F469),INDIRECT($F$1&amp;dbP!$D$2&amp;":"&amp;dbP!$D$2),"&gt;="&amp;AO$6,INDIRECT($F$1&amp;dbP!$D$2&amp;":"&amp;dbP!$D$2),"&lt;="&amp;AO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P469" s="1">
        <f ca="1">SUMIFS(INDIRECT($F$1&amp;$F469&amp;":"&amp;$F469),INDIRECT($F$1&amp;dbP!$D$2&amp;":"&amp;dbP!$D$2),"&gt;="&amp;AP$6,INDIRECT($F$1&amp;dbP!$D$2&amp;":"&amp;dbP!$D$2),"&lt;="&amp;AP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Q469" s="1">
        <f ca="1">SUMIFS(INDIRECT($F$1&amp;$F469&amp;":"&amp;$F469),INDIRECT($F$1&amp;dbP!$D$2&amp;":"&amp;dbP!$D$2),"&gt;="&amp;AQ$6,INDIRECT($F$1&amp;dbP!$D$2&amp;":"&amp;dbP!$D$2),"&lt;="&amp;AQ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R469" s="1">
        <f ca="1">SUMIFS(INDIRECT($F$1&amp;$F469&amp;":"&amp;$F469),INDIRECT($F$1&amp;dbP!$D$2&amp;":"&amp;dbP!$D$2),"&gt;="&amp;AR$6,INDIRECT($F$1&amp;dbP!$D$2&amp;":"&amp;dbP!$D$2),"&lt;="&amp;AR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S469" s="1">
        <f ca="1">SUMIFS(INDIRECT($F$1&amp;$F469&amp;":"&amp;$F469),INDIRECT($F$1&amp;dbP!$D$2&amp;":"&amp;dbP!$D$2),"&gt;="&amp;AS$6,INDIRECT($F$1&amp;dbP!$D$2&amp;":"&amp;dbP!$D$2),"&lt;="&amp;AS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T469" s="1">
        <f ca="1">SUMIFS(INDIRECT($F$1&amp;$F469&amp;":"&amp;$F469),INDIRECT($F$1&amp;dbP!$D$2&amp;":"&amp;dbP!$D$2),"&gt;="&amp;AT$6,INDIRECT($F$1&amp;dbP!$D$2&amp;":"&amp;dbP!$D$2),"&lt;="&amp;AT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U469" s="1">
        <f ca="1">SUMIFS(INDIRECT($F$1&amp;$F469&amp;":"&amp;$F469),INDIRECT($F$1&amp;dbP!$D$2&amp;":"&amp;dbP!$D$2),"&gt;="&amp;AU$6,INDIRECT($F$1&amp;dbP!$D$2&amp;":"&amp;dbP!$D$2),"&lt;="&amp;AU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V469" s="1">
        <f ca="1">SUMIFS(INDIRECT($F$1&amp;$F469&amp;":"&amp;$F469),INDIRECT($F$1&amp;dbP!$D$2&amp;":"&amp;dbP!$D$2),"&gt;="&amp;AV$6,INDIRECT($F$1&amp;dbP!$D$2&amp;":"&amp;dbP!$D$2),"&lt;="&amp;A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W469" s="1">
        <f ca="1">SUMIFS(INDIRECT($F$1&amp;$F469&amp;":"&amp;$F469),INDIRECT($F$1&amp;dbP!$D$2&amp;":"&amp;dbP!$D$2),"&gt;="&amp;AW$6,INDIRECT($F$1&amp;dbP!$D$2&amp;":"&amp;dbP!$D$2),"&lt;="&amp;A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X469" s="1">
        <f ca="1">SUMIFS(INDIRECT($F$1&amp;$F469&amp;":"&amp;$F469),INDIRECT($F$1&amp;dbP!$D$2&amp;":"&amp;dbP!$D$2),"&gt;="&amp;AX$6,INDIRECT($F$1&amp;dbP!$D$2&amp;":"&amp;dbP!$D$2),"&lt;="&amp;A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Y469" s="1">
        <f ca="1">SUMIFS(INDIRECT($F$1&amp;$F469&amp;":"&amp;$F469),INDIRECT($F$1&amp;dbP!$D$2&amp;":"&amp;dbP!$D$2),"&gt;="&amp;AY$6,INDIRECT($F$1&amp;dbP!$D$2&amp;":"&amp;dbP!$D$2),"&lt;="&amp;A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Z469" s="1">
        <f ca="1">SUMIFS(INDIRECT($F$1&amp;$F469&amp;":"&amp;$F469),INDIRECT($F$1&amp;dbP!$D$2&amp;":"&amp;dbP!$D$2),"&gt;="&amp;AZ$6,INDIRECT($F$1&amp;dbP!$D$2&amp;":"&amp;dbP!$D$2),"&lt;="&amp;A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A469" s="1">
        <f ca="1">SUMIFS(INDIRECT($F$1&amp;$F469&amp;":"&amp;$F469),INDIRECT($F$1&amp;dbP!$D$2&amp;":"&amp;dbP!$D$2),"&gt;="&amp;BA$6,INDIRECT($F$1&amp;dbP!$D$2&amp;":"&amp;dbP!$D$2),"&lt;="&amp;B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B469" s="1">
        <f ca="1">SUMIFS(INDIRECT($F$1&amp;$F469&amp;":"&amp;$F469),INDIRECT($F$1&amp;dbP!$D$2&amp;":"&amp;dbP!$D$2),"&gt;="&amp;BB$6,INDIRECT($F$1&amp;dbP!$D$2&amp;":"&amp;dbP!$D$2),"&lt;="&amp;B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C469" s="1">
        <f ca="1">SUMIFS(INDIRECT($F$1&amp;$F469&amp;":"&amp;$F469),INDIRECT($F$1&amp;dbP!$D$2&amp;":"&amp;dbP!$D$2),"&gt;="&amp;BC$6,INDIRECT($F$1&amp;dbP!$D$2&amp;":"&amp;dbP!$D$2),"&lt;="&amp;B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D469" s="1">
        <f ca="1">SUMIFS(INDIRECT($F$1&amp;$F469&amp;":"&amp;$F469),INDIRECT($F$1&amp;dbP!$D$2&amp;":"&amp;dbP!$D$2),"&gt;="&amp;BD$6,INDIRECT($F$1&amp;dbP!$D$2&amp;":"&amp;dbP!$D$2),"&lt;="&amp;B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E469" s="1">
        <f ca="1">SUMIFS(INDIRECT($F$1&amp;$F469&amp;":"&amp;$F469),INDIRECT($F$1&amp;dbP!$D$2&amp;":"&amp;dbP!$D$2),"&gt;="&amp;BE$6,INDIRECT($F$1&amp;dbP!$D$2&amp;":"&amp;dbP!$D$2),"&lt;="&amp;B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</row>
    <row r="470" spans="2:57" x14ac:dyDescent="0.3">
      <c r="B470" s="1">
        <f>MAX(B$463:B469)+1</f>
        <v>15</v>
      </c>
      <c r="D470" s="1" t="str">
        <f ca="1">INDIRECT($B$1&amp;Items!AB$2&amp;$B470)</f>
        <v>PL(+)</v>
      </c>
      <c r="F470" s="1" t="str">
        <f ca="1">INDIRECT($B$1&amp;Items!X$2&amp;$B470)</f>
        <v>AA</v>
      </c>
      <c r="H470" s="13" t="str">
        <f ca="1">INDIRECT($B$1&amp;Items!U$2&amp;$B470)</f>
        <v>Выручка</v>
      </c>
      <c r="I470" s="13" t="str">
        <f ca="1">IF(INDIRECT($B$1&amp;Items!V$2&amp;$B470)="",H470,INDIRECT($B$1&amp;Items!V$2&amp;$B470))</f>
        <v>Прочая выручка</v>
      </c>
      <c r="J470" s="1" t="str">
        <f ca="1">IF(INDIRECT($B$1&amp;Items!W$2&amp;$B470)="",IF(H470&lt;&gt;I470,"  "&amp;I470,I470),"    "&amp;INDIRECT($B$1&amp;Items!W$2&amp;$B470))</f>
        <v xml:space="preserve">    Прочие продажи-1</v>
      </c>
      <c r="S470" s="1">
        <f ca="1">SUM($U470:INDIRECT(ADDRESS(ROW(),SUMIFS($1:$1,$5:$5,MAX($5:$5)))))</f>
        <v>0</v>
      </c>
      <c r="V470" s="1">
        <f ca="1">SUMIFS(INDIRECT($F$1&amp;$F470&amp;":"&amp;$F470),INDIRECT($F$1&amp;dbP!$D$2&amp;":"&amp;dbP!$D$2),"&gt;="&amp;V$6,INDIRECT($F$1&amp;dbP!$D$2&amp;":"&amp;dbP!$D$2),"&lt;="&amp;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W470" s="1">
        <f ca="1">SUMIFS(INDIRECT($F$1&amp;$F470&amp;":"&amp;$F470),INDIRECT($F$1&amp;dbP!$D$2&amp;":"&amp;dbP!$D$2),"&gt;="&amp;W$6,INDIRECT($F$1&amp;dbP!$D$2&amp;":"&amp;dbP!$D$2),"&lt;="&amp;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X470" s="1">
        <f ca="1">SUMIFS(INDIRECT($F$1&amp;$F470&amp;":"&amp;$F470),INDIRECT($F$1&amp;dbP!$D$2&amp;":"&amp;dbP!$D$2),"&gt;="&amp;X$6,INDIRECT($F$1&amp;dbP!$D$2&amp;":"&amp;dbP!$D$2),"&lt;="&amp;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Y470" s="1">
        <f ca="1">SUMIFS(INDIRECT($F$1&amp;$F470&amp;":"&amp;$F470),INDIRECT($F$1&amp;dbP!$D$2&amp;":"&amp;dbP!$D$2),"&gt;="&amp;Y$6,INDIRECT($F$1&amp;dbP!$D$2&amp;":"&amp;dbP!$D$2),"&lt;="&amp;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Z470" s="1">
        <f ca="1">SUMIFS(INDIRECT($F$1&amp;$F470&amp;":"&amp;$F470),INDIRECT($F$1&amp;dbP!$D$2&amp;":"&amp;dbP!$D$2),"&gt;="&amp;Z$6,INDIRECT($F$1&amp;dbP!$D$2&amp;":"&amp;dbP!$D$2),"&lt;="&amp;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A470" s="1">
        <f ca="1">SUMIFS(INDIRECT($F$1&amp;$F470&amp;":"&amp;$F470),INDIRECT($F$1&amp;dbP!$D$2&amp;":"&amp;dbP!$D$2),"&gt;="&amp;AA$6,INDIRECT($F$1&amp;dbP!$D$2&amp;":"&amp;dbP!$D$2),"&lt;="&amp;A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B470" s="1">
        <f ca="1">SUMIFS(INDIRECT($F$1&amp;$F470&amp;":"&amp;$F470),INDIRECT($F$1&amp;dbP!$D$2&amp;":"&amp;dbP!$D$2),"&gt;="&amp;AB$6,INDIRECT($F$1&amp;dbP!$D$2&amp;":"&amp;dbP!$D$2),"&lt;="&amp;A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C470" s="1">
        <f ca="1">SUMIFS(INDIRECT($F$1&amp;$F470&amp;":"&amp;$F470),INDIRECT($F$1&amp;dbP!$D$2&amp;":"&amp;dbP!$D$2),"&gt;="&amp;AC$6,INDIRECT($F$1&amp;dbP!$D$2&amp;":"&amp;dbP!$D$2),"&lt;="&amp;A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D470" s="1">
        <f ca="1">SUMIFS(INDIRECT($F$1&amp;$F470&amp;":"&amp;$F470),INDIRECT($F$1&amp;dbP!$D$2&amp;":"&amp;dbP!$D$2),"&gt;="&amp;AD$6,INDIRECT($F$1&amp;dbP!$D$2&amp;":"&amp;dbP!$D$2),"&lt;="&amp;A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E470" s="1">
        <f ca="1">SUMIFS(INDIRECT($F$1&amp;$F470&amp;":"&amp;$F470),INDIRECT($F$1&amp;dbP!$D$2&amp;":"&amp;dbP!$D$2),"&gt;="&amp;AE$6,INDIRECT($F$1&amp;dbP!$D$2&amp;":"&amp;dbP!$D$2),"&lt;="&amp;A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F470" s="1">
        <f ca="1">SUMIFS(INDIRECT($F$1&amp;$F470&amp;":"&amp;$F470),INDIRECT($F$1&amp;dbP!$D$2&amp;":"&amp;dbP!$D$2),"&gt;="&amp;AF$6,INDIRECT($F$1&amp;dbP!$D$2&amp;":"&amp;dbP!$D$2),"&lt;="&amp;AF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G470" s="1">
        <f ca="1">SUMIFS(INDIRECT($F$1&amp;$F470&amp;":"&amp;$F470),INDIRECT($F$1&amp;dbP!$D$2&amp;":"&amp;dbP!$D$2),"&gt;="&amp;AG$6,INDIRECT($F$1&amp;dbP!$D$2&amp;":"&amp;dbP!$D$2),"&lt;="&amp;AG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H470" s="1">
        <f ca="1">SUMIFS(INDIRECT($F$1&amp;$F470&amp;":"&amp;$F470),INDIRECT($F$1&amp;dbP!$D$2&amp;":"&amp;dbP!$D$2),"&gt;="&amp;AH$6,INDIRECT($F$1&amp;dbP!$D$2&amp;":"&amp;dbP!$D$2),"&lt;="&amp;AH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I470" s="1">
        <f ca="1">SUMIFS(INDIRECT($F$1&amp;$F470&amp;":"&amp;$F470),INDIRECT($F$1&amp;dbP!$D$2&amp;":"&amp;dbP!$D$2),"&gt;="&amp;AI$6,INDIRECT($F$1&amp;dbP!$D$2&amp;":"&amp;dbP!$D$2),"&lt;="&amp;AI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J470" s="1">
        <f ca="1">SUMIFS(INDIRECT($F$1&amp;$F470&amp;":"&amp;$F470),INDIRECT($F$1&amp;dbP!$D$2&amp;":"&amp;dbP!$D$2),"&gt;="&amp;AJ$6,INDIRECT($F$1&amp;dbP!$D$2&amp;":"&amp;dbP!$D$2),"&lt;="&amp;AJ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K470" s="1">
        <f ca="1">SUMIFS(INDIRECT($F$1&amp;$F470&amp;":"&amp;$F470),INDIRECT($F$1&amp;dbP!$D$2&amp;":"&amp;dbP!$D$2),"&gt;="&amp;AK$6,INDIRECT($F$1&amp;dbP!$D$2&amp;":"&amp;dbP!$D$2),"&lt;="&amp;AK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L470" s="1">
        <f ca="1">SUMIFS(INDIRECT($F$1&amp;$F470&amp;":"&amp;$F470),INDIRECT($F$1&amp;dbP!$D$2&amp;":"&amp;dbP!$D$2),"&gt;="&amp;AL$6,INDIRECT($F$1&amp;dbP!$D$2&amp;":"&amp;dbP!$D$2),"&lt;="&amp;AL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M470" s="1">
        <f ca="1">SUMIFS(INDIRECT($F$1&amp;$F470&amp;":"&amp;$F470),INDIRECT($F$1&amp;dbP!$D$2&amp;":"&amp;dbP!$D$2),"&gt;="&amp;AM$6,INDIRECT($F$1&amp;dbP!$D$2&amp;":"&amp;dbP!$D$2),"&lt;="&amp;AM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N470" s="1">
        <f ca="1">SUMIFS(INDIRECT($F$1&amp;$F470&amp;":"&amp;$F470),INDIRECT($F$1&amp;dbP!$D$2&amp;":"&amp;dbP!$D$2),"&gt;="&amp;AN$6,INDIRECT($F$1&amp;dbP!$D$2&amp;":"&amp;dbP!$D$2),"&lt;="&amp;AN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O470" s="1">
        <f ca="1">SUMIFS(INDIRECT($F$1&amp;$F470&amp;":"&amp;$F470),INDIRECT($F$1&amp;dbP!$D$2&amp;":"&amp;dbP!$D$2),"&gt;="&amp;AO$6,INDIRECT($F$1&amp;dbP!$D$2&amp;":"&amp;dbP!$D$2),"&lt;="&amp;AO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P470" s="1">
        <f ca="1">SUMIFS(INDIRECT($F$1&amp;$F470&amp;":"&amp;$F470),INDIRECT($F$1&amp;dbP!$D$2&amp;":"&amp;dbP!$D$2),"&gt;="&amp;AP$6,INDIRECT($F$1&amp;dbP!$D$2&amp;":"&amp;dbP!$D$2),"&lt;="&amp;AP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Q470" s="1">
        <f ca="1">SUMIFS(INDIRECT($F$1&amp;$F470&amp;":"&amp;$F470),INDIRECT($F$1&amp;dbP!$D$2&amp;":"&amp;dbP!$D$2),"&gt;="&amp;AQ$6,INDIRECT($F$1&amp;dbP!$D$2&amp;":"&amp;dbP!$D$2),"&lt;="&amp;AQ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R470" s="1">
        <f ca="1">SUMIFS(INDIRECT($F$1&amp;$F470&amp;":"&amp;$F470),INDIRECT($F$1&amp;dbP!$D$2&amp;":"&amp;dbP!$D$2),"&gt;="&amp;AR$6,INDIRECT($F$1&amp;dbP!$D$2&amp;":"&amp;dbP!$D$2),"&lt;="&amp;AR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S470" s="1">
        <f ca="1">SUMIFS(INDIRECT($F$1&amp;$F470&amp;":"&amp;$F470),INDIRECT($F$1&amp;dbP!$D$2&amp;":"&amp;dbP!$D$2),"&gt;="&amp;AS$6,INDIRECT($F$1&amp;dbP!$D$2&amp;":"&amp;dbP!$D$2),"&lt;="&amp;AS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T470" s="1">
        <f ca="1">SUMIFS(INDIRECT($F$1&amp;$F470&amp;":"&amp;$F470),INDIRECT($F$1&amp;dbP!$D$2&amp;":"&amp;dbP!$D$2),"&gt;="&amp;AT$6,INDIRECT($F$1&amp;dbP!$D$2&amp;":"&amp;dbP!$D$2),"&lt;="&amp;AT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U470" s="1">
        <f ca="1">SUMIFS(INDIRECT($F$1&amp;$F470&amp;":"&amp;$F470),INDIRECT($F$1&amp;dbP!$D$2&amp;":"&amp;dbP!$D$2),"&gt;="&amp;AU$6,INDIRECT($F$1&amp;dbP!$D$2&amp;":"&amp;dbP!$D$2),"&lt;="&amp;AU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V470" s="1">
        <f ca="1">SUMIFS(INDIRECT($F$1&amp;$F470&amp;":"&amp;$F470),INDIRECT($F$1&amp;dbP!$D$2&amp;":"&amp;dbP!$D$2),"&gt;="&amp;AV$6,INDIRECT($F$1&amp;dbP!$D$2&amp;":"&amp;dbP!$D$2),"&lt;="&amp;A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W470" s="1">
        <f ca="1">SUMIFS(INDIRECT($F$1&amp;$F470&amp;":"&amp;$F470),INDIRECT($F$1&amp;dbP!$D$2&amp;":"&amp;dbP!$D$2),"&gt;="&amp;AW$6,INDIRECT($F$1&amp;dbP!$D$2&amp;":"&amp;dbP!$D$2),"&lt;="&amp;A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X470" s="1">
        <f ca="1">SUMIFS(INDIRECT($F$1&amp;$F470&amp;":"&amp;$F470),INDIRECT($F$1&amp;dbP!$D$2&amp;":"&amp;dbP!$D$2),"&gt;="&amp;AX$6,INDIRECT($F$1&amp;dbP!$D$2&amp;":"&amp;dbP!$D$2),"&lt;="&amp;A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Y470" s="1">
        <f ca="1">SUMIFS(INDIRECT($F$1&amp;$F470&amp;":"&amp;$F470),INDIRECT($F$1&amp;dbP!$D$2&amp;":"&amp;dbP!$D$2),"&gt;="&amp;AY$6,INDIRECT($F$1&amp;dbP!$D$2&amp;":"&amp;dbP!$D$2),"&lt;="&amp;A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Z470" s="1">
        <f ca="1">SUMIFS(INDIRECT($F$1&amp;$F470&amp;":"&amp;$F470),INDIRECT($F$1&amp;dbP!$D$2&amp;":"&amp;dbP!$D$2),"&gt;="&amp;AZ$6,INDIRECT($F$1&amp;dbP!$D$2&amp;":"&amp;dbP!$D$2),"&lt;="&amp;A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A470" s="1">
        <f ca="1">SUMIFS(INDIRECT($F$1&amp;$F470&amp;":"&amp;$F470),INDIRECT($F$1&amp;dbP!$D$2&amp;":"&amp;dbP!$D$2),"&gt;="&amp;BA$6,INDIRECT($F$1&amp;dbP!$D$2&amp;":"&amp;dbP!$D$2),"&lt;="&amp;B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B470" s="1">
        <f ca="1">SUMIFS(INDIRECT($F$1&amp;$F470&amp;":"&amp;$F470),INDIRECT($F$1&amp;dbP!$D$2&amp;":"&amp;dbP!$D$2),"&gt;="&amp;BB$6,INDIRECT($F$1&amp;dbP!$D$2&amp;":"&amp;dbP!$D$2),"&lt;="&amp;B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C470" s="1">
        <f ca="1">SUMIFS(INDIRECT($F$1&amp;$F470&amp;":"&amp;$F470),INDIRECT($F$1&amp;dbP!$D$2&amp;":"&amp;dbP!$D$2),"&gt;="&amp;BC$6,INDIRECT($F$1&amp;dbP!$D$2&amp;":"&amp;dbP!$D$2),"&lt;="&amp;B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D470" s="1">
        <f ca="1">SUMIFS(INDIRECT($F$1&amp;$F470&amp;":"&amp;$F470),INDIRECT($F$1&amp;dbP!$D$2&amp;":"&amp;dbP!$D$2),"&gt;="&amp;BD$6,INDIRECT($F$1&amp;dbP!$D$2&amp;":"&amp;dbP!$D$2),"&lt;="&amp;B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E470" s="1">
        <f ca="1">SUMIFS(INDIRECT($F$1&amp;$F470&amp;":"&amp;$F470),INDIRECT($F$1&amp;dbP!$D$2&amp;":"&amp;dbP!$D$2),"&gt;="&amp;BE$6,INDIRECT($F$1&amp;dbP!$D$2&amp;":"&amp;dbP!$D$2),"&lt;="&amp;B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</row>
    <row r="471" spans="2:57" x14ac:dyDescent="0.3">
      <c r="B471" s="1">
        <f>MAX(B$463:B470)+1</f>
        <v>16</v>
      </c>
      <c r="D471" s="1" t="str">
        <f ca="1">INDIRECT($B$1&amp;Items!AB$2&amp;$B471)</f>
        <v>PL(+)</v>
      </c>
      <c r="F471" s="1" t="str">
        <f ca="1">INDIRECT($B$1&amp;Items!X$2&amp;$B471)</f>
        <v>AA</v>
      </c>
      <c r="H471" s="13" t="str">
        <f ca="1">INDIRECT($B$1&amp;Items!U$2&amp;$B471)</f>
        <v>Выручка</v>
      </c>
      <c r="I471" s="13" t="str">
        <f ca="1">IF(INDIRECT($B$1&amp;Items!V$2&amp;$B471)="",H471,INDIRECT($B$1&amp;Items!V$2&amp;$B471))</f>
        <v>Прочая выручка</v>
      </c>
      <c r="J471" s="1" t="str">
        <f ca="1">IF(INDIRECT($B$1&amp;Items!W$2&amp;$B471)="",IF(H471&lt;&gt;I471,"  "&amp;I471,I471),"    "&amp;INDIRECT($B$1&amp;Items!W$2&amp;$B471))</f>
        <v xml:space="preserve">    Прочие продажи-2</v>
      </c>
      <c r="S471" s="1">
        <f ca="1">SUM($U471:INDIRECT(ADDRESS(ROW(),SUMIFS($1:$1,$5:$5,MAX($5:$5)))))</f>
        <v>0</v>
      </c>
      <c r="V471" s="1">
        <f ca="1">SUMIFS(INDIRECT($F$1&amp;$F471&amp;":"&amp;$F471),INDIRECT($F$1&amp;dbP!$D$2&amp;":"&amp;dbP!$D$2),"&gt;="&amp;V$6,INDIRECT($F$1&amp;dbP!$D$2&amp;":"&amp;dbP!$D$2),"&lt;="&amp;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W471" s="1">
        <f ca="1">SUMIFS(INDIRECT($F$1&amp;$F471&amp;":"&amp;$F471),INDIRECT($F$1&amp;dbP!$D$2&amp;":"&amp;dbP!$D$2),"&gt;="&amp;W$6,INDIRECT($F$1&amp;dbP!$D$2&amp;":"&amp;dbP!$D$2),"&lt;="&amp;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X471" s="1">
        <f ca="1">SUMIFS(INDIRECT($F$1&amp;$F471&amp;":"&amp;$F471),INDIRECT($F$1&amp;dbP!$D$2&amp;":"&amp;dbP!$D$2),"&gt;="&amp;X$6,INDIRECT($F$1&amp;dbP!$D$2&amp;":"&amp;dbP!$D$2),"&lt;="&amp;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Y471" s="1">
        <f ca="1">SUMIFS(INDIRECT($F$1&amp;$F471&amp;":"&amp;$F471),INDIRECT($F$1&amp;dbP!$D$2&amp;":"&amp;dbP!$D$2),"&gt;="&amp;Y$6,INDIRECT($F$1&amp;dbP!$D$2&amp;":"&amp;dbP!$D$2),"&lt;="&amp;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Z471" s="1">
        <f ca="1">SUMIFS(INDIRECT($F$1&amp;$F471&amp;":"&amp;$F471),INDIRECT($F$1&amp;dbP!$D$2&amp;":"&amp;dbP!$D$2),"&gt;="&amp;Z$6,INDIRECT($F$1&amp;dbP!$D$2&amp;":"&amp;dbP!$D$2),"&lt;="&amp;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A471" s="1">
        <f ca="1">SUMIFS(INDIRECT($F$1&amp;$F471&amp;":"&amp;$F471),INDIRECT($F$1&amp;dbP!$D$2&amp;":"&amp;dbP!$D$2),"&gt;="&amp;AA$6,INDIRECT($F$1&amp;dbP!$D$2&amp;":"&amp;dbP!$D$2),"&lt;="&amp;A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B471" s="1">
        <f ca="1">SUMIFS(INDIRECT($F$1&amp;$F471&amp;":"&amp;$F471),INDIRECT($F$1&amp;dbP!$D$2&amp;":"&amp;dbP!$D$2),"&gt;="&amp;AB$6,INDIRECT($F$1&amp;dbP!$D$2&amp;":"&amp;dbP!$D$2),"&lt;="&amp;A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C471" s="1">
        <f ca="1">SUMIFS(INDIRECT($F$1&amp;$F471&amp;":"&amp;$F471),INDIRECT($F$1&amp;dbP!$D$2&amp;":"&amp;dbP!$D$2),"&gt;="&amp;AC$6,INDIRECT($F$1&amp;dbP!$D$2&amp;":"&amp;dbP!$D$2),"&lt;="&amp;A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D471" s="1">
        <f ca="1">SUMIFS(INDIRECT($F$1&amp;$F471&amp;":"&amp;$F471),INDIRECT($F$1&amp;dbP!$D$2&amp;":"&amp;dbP!$D$2),"&gt;="&amp;AD$6,INDIRECT($F$1&amp;dbP!$D$2&amp;":"&amp;dbP!$D$2),"&lt;="&amp;A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E471" s="1">
        <f ca="1">SUMIFS(INDIRECT($F$1&amp;$F471&amp;":"&amp;$F471),INDIRECT($F$1&amp;dbP!$D$2&amp;":"&amp;dbP!$D$2),"&gt;="&amp;AE$6,INDIRECT($F$1&amp;dbP!$D$2&amp;":"&amp;dbP!$D$2),"&lt;="&amp;A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F471" s="1">
        <f ca="1">SUMIFS(INDIRECT($F$1&amp;$F471&amp;":"&amp;$F471),INDIRECT($F$1&amp;dbP!$D$2&amp;":"&amp;dbP!$D$2),"&gt;="&amp;AF$6,INDIRECT($F$1&amp;dbP!$D$2&amp;":"&amp;dbP!$D$2),"&lt;="&amp;AF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G471" s="1">
        <f ca="1">SUMIFS(INDIRECT($F$1&amp;$F471&amp;":"&amp;$F471),INDIRECT($F$1&amp;dbP!$D$2&amp;":"&amp;dbP!$D$2),"&gt;="&amp;AG$6,INDIRECT($F$1&amp;dbP!$D$2&amp;":"&amp;dbP!$D$2),"&lt;="&amp;AG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H471" s="1">
        <f ca="1">SUMIFS(INDIRECT($F$1&amp;$F471&amp;":"&amp;$F471),INDIRECT($F$1&amp;dbP!$D$2&amp;":"&amp;dbP!$D$2),"&gt;="&amp;AH$6,INDIRECT($F$1&amp;dbP!$D$2&amp;":"&amp;dbP!$D$2),"&lt;="&amp;AH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I471" s="1">
        <f ca="1">SUMIFS(INDIRECT($F$1&amp;$F471&amp;":"&amp;$F471),INDIRECT($F$1&amp;dbP!$D$2&amp;":"&amp;dbP!$D$2),"&gt;="&amp;AI$6,INDIRECT($F$1&amp;dbP!$D$2&amp;":"&amp;dbP!$D$2),"&lt;="&amp;AI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J471" s="1">
        <f ca="1">SUMIFS(INDIRECT($F$1&amp;$F471&amp;":"&amp;$F471),INDIRECT($F$1&amp;dbP!$D$2&amp;":"&amp;dbP!$D$2),"&gt;="&amp;AJ$6,INDIRECT($F$1&amp;dbP!$D$2&amp;":"&amp;dbP!$D$2),"&lt;="&amp;AJ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K471" s="1">
        <f ca="1">SUMIFS(INDIRECT($F$1&amp;$F471&amp;":"&amp;$F471),INDIRECT($F$1&amp;dbP!$D$2&amp;":"&amp;dbP!$D$2),"&gt;="&amp;AK$6,INDIRECT($F$1&amp;dbP!$D$2&amp;":"&amp;dbP!$D$2),"&lt;="&amp;AK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L471" s="1">
        <f ca="1">SUMIFS(INDIRECT($F$1&amp;$F471&amp;":"&amp;$F471),INDIRECT($F$1&amp;dbP!$D$2&amp;":"&amp;dbP!$D$2),"&gt;="&amp;AL$6,INDIRECT($F$1&amp;dbP!$D$2&amp;":"&amp;dbP!$D$2),"&lt;="&amp;AL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M471" s="1">
        <f ca="1">SUMIFS(INDIRECT($F$1&amp;$F471&amp;":"&amp;$F471),INDIRECT($F$1&amp;dbP!$D$2&amp;":"&amp;dbP!$D$2),"&gt;="&amp;AM$6,INDIRECT($F$1&amp;dbP!$D$2&amp;":"&amp;dbP!$D$2),"&lt;="&amp;AM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N471" s="1">
        <f ca="1">SUMIFS(INDIRECT($F$1&amp;$F471&amp;":"&amp;$F471),INDIRECT($F$1&amp;dbP!$D$2&amp;":"&amp;dbP!$D$2),"&gt;="&amp;AN$6,INDIRECT($F$1&amp;dbP!$D$2&amp;":"&amp;dbP!$D$2),"&lt;="&amp;AN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O471" s="1">
        <f ca="1">SUMIFS(INDIRECT($F$1&amp;$F471&amp;":"&amp;$F471),INDIRECT($F$1&amp;dbP!$D$2&amp;":"&amp;dbP!$D$2),"&gt;="&amp;AO$6,INDIRECT($F$1&amp;dbP!$D$2&amp;":"&amp;dbP!$D$2),"&lt;="&amp;AO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P471" s="1">
        <f ca="1">SUMIFS(INDIRECT($F$1&amp;$F471&amp;":"&amp;$F471),INDIRECT($F$1&amp;dbP!$D$2&amp;":"&amp;dbP!$D$2),"&gt;="&amp;AP$6,INDIRECT($F$1&amp;dbP!$D$2&amp;":"&amp;dbP!$D$2),"&lt;="&amp;AP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Q471" s="1">
        <f ca="1">SUMIFS(INDIRECT($F$1&amp;$F471&amp;":"&amp;$F471),INDIRECT($F$1&amp;dbP!$D$2&amp;":"&amp;dbP!$D$2),"&gt;="&amp;AQ$6,INDIRECT($F$1&amp;dbP!$D$2&amp;":"&amp;dbP!$D$2),"&lt;="&amp;AQ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R471" s="1">
        <f ca="1">SUMIFS(INDIRECT($F$1&amp;$F471&amp;":"&amp;$F471),INDIRECT($F$1&amp;dbP!$D$2&amp;":"&amp;dbP!$D$2),"&gt;="&amp;AR$6,INDIRECT($F$1&amp;dbP!$D$2&amp;":"&amp;dbP!$D$2),"&lt;="&amp;AR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S471" s="1">
        <f ca="1">SUMIFS(INDIRECT($F$1&amp;$F471&amp;":"&amp;$F471),INDIRECT($F$1&amp;dbP!$D$2&amp;":"&amp;dbP!$D$2),"&gt;="&amp;AS$6,INDIRECT($F$1&amp;dbP!$D$2&amp;":"&amp;dbP!$D$2),"&lt;="&amp;AS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T471" s="1">
        <f ca="1">SUMIFS(INDIRECT($F$1&amp;$F471&amp;":"&amp;$F471),INDIRECT($F$1&amp;dbP!$D$2&amp;":"&amp;dbP!$D$2),"&gt;="&amp;AT$6,INDIRECT($F$1&amp;dbP!$D$2&amp;":"&amp;dbP!$D$2),"&lt;="&amp;AT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U471" s="1">
        <f ca="1">SUMIFS(INDIRECT($F$1&amp;$F471&amp;":"&amp;$F471),INDIRECT($F$1&amp;dbP!$D$2&amp;":"&amp;dbP!$D$2),"&gt;="&amp;AU$6,INDIRECT($F$1&amp;dbP!$D$2&amp;":"&amp;dbP!$D$2),"&lt;="&amp;AU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V471" s="1">
        <f ca="1">SUMIFS(INDIRECT($F$1&amp;$F471&amp;":"&amp;$F471),INDIRECT($F$1&amp;dbP!$D$2&amp;":"&amp;dbP!$D$2),"&gt;="&amp;AV$6,INDIRECT($F$1&amp;dbP!$D$2&amp;":"&amp;dbP!$D$2),"&lt;="&amp;A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W471" s="1">
        <f ca="1">SUMIFS(INDIRECT($F$1&amp;$F471&amp;":"&amp;$F471),INDIRECT($F$1&amp;dbP!$D$2&amp;":"&amp;dbP!$D$2),"&gt;="&amp;AW$6,INDIRECT($F$1&amp;dbP!$D$2&amp;":"&amp;dbP!$D$2),"&lt;="&amp;A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X471" s="1">
        <f ca="1">SUMIFS(INDIRECT($F$1&amp;$F471&amp;":"&amp;$F471),INDIRECT($F$1&amp;dbP!$D$2&amp;":"&amp;dbP!$D$2),"&gt;="&amp;AX$6,INDIRECT($F$1&amp;dbP!$D$2&amp;":"&amp;dbP!$D$2),"&lt;="&amp;A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Y471" s="1">
        <f ca="1">SUMIFS(INDIRECT($F$1&amp;$F471&amp;":"&amp;$F471),INDIRECT($F$1&amp;dbP!$D$2&amp;":"&amp;dbP!$D$2),"&gt;="&amp;AY$6,INDIRECT($F$1&amp;dbP!$D$2&amp;":"&amp;dbP!$D$2),"&lt;="&amp;A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Z471" s="1">
        <f ca="1">SUMIFS(INDIRECT($F$1&amp;$F471&amp;":"&amp;$F471),INDIRECT($F$1&amp;dbP!$D$2&amp;":"&amp;dbP!$D$2),"&gt;="&amp;AZ$6,INDIRECT($F$1&amp;dbP!$D$2&amp;":"&amp;dbP!$D$2),"&lt;="&amp;A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A471" s="1">
        <f ca="1">SUMIFS(INDIRECT($F$1&amp;$F471&amp;":"&amp;$F471),INDIRECT($F$1&amp;dbP!$D$2&amp;":"&amp;dbP!$D$2),"&gt;="&amp;BA$6,INDIRECT($F$1&amp;dbP!$D$2&amp;":"&amp;dbP!$D$2),"&lt;="&amp;B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B471" s="1">
        <f ca="1">SUMIFS(INDIRECT($F$1&amp;$F471&amp;":"&amp;$F471),INDIRECT($F$1&amp;dbP!$D$2&amp;":"&amp;dbP!$D$2),"&gt;="&amp;BB$6,INDIRECT($F$1&amp;dbP!$D$2&amp;":"&amp;dbP!$D$2),"&lt;="&amp;B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C471" s="1">
        <f ca="1">SUMIFS(INDIRECT($F$1&amp;$F471&amp;":"&amp;$F471),INDIRECT($F$1&amp;dbP!$D$2&amp;":"&amp;dbP!$D$2),"&gt;="&amp;BC$6,INDIRECT($F$1&amp;dbP!$D$2&amp;":"&amp;dbP!$D$2),"&lt;="&amp;B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D471" s="1">
        <f ca="1">SUMIFS(INDIRECT($F$1&amp;$F471&amp;":"&amp;$F471),INDIRECT($F$1&amp;dbP!$D$2&amp;":"&amp;dbP!$D$2),"&gt;="&amp;BD$6,INDIRECT($F$1&amp;dbP!$D$2&amp;":"&amp;dbP!$D$2),"&lt;="&amp;B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E471" s="1">
        <f ca="1">SUMIFS(INDIRECT($F$1&amp;$F471&amp;":"&amp;$F471),INDIRECT($F$1&amp;dbP!$D$2&amp;":"&amp;dbP!$D$2),"&gt;="&amp;BE$6,INDIRECT($F$1&amp;dbP!$D$2&amp;":"&amp;dbP!$D$2),"&lt;="&amp;B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</row>
    <row r="472" spans="2:57" x14ac:dyDescent="0.3">
      <c r="B472" s="1">
        <f>MAX(B$463:B471)+1</f>
        <v>17</v>
      </c>
      <c r="D472" s="1">
        <f ca="1">INDIRECT($B$1&amp;Items!AB$2&amp;$B472)</f>
        <v>0</v>
      </c>
      <c r="F472" s="1" t="str">
        <f ca="1">INDIRECT($B$1&amp;Items!X$2&amp;$B472)</f>
        <v>AA</v>
      </c>
      <c r="H472" s="13" t="str">
        <f ca="1">INDIRECT($B$1&amp;Items!U$2&amp;$B472)</f>
        <v>Себестоимость продаж</v>
      </c>
      <c r="I472" s="13" t="str">
        <f ca="1">IF(INDIRECT($B$1&amp;Items!V$2&amp;$B472)="",H472,INDIRECT($B$1&amp;Items!V$2&amp;$B472))</f>
        <v>Себестоимость продаж</v>
      </c>
      <c r="J472" s="1" t="str">
        <f ca="1">IF(INDIRECT($B$1&amp;Items!W$2&amp;$B472)="",IF(H472&lt;&gt;I472,"  "&amp;I472,I472),"    "&amp;INDIRECT($B$1&amp;Items!W$2&amp;$B472))</f>
        <v>Себестоимость продаж</v>
      </c>
      <c r="S472" s="1">
        <f ca="1">SUM($U472:INDIRECT(ADDRESS(ROW(),SUMIFS($1:$1,$5:$5,MAX($5:$5)))))</f>
        <v>52925331.817323916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17641777.272441305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35283554.54488261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2:57" x14ac:dyDescent="0.3">
      <c r="B473" s="1">
        <f>MAX(B$463:B472)+1</f>
        <v>18</v>
      </c>
      <c r="D473" s="1">
        <f ca="1">INDIRECT($B$1&amp;Items!AB$2&amp;$B473)</f>
        <v>0</v>
      </c>
      <c r="F473" s="1" t="str">
        <f ca="1">INDIRECT($B$1&amp;Items!X$2&amp;$B473)</f>
        <v>AA</v>
      </c>
      <c r="H473" s="13" t="str">
        <f ca="1">INDIRECT($B$1&amp;Items!U$2&amp;$B473)</f>
        <v>Себестоимость продаж</v>
      </c>
      <c r="I473" s="13" t="str">
        <f ca="1">IF(INDIRECT($B$1&amp;Items!V$2&amp;$B473)="",H473,INDIRECT($B$1&amp;Items!V$2&amp;$B473))</f>
        <v>Затраты этапа-1 бизнес-процесса</v>
      </c>
      <c r="J473" s="1" t="str">
        <f ca="1">IF(INDIRECT($B$1&amp;Items!W$2&amp;$B473)="",IF(H473&lt;&gt;I473,"  "&amp;I473,I473),"    "&amp;INDIRECT($B$1&amp;Items!W$2&amp;$B473))</f>
        <v xml:space="preserve">  Затраты этапа-1 бизнес-процесса</v>
      </c>
      <c r="S473" s="1">
        <f ca="1">SUM($U473:INDIRECT(ADDRESS(ROW(),SUMIFS($1:$1,$5:$5,MAX($5:$5)))))</f>
        <v>11251330.218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3750443.406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7500886.8119999999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2:57" x14ac:dyDescent="0.3">
      <c r="B474" s="1">
        <f>MAX(B$463:B473)+1</f>
        <v>19</v>
      </c>
      <c r="D474" s="1" t="str">
        <f ca="1">INDIRECT($B$1&amp;Items!AB$2&amp;$B474)</f>
        <v>PL(-)</v>
      </c>
      <c r="F474" s="1" t="str">
        <f ca="1">INDIRECT($B$1&amp;Items!X$2&amp;$B474)</f>
        <v>AA</v>
      </c>
      <c r="H474" s="13" t="str">
        <f ca="1">INDIRECT($B$1&amp;Items!U$2&amp;$B474)</f>
        <v>Себестоимость продаж</v>
      </c>
      <c r="I474" s="13" t="str">
        <f ca="1">IF(INDIRECT($B$1&amp;Items!V$2&amp;$B474)="",H474,INDIRECT($B$1&amp;Items!V$2&amp;$B474))</f>
        <v>Затраты этапа-1 бизнес-процесса</v>
      </c>
      <c r="J474" s="1" t="str">
        <f ca="1">IF(INDIRECT($B$1&amp;Items!W$2&amp;$B474)="",IF(H474&lt;&gt;I474,"  "&amp;I474,I474),"    "&amp;INDIRECT($B$1&amp;Items!W$2&amp;$B474))</f>
        <v xml:space="preserve">    Сырье и материалы-1</v>
      </c>
      <c r="S474" s="1">
        <f ca="1">SUM($U474:INDIRECT(ADDRESS(ROW(),SUMIFS($1:$1,$5:$5,MAX($5:$5)))))</f>
        <v>900000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300000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600000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2:57" x14ac:dyDescent="0.3">
      <c r="B475" s="1">
        <f>MAX(B$463:B474)+1</f>
        <v>20</v>
      </c>
      <c r="D475" s="1" t="str">
        <f ca="1">INDIRECT($B$1&amp;Items!AB$2&amp;$B475)</f>
        <v>PL(-)</v>
      </c>
      <c r="F475" s="1" t="str">
        <f ca="1">INDIRECT($B$1&amp;Items!X$2&amp;$B475)</f>
        <v>AA</v>
      </c>
      <c r="H475" s="13" t="str">
        <f ca="1">INDIRECT($B$1&amp;Items!U$2&amp;$B475)</f>
        <v>Себестоимость продаж</v>
      </c>
      <c r="I475" s="13" t="str">
        <f ca="1">IF(INDIRECT($B$1&amp;Items!V$2&amp;$B475)="",H475,INDIRECT($B$1&amp;Items!V$2&amp;$B475))</f>
        <v>Затраты этапа-1 бизнес-процесса</v>
      </c>
      <c r="J475" s="1" t="str">
        <f ca="1">IF(INDIRECT($B$1&amp;Items!W$2&amp;$B475)="",IF(H475&lt;&gt;I475,"  "&amp;I475,I475),"    "&amp;INDIRECT($B$1&amp;Items!W$2&amp;$B475))</f>
        <v xml:space="preserve">    Сырье и материалы-2</v>
      </c>
      <c r="S475" s="1">
        <f ca="1">SUM($U475:INDIRECT(ADDRESS(ROW(),SUMIFS($1:$1,$5:$5,MAX($5:$5)))))</f>
        <v>837000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279000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558000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2:57" x14ac:dyDescent="0.3">
      <c r="B476" s="1">
        <f>MAX(B$463:B475)+1</f>
        <v>21</v>
      </c>
      <c r="D476" s="1" t="str">
        <f ca="1">INDIRECT($B$1&amp;Items!AB$2&amp;$B476)</f>
        <v>PL(-)</v>
      </c>
      <c r="F476" s="1" t="str">
        <f ca="1">INDIRECT($B$1&amp;Items!X$2&amp;$B476)</f>
        <v>AA</v>
      </c>
      <c r="H476" s="13" t="str">
        <f ca="1">INDIRECT($B$1&amp;Items!U$2&amp;$B476)</f>
        <v>Себестоимость продаж</v>
      </c>
      <c r="I476" s="13" t="str">
        <f ca="1">IF(INDIRECT($B$1&amp;Items!V$2&amp;$B476)="",H476,INDIRECT($B$1&amp;Items!V$2&amp;$B476))</f>
        <v>Затраты этапа-1 бизнес-процесса</v>
      </c>
      <c r="J476" s="1" t="str">
        <f ca="1">IF(INDIRECT($B$1&amp;Items!W$2&amp;$B476)="",IF(H476&lt;&gt;I476,"  "&amp;I476,I476),"    "&amp;INDIRECT($B$1&amp;Items!W$2&amp;$B476))</f>
        <v xml:space="preserve">    Сырье и материалы-3</v>
      </c>
      <c r="S476" s="1">
        <f ca="1">SUM($U476:INDIRECT(ADDRESS(ROW(),SUMIFS($1:$1,$5:$5,MAX($5:$5)))))</f>
        <v>963000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321000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642000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2:57" x14ac:dyDescent="0.3">
      <c r="B477" s="1">
        <f>MAX(B$463:B476)+1</f>
        <v>22</v>
      </c>
      <c r="D477" s="1" t="str">
        <f ca="1">INDIRECT($B$1&amp;Items!AB$2&amp;$B477)</f>
        <v>PL(-)</v>
      </c>
      <c r="F477" s="1" t="str">
        <f ca="1">INDIRECT($B$1&amp;Items!X$2&amp;$B477)</f>
        <v>AA</v>
      </c>
      <c r="H477" s="13" t="str">
        <f ca="1">INDIRECT($B$1&amp;Items!U$2&amp;$B477)</f>
        <v>Себестоимость продаж</v>
      </c>
      <c r="I477" s="13" t="str">
        <f ca="1">IF(INDIRECT($B$1&amp;Items!V$2&amp;$B477)="",H477,INDIRECT($B$1&amp;Items!V$2&amp;$B477))</f>
        <v>Затраты этапа-1 бизнес-процесса</v>
      </c>
      <c r="J477" s="1" t="str">
        <f ca="1">IF(INDIRECT($B$1&amp;Items!W$2&amp;$B477)="",IF(H477&lt;&gt;I477,"  "&amp;I477,I477),"    "&amp;INDIRECT($B$1&amp;Items!W$2&amp;$B477))</f>
        <v xml:space="preserve">    Сырье и материалы-4</v>
      </c>
      <c r="S477" s="1">
        <f ca="1">SUM($U477:INDIRECT(ADDRESS(ROW(),SUMIFS($1:$1,$5:$5,MAX($5:$5)))))</f>
        <v>895590</v>
      </c>
      <c r="V477" s="1">
        <f ca="1">SUMIFS(INDIRECT($F$1&amp;$F477&amp;":"&amp;$F477),INDIRECT($F$1&amp;dbP!$D$2&amp;":"&amp;dbP!$D$2),"&gt;="&amp;V$6,INDIRECT($F$1&amp;dbP!$D$2&amp;":"&amp;dbP!$D$2),"&lt;="&amp;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W477" s="1">
        <f ca="1">SUMIFS(INDIRECT($F$1&amp;$F477&amp;":"&amp;$F477),INDIRECT($F$1&amp;dbP!$D$2&amp;":"&amp;dbP!$D$2),"&gt;="&amp;W$6,INDIRECT($F$1&amp;dbP!$D$2&amp;":"&amp;dbP!$D$2),"&lt;="&amp;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X477" s="1">
        <f ca="1">SUMIFS(INDIRECT($F$1&amp;$F477&amp;":"&amp;$F477),INDIRECT($F$1&amp;dbP!$D$2&amp;":"&amp;dbP!$D$2),"&gt;="&amp;X$6,INDIRECT($F$1&amp;dbP!$D$2&amp;":"&amp;dbP!$D$2),"&lt;="&amp;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Y477" s="1">
        <f ca="1">SUMIFS(INDIRECT($F$1&amp;$F477&amp;":"&amp;$F477),INDIRECT($F$1&amp;dbP!$D$2&amp;":"&amp;dbP!$D$2),"&gt;="&amp;Y$6,INDIRECT($F$1&amp;dbP!$D$2&amp;":"&amp;dbP!$D$2),"&lt;="&amp;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Z477" s="1">
        <f ca="1">SUMIFS(INDIRECT($F$1&amp;$F477&amp;":"&amp;$F477),INDIRECT($F$1&amp;dbP!$D$2&amp;":"&amp;dbP!$D$2),"&gt;="&amp;Z$6,INDIRECT($F$1&amp;dbP!$D$2&amp;":"&amp;dbP!$D$2),"&lt;="&amp;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298530</v>
      </c>
      <c r="AA477" s="1">
        <f ca="1">SUMIFS(INDIRECT($F$1&amp;$F477&amp;":"&amp;$F477),INDIRECT($F$1&amp;dbP!$D$2&amp;":"&amp;dbP!$D$2),"&gt;="&amp;AA$6,INDIRECT($F$1&amp;dbP!$D$2&amp;":"&amp;dbP!$D$2),"&lt;="&amp;A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597060</v>
      </c>
      <c r="AB477" s="1">
        <f ca="1">SUMIFS(INDIRECT($F$1&amp;$F477&amp;":"&amp;$F477),INDIRECT($F$1&amp;dbP!$D$2&amp;":"&amp;dbP!$D$2),"&gt;="&amp;AB$6,INDIRECT($F$1&amp;dbP!$D$2&amp;":"&amp;dbP!$D$2),"&lt;="&amp;A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C477" s="1">
        <f ca="1">SUMIFS(INDIRECT($F$1&amp;$F477&amp;":"&amp;$F477),INDIRECT($F$1&amp;dbP!$D$2&amp;":"&amp;dbP!$D$2),"&gt;="&amp;AC$6,INDIRECT($F$1&amp;dbP!$D$2&amp;":"&amp;dbP!$D$2),"&lt;="&amp;A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D477" s="1">
        <f ca="1">SUMIFS(INDIRECT($F$1&amp;$F477&amp;":"&amp;$F477),INDIRECT($F$1&amp;dbP!$D$2&amp;":"&amp;dbP!$D$2),"&gt;="&amp;AD$6,INDIRECT($F$1&amp;dbP!$D$2&amp;":"&amp;dbP!$D$2),"&lt;="&amp;A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E477" s="1">
        <f ca="1">SUMIFS(INDIRECT($F$1&amp;$F477&amp;":"&amp;$F477),INDIRECT($F$1&amp;dbP!$D$2&amp;":"&amp;dbP!$D$2),"&gt;="&amp;AE$6,INDIRECT($F$1&amp;dbP!$D$2&amp;":"&amp;dbP!$D$2),"&lt;="&amp;A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F477" s="1">
        <f ca="1">SUMIFS(INDIRECT($F$1&amp;$F477&amp;":"&amp;$F477),INDIRECT($F$1&amp;dbP!$D$2&amp;":"&amp;dbP!$D$2),"&gt;="&amp;AF$6,INDIRECT($F$1&amp;dbP!$D$2&amp;":"&amp;dbP!$D$2),"&lt;="&amp;AF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G477" s="1">
        <f ca="1">SUMIFS(INDIRECT($F$1&amp;$F477&amp;":"&amp;$F477),INDIRECT($F$1&amp;dbP!$D$2&amp;":"&amp;dbP!$D$2),"&gt;="&amp;AG$6,INDIRECT($F$1&amp;dbP!$D$2&amp;":"&amp;dbP!$D$2),"&lt;="&amp;AG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H477" s="1">
        <f ca="1">SUMIFS(INDIRECT($F$1&amp;$F477&amp;":"&amp;$F477),INDIRECT($F$1&amp;dbP!$D$2&amp;":"&amp;dbP!$D$2),"&gt;="&amp;AH$6,INDIRECT($F$1&amp;dbP!$D$2&amp;":"&amp;dbP!$D$2),"&lt;="&amp;AH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I477" s="1">
        <f ca="1">SUMIFS(INDIRECT($F$1&amp;$F477&amp;":"&amp;$F477),INDIRECT($F$1&amp;dbP!$D$2&amp;":"&amp;dbP!$D$2),"&gt;="&amp;AI$6,INDIRECT($F$1&amp;dbP!$D$2&amp;":"&amp;dbP!$D$2),"&lt;="&amp;AI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J477" s="1">
        <f ca="1">SUMIFS(INDIRECT($F$1&amp;$F477&amp;":"&amp;$F477),INDIRECT($F$1&amp;dbP!$D$2&amp;":"&amp;dbP!$D$2),"&gt;="&amp;AJ$6,INDIRECT($F$1&amp;dbP!$D$2&amp;":"&amp;dbP!$D$2),"&lt;="&amp;AJ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K477" s="1">
        <f ca="1">SUMIFS(INDIRECT($F$1&amp;$F477&amp;":"&amp;$F477),INDIRECT($F$1&amp;dbP!$D$2&amp;":"&amp;dbP!$D$2),"&gt;="&amp;AK$6,INDIRECT($F$1&amp;dbP!$D$2&amp;":"&amp;dbP!$D$2),"&lt;="&amp;AK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L477" s="1">
        <f ca="1">SUMIFS(INDIRECT($F$1&amp;$F477&amp;":"&amp;$F477),INDIRECT($F$1&amp;dbP!$D$2&amp;":"&amp;dbP!$D$2),"&gt;="&amp;AL$6,INDIRECT($F$1&amp;dbP!$D$2&amp;":"&amp;dbP!$D$2),"&lt;="&amp;AL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M477" s="1">
        <f ca="1">SUMIFS(INDIRECT($F$1&amp;$F477&amp;":"&amp;$F477),INDIRECT($F$1&amp;dbP!$D$2&amp;":"&amp;dbP!$D$2),"&gt;="&amp;AM$6,INDIRECT($F$1&amp;dbP!$D$2&amp;":"&amp;dbP!$D$2),"&lt;="&amp;AM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N477" s="1">
        <f ca="1">SUMIFS(INDIRECT($F$1&amp;$F477&amp;":"&amp;$F477),INDIRECT($F$1&amp;dbP!$D$2&amp;":"&amp;dbP!$D$2),"&gt;="&amp;AN$6,INDIRECT($F$1&amp;dbP!$D$2&amp;":"&amp;dbP!$D$2),"&lt;="&amp;AN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O477" s="1">
        <f ca="1">SUMIFS(INDIRECT($F$1&amp;$F477&amp;":"&amp;$F477),INDIRECT($F$1&amp;dbP!$D$2&amp;":"&amp;dbP!$D$2),"&gt;="&amp;AO$6,INDIRECT($F$1&amp;dbP!$D$2&amp;":"&amp;dbP!$D$2),"&lt;="&amp;AO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P477" s="1">
        <f ca="1">SUMIFS(INDIRECT($F$1&amp;$F477&amp;":"&amp;$F477),INDIRECT($F$1&amp;dbP!$D$2&amp;":"&amp;dbP!$D$2),"&gt;="&amp;AP$6,INDIRECT($F$1&amp;dbP!$D$2&amp;":"&amp;dbP!$D$2),"&lt;="&amp;AP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Q477" s="1">
        <f ca="1">SUMIFS(INDIRECT($F$1&amp;$F477&amp;":"&amp;$F477),INDIRECT($F$1&amp;dbP!$D$2&amp;":"&amp;dbP!$D$2),"&gt;="&amp;AQ$6,INDIRECT($F$1&amp;dbP!$D$2&amp;":"&amp;dbP!$D$2),"&lt;="&amp;AQ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R477" s="1">
        <f ca="1">SUMIFS(INDIRECT($F$1&amp;$F477&amp;":"&amp;$F477),INDIRECT($F$1&amp;dbP!$D$2&amp;":"&amp;dbP!$D$2),"&gt;="&amp;AR$6,INDIRECT($F$1&amp;dbP!$D$2&amp;":"&amp;dbP!$D$2),"&lt;="&amp;AR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S477" s="1">
        <f ca="1">SUMIFS(INDIRECT($F$1&amp;$F477&amp;":"&amp;$F477),INDIRECT($F$1&amp;dbP!$D$2&amp;":"&amp;dbP!$D$2),"&gt;="&amp;AS$6,INDIRECT($F$1&amp;dbP!$D$2&amp;":"&amp;dbP!$D$2),"&lt;="&amp;AS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T477" s="1">
        <f ca="1">SUMIFS(INDIRECT($F$1&amp;$F477&amp;":"&amp;$F477),INDIRECT($F$1&amp;dbP!$D$2&amp;":"&amp;dbP!$D$2),"&gt;="&amp;AT$6,INDIRECT($F$1&amp;dbP!$D$2&amp;":"&amp;dbP!$D$2),"&lt;="&amp;AT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U477" s="1">
        <f ca="1">SUMIFS(INDIRECT($F$1&amp;$F477&amp;":"&amp;$F477),INDIRECT($F$1&amp;dbP!$D$2&amp;":"&amp;dbP!$D$2),"&gt;="&amp;AU$6,INDIRECT($F$1&amp;dbP!$D$2&amp;":"&amp;dbP!$D$2),"&lt;="&amp;AU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V477" s="1">
        <f ca="1">SUMIFS(INDIRECT($F$1&amp;$F477&amp;":"&amp;$F477),INDIRECT($F$1&amp;dbP!$D$2&amp;":"&amp;dbP!$D$2),"&gt;="&amp;AV$6,INDIRECT($F$1&amp;dbP!$D$2&amp;":"&amp;dbP!$D$2),"&lt;="&amp;A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W477" s="1">
        <f ca="1">SUMIFS(INDIRECT($F$1&amp;$F477&amp;":"&amp;$F477),INDIRECT($F$1&amp;dbP!$D$2&amp;":"&amp;dbP!$D$2),"&gt;="&amp;AW$6,INDIRECT($F$1&amp;dbP!$D$2&amp;":"&amp;dbP!$D$2),"&lt;="&amp;A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X477" s="1">
        <f ca="1">SUMIFS(INDIRECT($F$1&amp;$F477&amp;":"&amp;$F477),INDIRECT($F$1&amp;dbP!$D$2&amp;":"&amp;dbP!$D$2),"&gt;="&amp;AX$6,INDIRECT($F$1&amp;dbP!$D$2&amp;":"&amp;dbP!$D$2),"&lt;="&amp;A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Y477" s="1">
        <f ca="1">SUMIFS(INDIRECT($F$1&amp;$F477&amp;":"&amp;$F477),INDIRECT($F$1&amp;dbP!$D$2&amp;":"&amp;dbP!$D$2),"&gt;="&amp;AY$6,INDIRECT($F$1&amp;dbP!$D$2&amp;":"&amp;dbP!$D$2),"&lt;="&amp;A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Z477" s="1">
        <f ca="1">SUMIFS(INDIRECT($F$1&amp;$F477&amp;":"&amp;$F477),INDIRECT($F$1&amp;dbP!$D$2&amp;":"&amp;dbP!$D$2),"&gt;="&amp;AZ$6,INDIRECT($F$1&amp;dbP!$D$2&amp;":"&amp;dbP!$D$2),"&lt;="&amp;A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A477" s="1">
        <f ca="1">SUMIFS(INDIRECT($F$1&amp;$F477&amp;":"&amp;$F477),INDIRECT($F$1&amp;dbP!$D$2&amp;":"&amp;dbP!$D$2),"&gt;="&amp;BA$6,INDIRECT($F$1&amp;dbP!$D$2&amp;":"&amp;dbP!$D$2),"&lt;="&amp;B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B477" s="1">
        <f ca="1">SUMIFS(INDIRECT($F$1&amp;$F477&amp;":"&amp;$F477),INDIRECT($F$1&amp;dbP!$D$2&amp;":"&amp;dbP!$D$2),"&gt;="&amp;BB$6,INDIRECT($F$1&amp;dbP!$D$2&amp;":"&amp;dbP!$D$2),"&lt;="&amp;B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C477" s="1">
        <f ca="1">SUMIFS(INDIRECT($F$1&amp;$F477&amp;":"&amp;$F477),INDIRECT($F$1&amp;dbP!$D$2&amp;":"&amp;dbP!$D$2),"&gt;="&amp;BC$6,INDIRECT($F$1&amp;dbP!$D$2&amp;":"&amp;dbP!$D$2),"&lt;="&amp;B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D477" s="1">
        <f ca="1">SUMIFS(INDIRECT($F$1&amp;$F477&amp;":"&amp;$F477),INDIRECT($F$1&amp;dbP!$D$2&amp;":"&amp;dbP!$D$2),"&gt;="&amp;BD$6,INDIRECT($F$1&amp;dbP!$D$2&amp;":"&amp;dbP!$D$2),"&lt;="&amp;B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E477" s="1">
        <f ca="1">SUMIFS(INDIRECT($F$1&amp;$F477&amp;":"&amp;$F477),INDIRECT($F$1&amp;dbP!$D$2&amp;":"&amp;dbP!$D$2),"&gt;="&amp;BE$6,INDIRECT($F$1&amp;dbP!$D$2&amp;":"&amp;dbP!$D$2),"&lt;="&amp;B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</row>
    <row r="478" spans="2:57" x14ac:dyDescent="0.3">
      <c r="B478" s="1">
        <f>MAX(B$463:B477)+1</f>
        <v>23</v>
      </c>
      <c r="D478" s="1" t="str">
        <f ca="1">INDIRECT($B$1&amp;Items!AB$2&amp;$B478)</f>
        <v>PL(-)</v>
      </c>
      <c r="F478" s="1" t="str">
        <f ca="1">INDIRECT($B$1&amp;Items!X$2&amp;$B478)</f>
        <v>AA</v>
      </c>
      <c r="H478" s="13" t="str">
        <f ca="1">INDIRECT($B$1&amp;Items!U$2&amp;$B478)</f>
        <v>Себестоимость продаж</v>
      </c>
      <c r="I478" s="13" t="str">
        <f ca="1">IF(INDIRECT($B$1&amp;Items!V$2&amp;$B478)="",H478,INDIRECT($B$1&amp;Items!V$2&amp;$B478))</f>
        <v>Затраты этапа-1 бизнес-процесса</v>
      </c>
      <c r="J478" s="1" t="str">
        <f ca="1">IF(INDIRECT($B$1&amp;Items!W$2&amp;$B478)="",IF(H478&lt;&gt;I478,"  "&amp;I478,I478),"    "&amp;INDIRECT($B$1&amp;Items!W$2&amp;$B478))</f>
        <v xml:space="preserve">    Сырье и материалы-5</v>
      </c>
      <c r="S478" s="1">
        <f ca="1">SUM($U478:INDIRECT(ADDRESS(ROW(),SUMIFS($1:$1,$5:$5,MAX($5:$5)))))</f>
        <v>1030410</v>
      </c>
      <c r="V478" s="1">
        <f ca="1">SUMIFS(INDIRECT($F$1&amp;$F478&amp;":"&amp;$F478),INDIRECT($F$1&amp;dbP!$D$2&amp;":"&amp;dbP!$D$2),"&gt;="&amp;V$6,INDIRECT($F$1&amp;dbP!$D$2&amp;":"&amp;dbP!$D$2),"&lt;="&amp;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W478" s="1">
        <f ca="1">SUMIFS(INDIRECT($F$1&amp;$F478&amp;":"&amp;$F478),INDIRECT($F$1&amp;dbP!$D$2&amp;":"&amp;dbP!$D$2),"&gt;="&amp;W$6,INDIRECT($F$1&amp;dbP!$D$2&amp;":"&amp;dbP!$D$2),"&lt;="&amp;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X478" s="1">
        <f ca="1">SUMIFS(INDIRECT($F$1&amp;$F478&amp;":"&amp;$F478),INDIRECT($F$1&amp;dbP!$D$2&amp;":"&amp;dbP!$D$2),"&gt;="&amp;X$6,INDIRECT($F$1&amp;dbP!$D$2&amp;":"&amp;dbP!$D$2),"&lt;="&amp;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Y478" s="1">
        <f ca="1">SUMIFS(INDIRECT($F$1&amp;$F478&amp;":"&amp;$F478),INDIRECT($F$1&amp;dbP!$D$2&amp;":"&amp;dbP!$D$2),"&gt;="&amp;Y$6,INDIRECT($F$1&amp;dbP!$D$2&amp;":"&amp;dbP!$D$2),"&lt;="&amp;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Z478" s="1">
        <f ca="1">SUMIFS(INDIRECT($F$1&amp;$F478&amp;":"&amp;$F478),INDIRECT($F$1&amp;dbP!$D$2&amp;":"&amp;dbP!$D$2),"&gt;="&amp;Z$6,INDIRECT($F$1&amp;dbP!$D$2&amp;":"&amp;dbP!$D$2),"&lt;="&amp;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343470</v>
      </c>
      <c r="AA478" s="1">
        <f ca="1">SUMIFS(INDIRECT($F$1&amp;$F478&amp;":"&amp;$F478),INDIRECT($F$1&amp;dbP!$D$2&amp;":"&amp;dbP!$D$2),"&gt;="&amp;AA$6,INDIRECT($F$1&amp;dbP!$D$2&amp;":"&amp;dbP!$D$2),"&lt;="&amp;A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686940</v>
      </c>
      <c r="AB478" s="1">
        <f ca="1">SUMIFS(INDIRECT($F$1&amp;$F478&amp;":"&amp;$F478),INDIRECT($F$1&amp;dbP!$D$2&amp;":"&amp;dbP!$D$2),"&gt;="&amp;AB$6,INDIRECT($F$1&amp;dbP!$D$2&amp;":"&amp;dbP!$D$2),"&lt;="&amp;A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C478" s="1">
        <f ca="1">SUMIFS(INDIRECT($F$1&amp;$F478&amp;":"&amp;$F478),INDIRECT($F$1&amp;dbP!$D$2&amp;":"&amp;dbP!$D$2),"&gt;="&amp;AC$6,INDIRECT($F$1&amp;dbP!$D$2&amp;":"&amp;dbP!$D$2),"&lt;="&amp;A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D478" s="1">
        <f ca="1">SUMIFS(INDIRECT($F$1&amp;$F478&amp;":"&amp;$F478),INDIRECT($F$1&amp;dbP!$D$2&amp;":"&amp;dbP!$D$2),"&gt;="&amp;AD$6,INDIRECT($F$1&amp;dbP!$D$2&amp;":"&amp;dbP!$D$2),"&lt;="&amp;A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E478" s="1">
        <f ca="1">SUMIFS(INDIRECT($F$1&amp;$F478&amp;":"&amp;$F478),INDIRECT($F$1&amp;dbP!$D$2&amp;":"&amp;dbP!$D$2),"&gt;="&amp;AE$6,INDIRECT($F$1&amp;dbP!$D$2&amp;":"&amp;dbP!$D$2),"&lt;="&amp;A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F478" s="1">
        <f ca="1">SUMIFS(INDIRECT($F$1&amp;$F478&amp;":"&amp;$F478),INDIRECT($F$1&amp;dbP!$D$2&amp;":"&amp;dbP!$D$2),"&gt;="&amp;AF$6,INDIRECT($F$1&amp;dbP!$D$2&amp;":"&amp;dbP!$D$2),"&lt;="&amp;AF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G478" s="1">
        <f ca="1">SUMIFS(INDIRECT($F$1&amp;$F478&amp;":"&amp;$F478),INDIRECT($F$1&amp;dbP!$D$2&amp;":"&amp;dbP!$D$2),"&gt;="&amp;AG$6,INDIRECT($F$1&amp;dbP!$D$2&amp;":"&amp;dbP!$D$2),"&lt;="&amp;AG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H478" s="1">
        <f ca="1">SUMIFS(INDIRECT($F$1&amp;$F478&amp;":"&amp;$F478),INDIRECT($F$1&amp;dbP!$D$2&amp;":"&amp;dbP!$D$2),"&gt;="&amp;AH$6,INDIRECT($F$1&amp;dbP!$D$2&amp;":"&amp;dbP!$D$2),"&lt;="&amp;AH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I478" s="1">
        <f ca="1">SUMIFS(INDIRECT($F$1&amp;$F478&amp;":"&amp;$F478),INDIRECT($F$1&amp;dbP!$D$2&amp;":"&amp;dbP!$D$2),"&gt;="&amp;AI$6,INDIRECT($F$1&amp;dbP!$D$2&amp;":"&amp;dbP!$D$2),"&lt;="&amp;AI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J478" s="1">
        <f ca="1">SUMIFS(INDIRECT($F$1&amp;$F478&amp;":"&amp;$F478),INDIRECT($F$1&amp;dbP!$D$2&amp;":"&amp;dbP!$D$2),"&gt;="&amp;AJ$6,INDIRECT($F$1&amp;dbP!$D$2&amp;":"&amp;dbP!$D$2),"&lt;="&amp;AJ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K478" s="1">
        <f ca="1">SUMIFS(INDIRECT($F$1&amp;$F478&amp;":"&amp;$F478),INDIRECT($F$1&amp;dbP!$D$2&amp;":"&amp;dbP!$D$2),"&gt;="&amp;AK$6,INDIRECT($F$1&amp;dbP!$D$2&amp;":"&amp;dbP!$D$2),"&lt;="&amp;AK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L478" s="1">
        <f ca="1">SUMIFS(INDIRECT($F$1&amp;$F478&amp;":"&amp;$F478),INDIRECT($F$1&amp;dbP!$D$2&amp;":"&amp;dbP!$D$2),"&gt;="&amp;AL$6,INDIRECT($F$1&amp;dbP!$D$2&amp;":"&amp;dbP!$D$2),"&lt;="&amp;AL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M478" s="1">
        <f ca="1">SUMIFS(INDIRECT($F$1&amp;$F478&amp;":"&amp;$F478),INDIRECT($F$1&amp;dbP!$D$2&amp;":"&amp;dbP!$D$2),"&gt;="&amp;AM$6,INDIRECT($F$1&amp;dbP!$D$2&amp;":"&amp;dbP!$D$2),"&lt;="&amp;AM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N478" s="1">
        <f ca="1">SUMIFS(INDIRECT($F$1&amp;$F478&amp;":"&amp;$F478),INDIRECT($F$1&amp;dbP!$D$2&amp;":"&amp;dbP!$D$2),"&gt;="&amp;AN$6,INDIRECT($F$1&amp;dbP!$D$2&amp;":"&amp;dbP!$D$2),"&lt;="&amp;AN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O478" s="1">
        <f ca="1">SUMIFS(INDIRECT($F$1&amp;$F478&amp;":"&amp;$F478),INDIRECT($F$1&amp;dbP!$D$2&amp;":"&amp;dbP!$D$2),"&gt;="&amp;AO$6,INDIRECT($F$1&amp;dbP!$D$2&amp;":"&amp;dbP!$D$2),"&lt;="&amp;AO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P478" s="1">
        <f ca="1">SUMIFS(INDIRECT($F$1&amp;$F478&amp;":"&amp;$F478),INDIRECT($F$1&amp;dbP!$D$2&amp;":"&amp;dbP!$D$2),"&gt;="&amp;AP$6,INDIRECT($F$1&amp;dbP!$D$2&amp;":"&amp;dbP!$D$2),"&lt;="&amp;AP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Q478" s="1">
        <f ca="1">SUMIFS(INDIRECT($F$1&amp;$F478&amp;":"&amp;$F478),INDIRECT($F$1&amp;dbP!$D$2&amp;":"&amp;dbP!$D$2),"&gt;="&amp;AQ$6,INDIRECT($F$1&amp;dbP!$D$2&amp;":"&amp;dbP!$D$2),"&lt;="&amp;AQ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R478" s="1">
        <f ca="1">SUMIFS(INDIRECT($F$1&amp;$F478&amp;":"&amp;$F478),INDIRECT($F$1&amp;dbP!$D$2&amp;":"&amp;dbP!$D$2),"&gt;="&amp;AR$6,INDIRECT($F$1&amp;dbP!$D$2&amp;":"&amp;dbP!$D$2),"&lt;="&amp;AR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S478" s="1">
        <f ca="1">SUMIFS(INDIRECT($F$1&amp;$F478&amp;":"&amp;$F478),INDIRECT($F$1&amp;dbP!$D$2&amp;":"&amp;dbP!$D$2),"&gt;="&amp;AS$6,INDIRECT($F$1&amp;dbP!$D$2&amp;":"&amp;dbP!$D$2),"&lt;="&amp;AS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T478" s="1">
        <f ca="1">SUMIFS(INDIRECT($F$1&amp;$F478&amp;":"&amp;$F478),INDIRECT($F$1&amp;dbP!$D$2&amp;":"&amp;dbP!$D$2),"&gt;="&amp;AT$6,INDIRECT($F$1&amp;dbP!$D$2&amp;":"&amp;dbP!$D$2),"&lt;="&amp;AT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U478" s="1">
        <f ca="1">SUMIFS(INDIRECT($F$1&amp;$F478&amp;":"&amp;$F478),INDIRECT($F$1&amp;dbP!$D$2&amp;":"&amp;dbP!$D$2),"&gt;="&amp;AU$6,INDIRECT($F$1&amp;dbP!$D$2&amp;":"&amp;dbP!$D$2),"&lt;="&amp;AU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V478" s="1">
        <f ca="1">SUMIFS(INDIRECT($F$1&amp;$F478&amp;":"&amp;$F478),INDIRECT($F$1&amp;dbP!$D$2&amp;":"&amp;dbP!$D$2),"&gt;="&amp;AV$6,INDIRECT($F$1&amp;dbP!$D$2&amp;":"&amp;dbP!$D$2),"&lt;="&amp;A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W478" s="1">
        <f ca="1">SUMIFS(INDIRECT($F$1&amp;$F478&amp;":"&amp;$F478),INDIRECT($F$1&amp;dbP!$D$2&amp;":"&amp;dbP!$D$2),"&gt;="&amp;AW$6,INDIRECT($F$1&amp;dbP!$D$2&amp;":"&amp;dbP!$D$2),"&lt;="&amp;A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X478" s="1">
        <f ca="1">SUMIFS(INDIRECT($F$1&amp;$F478&amp;":"&amp;$F478),INDIRECT($F$1&amp;dbP!$D$2&amp;":"&amp;dbP!$D$2),"&gt;="&amp;AX$6,INDIRECT($F$1&amp;dbP!$D$2&amp;":"&amp;dbP!$D$2),"&lt;="&amp;A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Y478" s="1">
        <f ca="1">SUMIFS(INDIRECT($F$1&amp;$F478&amp;":"&amp;$F478),INDIRECT($F$1&amp;dbP!$D$2&amp;":"&amp;dbP!$D$2),"&gt;="&amp;AY$6,INDIRECT($F$1&amp;dbP!$D$2&amp;":"&amp;dbP!$D$2),"&lt;="&amp;A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Z478" s="1">
        <f ca="1">SUMIFS(INDIRECT($F$1&amp;$F478&amp;":"&amp;$F478),INDIRECT($F$1&amp;dbP!$D$2&amp;":"&amp;dbP!$D$2),"&gt;="&amp;AZ$6,INDIRECT($F$1&amp;dbP!$D$2&amp;":"&amp;dbP!$D$2),"&lt;="&amp;A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A478" s="1">
        <f ca="1">SUMIFS(INDIRECT($F$1&amp;$F478&amp;":"&amp;$F478),INDIRECT($F$1&amp;dbP!$D$2&amp;":"&amp;dbP!$D$2),"&gt;="&amp;BA$6,INDIRECT($F$1&amp;dbP!$D$2&amp;":"&amp;dbP!$D$2),"&lt;="&amp;B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B478" s="1">
        <f ca="1">SUMIFS(INDIRECT($F$1&amp;$F478&amp;":"&amp;$F478),INDIRECT($F$1&amp;dbP!$D$2&amp;":"&amp;dbP!$D$2),"&gt;="&amp;BB$6,INDIRECT($F$1&amp;dbP!$D$2&amp;":"&amp;dbP!$D$2),"&lt;="&amp;B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C478" s="1">
        <f ca="1">SUMIFS(INDIRECT($F$1&amp;$F478&amp;":"&amp;$F478),INDIRECT($F$1&amp;dbP!$D$2&amp;":"&amp;dbP!$D$2),"&gt;="&amp;BC$6,INDIRECT($F$1&amp;dbP!$D$2&amp;":"&amp;dbP!$D$2),"&lt;="&amp;B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D478" s="1">
        <f ca="1">SUMIFS(INDIRECT($F$1&amp;$F478&amp;":"&amp;$F478),INDIRECT($F$1&amp;dbP!$D$2&amp;":"&amp;dbP!$D$2),"&gt;="&amp;BD$6,INDIRECT($F$1&amp;dbP!$D$2&amp;":"&amp;dbP!$D$2),"&lt;="&amp;B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E478" s="1">
        <f ca="1">SUMIFS(INDIRECT($F$1&amp;$F478&amp;":"&amp;$F478),INDIRECT($F$1&amp;dbP!$D$2&amp;":"&amp;dbP!$D$2),"&gt;="&amp;BE$6,INDIRECT($F$1&amp;dbP!$D$2&amp;":"&amp;dbP!$D$2),"&lt;="&amp;B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</row>
    <row r="479" spans="2:57" x14ac:dyDescent="0.3">
      <c r="B479" s="1">
        <f>MAX(B$463:B478)+1</f>
        <v>24</v>
      </c>
      <c r="D479" s="1" t="str">
        <f ca="1">INDIRECT($B$1&amp;Items!AB$2&amp;$B479)</f>
        <v>PL(-)</v>
      </c>
      <c r="F479" s="1" t="str">
        <f ca="1">INDIRECT($B$1&amp;Items!X$2&amp;$B479)</f>
        <v>AA</v>
      </c>
      <c r="H479" s="13" t="str">
        <f ca="1">INDIRECT($B$1&amp;Items!U$2&amp;$B479)</f>
        <v>Себестоимость продаж</v>
      </c>
      <c r="I479" s="13" t="str">
        <f ca="1">IF(INDIRECT($B$1&amp;Items!V$2&amp;$B479)="",H479,INDIRECT($B$1&amp;Items!V$2&amp;$B479))</f>
        <v>Затраты этапа-1 бизнес-процесса</v>
      </c>
      <c r="J479" s="1" t="str">
        <f ca="1">IF(INDIRECT($B$1&amp;Items!W$2&amp;$B479)="",IF(H479&lt;&gt;I479,"  "&amp;I479,I479),"    "&amp;INDIRECT($B$1&amp;Items!W$2&amp;$B479))</f>
        <v xml:space="preserve">    Сырье и материалы-6</v>
      </c>
      <c r="S479" s="1">
        <f ca="1">SUM($U479:INDIRECT(ADDRESS(ROW(),SUMIFS($1:$1,$5:$5,MAX($5:$5)))))</f>
        <v>958281.29999999993</v>
      </c>
      <c r="V479" s="1">
        <f ca="1">SUMIFS(INDIRECT($F$1&amp;$F479&amp;":"&amp;$F479),INDIRECT($F$1&amp;dbP!$D$2&amp;":"&amp;dbP!$D$2),"&gt;="&amp;V$6,INDIRECT($F$1&amp;dbP!$D$2&amp;":"&amp;dbP!$D$2),"&lt;="&amp;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W479" s="1">
        <f ca="1">SUMIFS(INDIRECT($F$1&amp;$F479&amp;":"&amp;$F479),INDIRECT($F$1&amp;dbP!$D$2&amp;":"&amp;dbP!$D$2),"&gt;="&amp;W$6,INDIRECT($F$1&amp;dbP!$D$2&amp;":"&amp;dbP!$D$2),"&lt;="&amp;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X479" s="1">
        <f ca="1">SUMIFS(INDIRECT($F$1&amp;$F479&amp;":"&amp;$F479),INDIRECT($F$1&amp;dbP!$D$2&amp;":"&amp;dbP!$D$2),"&gt;="&amp;X$6,INDIRECT($F$1&amp;dbP!$D$2&amp;":"&amp;dbP!$D$2),"&lt;="&amp;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Y479" s="1">
        <f ca="1">SUMIFS(INDIRECT($F$1&amp;$F479&amp;":"&amp;$F479),INDIRECT($F$1&amp;dbP!$D$2&amp;":"&amp;dbP!$D$2),"&gt;="&amp;Y$6,INDIRECT($F$1&amp;dbP!$D$2&amp;":"&amp;dbP!$D$2),"&lt;="&amp;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Z479" s="1">
        <f ca="1">SUMIFS(INDIRECT($F$1&amp;$F479&amp;":"&amp;$F479),INDIRECT($F$1&amp;dbP!$D$2&amp;":"&amp;dbP!$D$2),"&gt;="&amp;Z$6,INDIRECT($F$1&amp;dbP!$D$2&amp;":"&amp;dbP!$D$2),"&lt;="&amp;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319427.09999999998</v>
      </c>
      <c r="AA479" s="1">
        <f ca="1">SUMIFS(INDIRECT($F$1&amp;$F479&amp;":"&amp;$F479),INDIRECT($F$1&amp;dbP!$D$2&amp;":"&amp;dbP!$D$2),"&gt;="&amp;AA$6,INDIRECT($F$1&amp;dbP!$D$2&amp;":"&amp;dbP!$D$2),"&lt;="&amp;A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638854.19999999995</v>
      </c>
      <c r="AB479" s="1">
        <f ca="1">SUMIFS(INDIRECT($F$1&amp;$F479&amp;":"&amp;$F479),INDIRECT($F$1&amp;dbP!$D$2&amp;":"&amp;dbP!$D$2),"&gt;="&amp;AB$6,INDIRECT($F$1&amp;dbP!$D$2&amp;":"&amp;dbP!$D$2),"&lt;="&amp;A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C479" s="1">
        <f ca="1">SUMIFS(INDIRECT($F$1&amp;$F479&amp;":"&amp;$F479),INDIRECT($F$1&amp;dbP!$D$2&amp;":"&amp;dbP!$D$2),"&gt;="&amp;AC$6,INDIRECT($F$1&amp;dbP!$D$2&amp;":"&amp;dbP!$D$2),"&lt;="&amp;A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D479" s="1">
        <f ca="1">SUMIFS(INDIRECT($F$1&amp;$F479&amp;":"&amp;$F479),INDIRECT($F$1&amp;dbP!$D$2&amp;":"&amp;dbP!$D$2),"&gt;="&amp;AD$6,INDIRECT($F$1&amp;dbP!$D$2&amp;":"&amp;dbP!$D$2),"&lt;="&amp;A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E479" s="1">
        <f ca="1">SUMIFS(INDIRECT($F$1&amp;$F479&amp;":"&amp;$F479),INDIRECT($F$1&amp;dbP!$D$2&amp;":"&amp;dbP!$D$2),"&gt;="&amp;AE$6,INDIRECT($F$1&amp;dbP!$D$2&amp;":"&amp;dbP!$D$2),"&lt;="&amp;A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F479" s="1">
        <f ca="1">SUMIFS(INDIRECT($F$1&amp;$F479&amp;":"&amp;$F479),INDIRECT($F$1&amp;dbP!$D$2&amp;":"&amp;dbP!$D$2),"&gt;="&amp;AF$6,INDIRECT($F$1&amp;dbP!$D$2&amp;":"&amp;dbP!$D$2),"&lt;="&amp;AF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G479" s="1">
        <f ca="1">SUMIFS(INDIRECT($F$1&amp;$F479&amp;":"&amp;$F479),INDIRECT($F$1&amp;dbP!$D$2&amp;":"&amp;dbP!$D$2),"&gt;="&amp;AG$6,INDIRECT($F$1&amp;dbP!$D$2&amp;":"&amp;dbP!$D$2),"&lt;="&amp;AG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H479" s="1">
        <f ca="1">SUMIFS(INDIRECT($F$1&amp;$F479&amp;":"&amp;$F479),INDIRECT($F$1&amp;dbP!$D$2&amp;":"&amp;dbP!$D$2),"&gt;="&amp;AH$6,INDIRECT($F$1&amp;dbP!$D$2&amp;":"&amp;dbP!$D$2),"&lt;="&amp;AH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I479" s="1">
        <f ca="1">SUMIFS(INDIRECT($F$1&amp;$F479&amp;":"&amp;$F479),INDIRECT($F$1&amp;dbP!$D$2&amp;":"&amp;dbP!$D$2),"&gt;="&amp;AI$6,INDIRECT($F$1&amp;dbP!$D$2&amp;":"&amp;dbP!$D$2),"&lt;="&amp;AI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J479" s="1">
        <f ca="1">SUMIFS(INDIRECT($F$1&amp;$F479&amp;":"&amp;$F479),INDIRECT($F$1&amp;dbP!$D$2&amp;":"&amp;dbP!$D$2),"&gt;="&amp;AJ$6,INDIRECT($F$1&amp;dbP!$D$2&amp;":"&amp;dbP!$D$2),"&lt;="&amp;AJ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K479" s="1">
        <f ca="1">SUMIFS(INDIRECT($F$1&amp;$F479&amp;":"&amp;$F479),INDIRECT($F$1&amp;dbP!$D$2&amp;":"&amp;dbP!$D$2),"&gt;="&amp;AK$6,INDIRECT($F$1&amp;dbP!$D$2&amp;":"&amp;dbP!$D$2),"&lt;="&amp;AK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L479" s="1">
        <f ca="1">SUMIFS(INDIRECT($F$1&amp;$F479&amp;":"&amp;$F479),INDIRECT($F$1&amp;dbP!$D$2&amp;":"&amp;dbP!$D$2),"&gt;="&amp;AL$6,INDIRECT($F$1&amp;dbP!$D$2&amp;":"&amp;dbP!$D$2),"&lt;="&amp;AL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M479" s="1">
        <f ca="1">SUMIFS(INDIRECT($F$1&amp;$F479&amp;":"&amp;$F479),INDIRECT($F$1&amp;dbP!$D$2&amp;":"&amp;dbP!$D$2),"&gt;="&amp;AM$6,INDIRECT($F$1&amp;dbP!$D$2&amp;":"&amp;dbP!$D$2),"&lt;="&amp;AM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N479" s="1">
        <f ca="1">SUMIFS(INDIRECT($F$1&amp;$F479&amp;":"&amp;$F479),INDIRECT($F$1&amp;dbP!$D$2&amp;":"&amp;dbP!$D$2),"&gt;="&amp;AN$6,INDIRECT($F$1&amp;dbP!$D$2&amp;":"&amp;dbP!$D$2),"&lt;="&amp;AN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O479" s="1">
        <f ca="1">SUMIFS(INDIRECT($F$1&amp;$F479&amp;":"&amp;$F479),INDIRECT($F$1&amp;dbP!$D$2&amp;":"&amp;dbP!$D$2),"&gt;="&amp;AO$6,INDIRECT($F$1&amp;dbP!$D$2&amp;":"&amp;dbP!$D$2),"&lt;="&amp;AO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P479" s="1">
        <f ca="1">SUMIFS(INDIRECT($F$1&amp;$F479&amp;":"&amp;$F479),INDIRECT($F$1&amp;dbP!$D$2&amp;":"&amp;dbP!$D$2),"&gt;="&amp;AP$6,INDIRECT($F$1&amp;dbP!$D$2&amp;":"&amp;dbP!$D$2),"&lt;="&amp;AP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Q479" s="1">
        <f ca="1">SUMIFS(INDIRECT($F$1&amp;$F479&amp;":"&amp;$F479),INDIRECT($F$1&amp;dbP!$D$2&amp;":"&amp;dbP!$D$2),"&gt;="&amp;AQ$6,INDIRECT($F$1&amp;dbP!$D$2&amp;":"&amp;dbP!$D$2),"&lt;="&amp;AQ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R479" s="1">
        <f ca="1">SUMIFS(INDIRECT($F$1&amp;$F479&amp;":"&amp;$F479),INDIRECT($F$1&amp;dbP!$D$2&amp;":"&amp;dbP!$D$2),"&gt;="&amp;AR$6,INDIRECT($F$1&amp;dbP!$D$2&amp;":"&amp;dbP!$D$2),"&lt;="&amp;AR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S479" s="1">
        <f ca="1">SUMIFS(INDIRECT($F$1&amp;$F479&amp;":"&amp;$F479),INDIRECT($F$1&amp;dbP!$D$2&amp;":"&amp;dbP!$D$2),"&gt;="&amp;AS$6,INDIRECT($F$1&amp;dbP!$D$2&amp;":"&amp;dbP!$D$2),"&lt;="&amp;AS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T479" s="1">
        <f ca="1">SUMIFS(INDIRECT($F$1&amp;$F479&amp;":"&amp;$F479),INDIRECT($F$1&amp;dbP!$D$2&amp;":"&amp;dbP!$D$2),"&gt;="&amp;AT$6,INDIRECT($F$1&amp;dbP!$D$2&amp;":"&amp;dbP!$D$2),"&lt;="&amp;AT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U479" s="1">
        <f ca="1">SUMIFS(INDIRECT($F$1&amp;$F479&amp;":"&amp;$F479),INDIRECT($F$1&amp;dbP!$D$2&amp;":"&amp;dbP!$D$2),"&gt;="&amp;AU$6,INDIRECT($F$1&amp;dbP!$D$2&amp;":"&amp;dbP!$D$2),"&lt;="&amp;AU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V479" s="1">
        <f ca="1">SUMIFS(INDIRECT($F$1&amp;$F479&amp;":"&amp;$F479),INDIRECT($F$1&amp;dbP!$D$2&amp;":"&amp;dbP!$D$2),"&gt;="&amp;AV$6,INDIRECT($F$1&amp;dbP!$D$2&amp;":"&amp;dbP!$D$2),"&lt;="&amp;A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W479" s="1">
        <f ca="1">SUMIFS(INDIRECT($F$1&amp;$F479&amp;":"&amp;$F479),INDIRECT($F$1&amp;dbP!$D$2&amp;":"&amp;dbP!$D$2),"&gt;="&amp;AW$6,INDIRECT($F$1&amp;dbP!$D$2&amp;":"&amp;dbP!$D$2),"&lt;="&amp;A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X479" s="1">
        <f ca="1">SUMIFS(INDIRECT($F$1&amp;$F479&amp;":"&amp;$F479),INDIRECT($F$1&amp;dbP!$D$2&amp;":"&amp;dbP!$D$2),"&gt;="&amp;AX$6,INDIRECT($F$1&amp;dbP!$D$2&amp;":"&amp;dbP!$D$2),"&lt;="&amp;A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Y479" s="1">
        <f ca="1">SUMIFS(INDIRECT($F$1&amp;$F479&amp;":"&amp;$F479),INDIRECT($F$1&amp;dbP!$D$2&amp;":"&amp;dbP!$D$2),"&gt;="&amp;AY$6,INDIRECT($F$1&amp;dbP!$D$2&amp;":"&amp;dbP!$D$2),"&lt;="&amp;A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Z479" s="1">
        <f ca="1">SUMIFS(INDIRECT($F$1&amp;$F479&amp;":"&amp;$F479),INDIRECT($F$1&amp;dbP!$D$2&amp;":"&amp;dbP!$D$2),"&gt;="&amp;AZ$6,INDIRECT($F$1&amp;dbP!$D$2&amp;":"&amp;dbP!$D$2),"&lt;="&amp;A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A479" s="1">
        <f ca="1">SUMIFS(INDIRECT($F$1&amp;$F479&amp;":"&amp;$F479),INDIRECT($F$1&amp;dbP!$D$2&amp;":"&amp;dbP!$D$2),"&gt;="&amp;BA$6,INDIRECT($F$1&amp;dbP!$D$2&amp;":"&amp;dbP!$D$2),"&lt;="&amp;B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B479" s="1">
        <f ca="1">SUMIFS(INDIRECT($F$1&amp;$F479&amp;":"&amp;$F479),INDIRECT($F$1&amp;dbP!$D$2&amp;":"&amp;dbP!$D$2),"&gt;="&amp;BB$6,INDIRECT($F$1&amp;dbP!$D$2&amp;":"&amp;dbP!$D$2),"&lt;="&amp;B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C479" s="1">
        <f ca="1">SUMIFS(INDIRECT($F$1&amp;$F479&amp;":"&amp;$F479),INDIRECT($F$1&amp;dbP!$D$2&amp;":"&amp;dbP!$D$2),"&gt;="&amp;BC$6,INDIRECT($F$1&amp;dbP!$D$2&amp;":"&amp;dbP!$D$2),"&lt;="&amp;B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D479" s="1">
        <f ca="1">SUMIFS(INDIRECT($F$1&amp;$F479&amp;":"&amp;$F479),INDIRECT($F$1&amp;dbP!$D$2&amp;":"&amp;dbP!$D$2),"&gt;="&amp;BD$6,INDIRECT($F$1&amp;dbP!$D$2&amp;":"&amp;dbP!$D$2),"&lt;="&amp;B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E479" s="1">
        <f ca="1">SUMIFS(INDIRECT($F$1&amp;$F479&amp;":"&amp;$F479),INDIRECT($F$1&amp;dbP!$D$2&amp;":"&amp;dbP!$D$2),"&gt;="&amp;BE$6,INDIRECT($F$1&amp;dbP!$D$2&amp;":"&amp;dbP!$D$2),"&lt;="&amp;B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</row>
    <row r="480" spans="2:57" x14ac:dyDescent="0.3">
      <c r="B480" s="1">
        <f>MAX(B$463:B479)+1</f>
        <v>25</v>
      </c>
      <c r="D480" s="1" t="str">
        <f ca="1">INDIRECT($B$1&amp;Items!AB$2&amp;$B480)</f>
        <v>PL(-)</v>
      </c>
      <c r="F480" s="1" t="str">
        <f ca="1">INDIRECT($B$1&amp;Items!X$2&amp;$B480)</f>
        <v>AA</v>
      </c>
      <c r="H480" s="13" t="str">
        <f ca="1">INDIRECT($B$1&amp;Items!U$2&amp;$B480)</f>
        <v>Себестоимость продаж</v>
      </c>
      <c r="I480" s="13" t="str">
        <f ca="1">IF(INDIRECT($B$1&amp;Items!V$2&amp;$B480)="",H480,INDIRECT($B$1&amp;Items!V$2&amp;$B480))</f>
        <v>Затраты этапа-1 бизнес-процесса</v>
      </c>
      <c r="J480" s="1" t="str">
        <f ca="1">IF(INDIRECT($B$1&amp;Items!W$2&amp;$B480)="",IF(H480&lt;&gt;I480,"  "&amp;I480,I480),"    "&amp;INDIRECT($B$1&amp;Items!W$2&amp;$B480))</f>
        <v xml:space="preserve">    Сырье и материалы-7</v>
      </c>
      <c r="S480" s="1">
        <f ca="1">SUM($U480:INDIRECT(ADDRESS(ROW(),SUMIFS($1:$1,$5:$5,MAX($5:$5)))))</f>
        <v>1102538.7</v>
      </c>
      <c r="V480" s="1">
        <f ca="1">SUMIFS(INDIRECT($F$1&amp;$F480&amp;":"&amp;$F480),INDIRECT($F$1&amp;dbP!$D$2&amp;":"&amp;dbP!$D$2),"&gt;="&amp;V$6,INDIRECT($F$1&amp;dbP!$D$2&amp;":"&amp;dbP!$D$2),"&lt;="&amp;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W480" s="1">
        <f ca="1">SUMIFS(INDIRECT($F$1&amp;$F480&amp;":"&amp;$F480),INDIRECT($F$1&amp;dbP!$D$2&amp;":"&amp;dbP!$D$2),"&gt;="&amp;W$6,INDIRECT($F$1&amp;dbP!$D$2&amp;":"&amp;dbP!$D$2),"&lt;="&amp;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X480" s="1">
        <f ca="1">SUMIFS(INDIRECT($F$1&amp;$F480&amp;":"&amp;$F480),INDIRECT($F$1&amp;dbP!$D$2&amp;":"&amp;dbP!$D$2),"&gt;="&amp;X$6,INDIRECT($F$1&amp;dbP!$D$2&amp;":"&amp;dbP!$D$2),"&lt;="&amp;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Y480" s="1">
        <f ca="1">SUMIFS(INDIRECT($F$1&amp;$F480&amp;":"&amp;$F480),INDIRECT($F$1&amp;dbP!$D$2&amp;":"&amp;dbP!$D$2),"&gt;="&amp;Y$6,INDIRECT($F$1&amp;dbP!$D$2&amp;":"&amp;dbP!$D$2),"&lt;="&amp;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Z480" s="1">
        <f ca="1">SUMIFS(INDIRECT($F$1&amp;$F480&amp;":"&amp;$F480),INDIRECT($F$1&amp;dbP!$D$2&amp;":"&amp;dbP!$D$2),"&gt;="&amp;Z$6,INDIRECT($F$1&amp;dbP!$D$2&amp;":"&amp;dbP!$D$2),"&lt;="&amp;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367512.89999999997</v>
      </c>
      <c r="AA480" s="1">
        <f ca="1">SUMIFS(INDIRECT($F$1&amp;$F480&amp;":"&amp;$F480),INDIRECT($F$1&amp;dbP!$D$2&amp;":"&amp;dbP!$D$2),"&gt;="&amp;AA$6,INDIRECT($F$1&amp;dbP!$D$2&amp;":"&amp;dbP!$D$2),"&lt;="&amp;A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735025.79999999993</v>
      </c>
      <c r="AB480" s="1">
        <f ca="1">SUMIFS(INDIRECT($F$1&amp;$F480&amp;":"&amp;$F480),INDIRECT($F$1&amp;dbP!$D$2&amp;":"&amp;dbP!$D$2),"&gt;="&amp;AB$6,INDIRECT($F$1&amp;dbP!$D$2&amp;":"&amp;dbP!$D$2),"&lt;="&amp;A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C480" s="1">
        <f ca="1">SUMIFS(INDIRECT($F$1&amp;$F480&amp;":"&amp;$F480),INDIRECT($F$1&amp;dbP!$D$2&amp;":"&amp;dbP!$D$2),"&gt;="&amp;AC$6,INDIRECT($F$1&amp;dbP!$D$2&amp;":"&amp;dbP!$D$2),"&lt;="&amp;A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D480" s="1">
        <f ca="1">SUMIFS(INDIRECT($F$1&amp;$F480&amp;":"&amp;$F480),INDIRECT($F$1&amp;dbP!$D$2&amp;":"&amp;dbP!$D$2),"&gt;="&amp;AD$6,INDIRECT($F$1&amp;dbP!$D$2&amp;":"&amp;dbP!$D$2),"&lt;="&amp;A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E480" s="1">
        <f ca="1">SUMIFS(INDIRECT($F$1&amp;$F480&amp;":"&amp;$F480),INDIRECT($F$1&amp;dbP!$D$2&amp;":"&amp;dbP!$D$2),"&gt;="&amp;AE$6,INDIRECT($F$1&amp;dbP!$D$2&amp;":"&amp;dbP!$D$2),"&lt;="&amp;A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F480" s="1">
        <f ca="1">SUMIFS(INDIRECT($F$1&amp;$F480&amp;":"&amp;$F480),INDIRECT($F$1&amp;dbP!$D$2&amp;":"&amp;dbP!$D$2),"&gt;="&amp;AF$6,INDIRECT($F$1&amp;dbP!$D$2&amp;":"&amp;dbP!$D$2),"&lt;="&amp;AF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G480" s="1">
        <f ca="1">SUMIFS(INDIRECT($F$1&amp;$F480&amp;":"&amp;$F480),INDIRECT($F$1&amp;dbP!$D$2&amp;":"&amp;dbP!$D$2),"&gt;="&amp;AG$6,INDIRECT($F$1&amp;dbP!$D$2&amp;":"&amp;dbP!$D$2),"&lt;="&amp;AG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H480" s="1">
        <f ca="1">SUMIFS(INDIRECT($F$1&amp;$F480&amp;":"&amp;$F480),INDIRECT($F$1&amp;dbP!$D$2&amp;":"&amp;dbP!$D$2),"&gt;="&amp;AH$6,INDIRECT($F$1&amp;dbP!$D$2&amp;":"&amp;dbP!$D$2),"&lt;="&amp;AH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I480" s="1">
        <f ca="1">SUMIFS(INDIRECT($F$1&amp;$F480&amp;":"&amp;$F480),INDIRECT($F$1&amp;dbP!$D$2&amp;":"&amp;dbP!$D$2),"&gt;="&amp;AI$6,INDIRECT($F$1&amp;dbP!$D$2&amp;":"&amp;dbP!$D$2),"&lt;="&amp;AI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J480" s="1">
        <f ca="1">SUMIFS(INDIRECT($F$1&amp;$F480&amp;":"&amp;$F480),INDIRECT($F$1&amp;dbP!$D$2&amp;":"&amp;dbP!$D$2),"&gt;="&amp;AJ$6,INDIRECT($F$1&amp;dbP!$D$2&amp;":"&amp;dbP!$D$2),"&lt;="&amp;AJ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K480" s="1">
        <f ca="1">SUMIFS(INDIRECT($F$1&amp;$F480&amp;":"&amp;$F480),INDIRECT($F$1&amp;dbP!$D$2&amp;":"&amp;dbP!$D$2),"&gt;="&amp;AK$6,INDIRECT($F$1&amp;dbP!$D$2&amp;":"&amp;dbP!$D$2),"&lt;="&amp;AK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L480" s="1">
        <f ca="1">SUMIFS(INDIRECT($F$1&amp;$F480&amp;":"&amp;$F480),INDIRECT($F$1&amp;dbP!$D$2&amp;":"&amp;dbP!$D$2),"&gt;="&amp;AL$6,INDIRECT($F$1&amp;dbP!$D$2&amp;":"&amp;dbP!$D$2),"&lt;="&amp;AL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M480" s="1">
        <f ca="1">SUMIFS(INDIRECT($F$1&amp;$F480&amp;":"&amp;$F480),INDIRECT($F$1&amp;dbP!$D$2&amp;":"&amp;dbP!$D$2),"&gt;="&amp;AM$6,INDIRECT($F$1&amp;dbP!$D$2&amp;":"&amp;dbP!$D$2),"&lt;="&amp;AM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N480" s="1">
        <f ca="1">SUMIFS(INDIRECT($F$1&amp;$F480&amp;":"&amp;$F480),INDIRECT($F$1&amp;dbP!$D$2&amp;":"&amp;dbP!$D$2),"&gt;="&amp;AN$6,INDIRECT($F$1&amp;dbP!$D$2&amp;":"&amp;dbP!$D$2),"&lt;="&amp;AN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O480" s="1">
        <f ca="1">SUMIFS(INDIRECT($F$1&amp;$F480&amp;":"&amp;$F480),INDIRECT($F$1&amp;dbP!$D$2&amp;":"&amp;dbP!$D$2),"&gt;="&amp;AO$6,INDIRECT($F$1&amp;dbP!$D$2&amp;":"&amp;dbP!$D$2),"&lt;="&amp;AO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P480" s="1">
        <f ca="1">SUMIFS(INDIRECT($F$1&amp;$F480&amp;":"&amp;$F480),INDIRECT($F$1&amp;dbP!$D$2&amp;":"&amp;dbP!$D$2),"&gt;="&amp;AP$6,INDIRECT($F$1&amp;dbP!$D$2&amp;":"&amp;dbP!$D$2),"&lt;="&amp;AP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Q480" s="1">
        <f ca="1">SUMIFS(INDIRECT($F$1&amp;$F480&amp;":"&amp;$F480),INDIRECT($F$1&amp;dbP!$D$2&amp;":"&amp;dbP!$D$2),"&gt;="&amp;AQ$6,INDIRECT($F$1&amp;dbP!$D$2&amp;":"&amp;dbP!$D$2),"&lt;="&amp;AQ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R480" s="1">
        <f ca="1">SUMIFS(INDIRECT($F$1&amp;$F480&amp;":"&amp;$F480),INDIRECT($F$1&amp;dbP!$D$2&amp;":"&amp;dbP!$D$2),"&gt;="&amp;AR$6,INDIRECT($F$1&amp;dbP!$D$2&amp;":"&amp;dbP!$D$2),"&lt;="&amp;AR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S480" s="1">
        <f ca="1">SUMIFS(INDIRECT($F$1&amp;$F480&amp;":"&amp;$F480),INDIRECT($F$1&amp;dbP!$D$2&amp;":"&amp;dbP!$D$2),"&gt;="&amp;AS$6,INDIRECT($F$1&amp;dbP!$D$2&amp;":"&amp;dbP!$D$2),"&lt;="&amp;AS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T480" s="1">
        <f ca="1">SUMIFS(INDIRECT($F$1&amp;$F480&amp;":"&amp;$F480),INDIRECT($F$1&amp;dbP!$D$2&amp;":"&amp;dbP!$D$2),"&gt;="&amp;AT$6,INDIRECT($F$1&amp;dbP!$D$2&amp;":"&amp;dbP!$D$2),"&lt;="&amp;AT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U480" s="1">
        <f ca="1">SUMIFS(INDIRECT($F$1&amp;$F480&amp;":"&amp;$F480),INDIRECT($F$1&amp;dbP!$D$2&amp;":"&amp;dbP!$D$2),"&gt;="&amp;AU$6,INDIRECT($F$1&amp;dbP!$D$2&amp;":"&amp;dbP!$D$2),"&lt;="&amp;AU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V480" s="1">
        <f ca="1">SUMIFS(INDIRECT($F$1&amp;$F480&amp;":"&amp;$F480),INDIRECT($F$1&amp;dbP!$D$2&amp;":"&amp;dbP!$D$2),"&gt;="&amp;AV$6,INDIRECT($F$1&amp;dbP!$D$2&amp;":"&amp;dbP!$D$2),"&lt;="&amp;A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W480" s="1">
        <f ca="1">SUMIFS(INDIRECT($F$1&amp;$F480&amp;":"&amp;$F480),INDIRECT($F$1&amp;dbP!$D$2&amp;":"&amp;dbP!$D$2),"&gt;="&amp;AW$6,INDIRECT($F$1&amp;dbP!$D$2&amp;":"&amp;dbP!$D$2),"&lt;="&amp;A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X480" s="1">
        <f ca="1">SUMIFS(INDIRECT($F$1&amp;$F480&amp;":"&amp;$F480),INDIRECT($F$1&amp;dbP!$D$2&amp;":"&amp;dbP!$D$2),"&gt;="&amp;AX$6,INDIRECT($F$1&amp;dbP!$D$2&amp;":"&amp;dbP!$D$2),"&lt;="&amp;A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Y480" s="1">
        <f ca="1">SUMIFS(INDIRECT($F$1&amp;$F480&amp;":"&amp;$F480),INDIRECT($F$1&amp;dbP!$D$2&amp;":"&amp;dbP!$D$2),"&gt;="&amp;AY$6,INDIRECT($F$1&amp;dbP!$D$2&amp;":"&amp;dbP!$D$2),"&lt;="&amp;A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Z480" s="1">
        <f ca="1">SUMIFS(INDIRECT($F$1&amp;$F480&amp;":"&amp;$F480),INDIRECT($F$1&amp;dbP!$D$2&amp;":"&amp;dbP!$D$2),"&gt;="&amp;AZ$6,INDIRECT($F$1&amp;dbP!$D$2&amp;":"&amp;dbP!$D$2),"&lt;="&amp;A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A480" s="1">
        <f ca="1">SUMIFS(INDIRECT($F$1&amp;$F480&amp;":"&amp;$F480),INDIRECT($F$1&amp;dbP!$D$2&amp;":"&amp;dbP!$D$2),"&gt;="&amp;BA$6,INDIRECT($F$1&amp;dbP!$D$2&amp;":"&amp;dbP!$D$2),"&lt;="&amp;B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B480" s="1">
        <f ca="1">SUMIFS(INDIRECT($F$1&amp;$F480&amp;":"&amp;$F480),INDIRECT($F$1&amp;dbP!$D$2&amp;":"&amp;dbP!$D$2),"&gt;="&amp;BB$6,INDIRECT($F$1&amp;dbP!$D$2&amp;":"&amp;dbP!$D$2),"&lt;="&amp;B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C480" s="1">
        <f ca="1">SUMIFS(INDIRECT($F$1&amp;$F480&amp;":"&amp;$F480),INDIRECT($F$1&amp;dbP!$D$2&amp;":"&amp;dbP!$D$2),"&gt;="&amp;BC$6,INDIRECT($F$1&amp;dbP!$D$2&amp;":"&amp;dbP!$D$2),"&lt;="&amp;B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D480" s="1">
        <f ca="1">SUMIFS(INDIRECT($F$1&amp;$F480&amp;":"&amp;$F480),INDIRECT($F$1&amp;dbP!$D$2&amp;":"&amp;dbP!$D$2),"&gt;="&amp;BD$6,INDIRECT($F$1&amp;dbP!$D$2&amp;":"&amp;dbP!$D$2),"&lt;="&amp;B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E480" s="1">
        <f ca="1">SUMIFS(INDIRECT($F$1&amp;$F480&amp;":"&amp;$F480),INDIRECT($F$1&amp;dbP!$D$2&amp;":"&amp;dbP!$D$2),"&gt;="&amp;BE$6,INDIRECT($F$1&amp;dbP!$D$2&amp;":"&amp;dbP!$D$2),"&lt;="&amp;B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</row>
    <row r="481" spans="2:57" x14ac:dyDescent="0.3">
      <c r="B481" s="1">
        <f>MAX(B$463:B480)+1</f>
        <v>26</v>
      </c>
      <c r="D481" s="1" t="str">
        <f ca="1">INDIRECT($B$1&amp;Items!AB$2&amp;$B481)</f>
        <v>PL(-)</v>
      </c>
      <c r="F481" s="1" t="str">
        <f ca="1">INDIRECT($B$1&amp;Items!X$2&amp;$B481)</f>
        <v>AA</v>
      </c>
      <c r="H481" s="13" t="str">
        <f ca="1">INDIRECT($B$1&amp;Items!U$2&amp;$B481)</f>
        <v>Себестоимость продаж</v>
      </c>
      <c r="I481" s="13" t="str">
        <f ca="1">IF(INDIRECT($B$1&amp;Items!V$2&amp;$B481)="",H481,INDIRECT($B$1&amp;Items!V$2&amp;$B481))</f>
        <v>Затраты этапа-1 бизнес-процесса</v>
      </c>
      <c r="J481" s="1" t="str">
        <f ca="1">IF(INDIRECT($B$1&amp;Items!W$2&amp;$B481)="",IF(H481&lt;&gt;I481,"  "&amp;I481,I481),"    "&amp;INDIRECT($B$1&amp;Items!W$2&amp;$B481))</f>
        <v xml:space="preserve">    Сырье и материалы-8</v>
      </c>
      <c r="S481" s="1">
        <f ca="1">SUM($U481:INDIRECT(ADDRESS(ROW(),SUMIFS($1:$1,$5:$5,MAX($5:$5)))))</f>
        <v>1025360.9909999999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341786.99699999997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683573.99399999995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2:57" x14ac:dyDescent="0.3">
      <c r="B482" s="1">
        <f>MAX(B$463:B481)+1</f>
        <v>27</v>
      </c>
      <c r="D482" s="1" t="str">
        <f ca="1">INDIRECT($B$1&amp;Items!AB$2&amp;$B482)</f>
        <v>PL(-)</v>
      </c>
      <c r="F482" s="1" t="str">
        <f ca="1">INDIRECT($B$1&amp;Items!X$2&amp;$B482)</f>
        <v>AA</v>
      </c>
      <c r="H482" s="13" t="str">
        <f ca="1">INDIRECT($B$1&amp;Items!U$2&amp;$B482)</f>
        <v>Себестоимость продаж</v>
      </c>
      <c r="I482" s="13" t="str">
        <f ca="1">IF(INDIRECT($B$1&amp;Items!V$2&amp;$B482)="",H482,INDIRECT($B$1&amp;Items!V$2&amp;$B482))</f>
        <v>Затраты этапа-1 бизнес-процесса</v>
      </c>
      <c r="J482" s="1" t="str">
        <f ca="1">IF(INDIRECT($B$1&amp;Items!W$2&amp;$B482)="",IF(H482&lt;&gt;I482,"  "&amp;I482,I482),"    "&amp;INDIRECT($B$1&amp;Items!W$2&amp;$B482))</f>
        <v xml:space="preserve">    Сырье и материалы-9</v>
      </c>
      <c r="S482" s="1">
        <f ca="1">SUM($U482:INDIRECT(ADDRESS(ROW(),SUMIFS($1:$1,$5:$5,MAX($5:$5)))))</f>
        <v>1179716.409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393238.80300000001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786477.60600000003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2:57" x14ac:dyDescent="0.3">
      <c r="B483" s="1">
        <f>MAX(B$463:B482)+1</f>
        <v>28</v>
      </c>
      <c r="D483" s="1" t="str">
        <f ca="1">INDIRECT($B$1&amp;Items!AB$2&amp;$B483)</f>
        <v>PL(-)</v>
      </c>
      <c r="F483" s="1" t="str">
        <f ca="1">INDIRECT($B$1&amp;Items!X$2&amp;$B483)</f>
        <v>AA</v>
      </c>
      <c r="H483" s="13" t="str">
        <f ca="1">INDIRECT($B$1&amp;Items!U$2&amp;$B483)</f>
        <v>Себестоимость продаж</v>
      </c>
      <c r="I483" s="13" t="str">
        <f ca="1">IF(INDIRECT($B$1&amp;Items!V$2&amp;$B483)="",H483,INDIRECT($B$1&amp;Items!V$2&amp;$B483))</f>
        <v>Затраты этапа-1 бизнес-процесса</v>
      </c>
      <c r="J483" s="1" t="str">
        <f ca="1">IF(INDIRECT($B$1&amp;Items!W$2&amp;$B483)="",IF(H483&lt;&gt;I483,"  "&amp;I483,I483),"    "&amp;INDIRECT($B$1&amp;Items!W$2&amp;$B483))</f>
        <v xml:space="preserve">    Сырье и материалы-10</v>
      </c>
      <c r="S483" s="1">
        <f ca="1">SUM($U483:INDIRECT(ADDRESS(ROW(),SUMIFS($1:$1,$5:$5,MAX($5:$5)))))</f>
        <v>1097136.26037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365712.08679000003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731424.17358000006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2:57" x14ac:dyDescent="0.3">
      <c r="B484" s="1">
        <f>MAX(B$463:B483)+1</f>
        <v>29</v>
      </c>
      <c r="D484" s="1" t="str">
        <f ca="1">INDIRECT($B$1&amp;Items!AB$2&amp;$B484)</f>
        <v>PL(-)</v>
      </c>
      <c r="F484" s="1" t="str">
        <f ca="1">INDIRECT($B$1&amp;Items!X$2&amp;$B484)</f>
        <v>AA</v>
      </c>
      <c r="H484" s="13" t="str">
        <f ca="1">INDIRECT($B$1&amp;Items!U$2&amp;$B484)</f>
        <v>Себестоимость продаж</v>
      </c>
      <c r="I484" s="13" t="str">
        <f ca="1">IF(INDIRECT($B$1&amp;Items!V$2&amp;$B484)="",H484,INDIRECT($B$1&amp;Items!V$2&amp;$B484))</f>
        <v>Затраты этапа-1 бизнес-процесса</v>
      </c>
      <c r="J484" s="1" t="str">
        <f ca="1">IF(INDIRECT($B$1&amp;Items!W$2&amp;$B484)="",IF(H484&lt;&gt;I484,"  "&amp;I484,I484),"    "&amp;INDIRECT($B$1&amp;Items!W$2&amp;$B484))</f>
        <v xml:space="preserve">    Сырье и материалы-11</v>
      </c>
      <c r="S484" s="1">
        <f ca="1">SUM($U484:INDIRECT(ADDRESS(ROW(),SUMIFS($1:$1,$5:$5,MAX($5:$5)))))</f>
        <v>1262296.5576300002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420765.51921000006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841531.03842000011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2:57" x14ac:dyDescent="0.3">
      <c r="B485" s="1">
        <f>MAX(B$463:B484)+1</f>
        <v>30</v>
      </c>
      <c r="D485" s="1">
        <f ca="1">INDIRECT($B$1&amp;Items!AB$2&amp;$B485)</f>
        <v>0</v>
      </c>
      <c r="F485" s="1" t="str">
        <f ca="1">INDIRECT($B$1&amp;Items!X$2&amp;$B485)</f>
        <v>AA</v>
      </c>
      <c r="H485" s="13" t="str">
        <f ca="1">INDIRECT($B$1&amp;Items!U$2&amp;$B485)</f>
        <v>Себестоимость продаж</v>
      </c>
      <c r="I485" s="13" t="str">
        <f ca="1">IF(INDIRECT($B$1&amp;Items!V$2&amp;$B485)="",H485,INDIRECT($B$1&amp;Items!V$2&amp;$B485))</f>
        <v>Затраты этапа-2 бизнес-процесса</v>
      </c>
      <c r="J485" s="1" t="str">
        <f ca="1">IF(INDIRECT($B$1&amp;Items!W$2&amp;$B485)="",IF(H485&lt;&gt;I485,"  "&amp;I485,I485),"    "&amp;INDIRECT($B$1&amp;Items!W$2&amp;$B485))</f>
        <v xml:space="preserve">  Затраты этапа-2 бизнес-процесса</v>
      </c>
      <c r="S485" s="1">
        <f ca="1">SUM($U485:INDIRECT(ADDRESS(ROW(),SUMIFS($1:$1,$5:$5,MAX($5:$5)))))</f>
        <v>9571433.8742999993</v>
      </c>
      <c r="V485" s="1">
        <f ca="1">SUMIFS(INDIRECT($F$1&amp;$F485&amp;":"&amp;$F485),INDIRECT($F$1&amp;dbP!$D$2&amp;":"&amp;dbP!$D$2),"&gt;="&amp;V$6,INDIRECT($F$1&amp;dbP!$D$2&amp;":"&amp;dbP!$D$2),"&lt;="&amp;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W485" s="1">
        <f ca="1">SUMIFS(INDIRECT($F$1&amp;$F485&amp;":"&amp;$F485),INDIRECT($F$1&amp;dbP!$D$2&amp;":"&amp;dbP!$D$2),"&gt;="&amp;W$6,INDIRECT($F$1&amp;dbP!$D$2&amp;":"&amp;dbP!$D$2),"&lt;="&amp;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X485" s="1">
        <f ca="1">SUMIFS(INDIRECT($F$1&amp;$F485&amp;":"&amp;$F485),INDIRECT($F$1&amp;dbP!$D$2&amp;":"&amp;dbP!$D$2),"&gt;="&amp;X$6,INDIRECT($F$1&amp;dbP!$D$2&amp;":"&amp;dbP!$D$2),"&lt;="&amp;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Y485" s="1">
        <f ca="1">SUMIFS(INDIRECT($F$1&amp;$F485&amp;":"&amp;$F485),INDIRECT($F$1&amp;dbP!$D$2&amp;":"&amp;dbP!$D$2),"&gt;="&amp;Y$6,INDIRECT($F$1&amp;dbP!$D$2&amp;":"&amp;dbP!$D$2),"&lt;="&amp;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Z485" s="1">
        <f ca="1">SUMIFS(INDIRECT($F$1&amp;$F485&amp;":"&amp;$F485),INDIRECT($F$1&amp;dbP!$D$2&amp;":"&amp;dbP!$D$2),"&gt;="&amp;Z$6,INDIRECT($F$1&amp;dbP!$D$2&amp;":"&amp;dbP!$D$2),"&lt;="&amp;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3190477.9580999999</v>
      </c>
      <c r="AA485" s="1">
        <f ca="1">SUMIFS(INDIRECT($F$1&amp;$F485&amp;":"&amp;$F485),INDIRECT($F$1&amp;dbP!$D$2&amp;":"&amp;dbP!$D$2),"&gt;="&amp;AA$6,INDIRECT($F$1&amp;dbP!$D$2&amp;":"&amp;dbP!$D$2),"&lt;="&amp;A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6380955.9161999999</v>
      </c>
      <c r="AB485" s="1">
        <f ca="1">SUMIFS(INDIRECT($F$1&amp;$F485&amp;":"&amp;$F485),INDIRECT($F$1&amp;dbP!$D$2&amp;":"&amp;dbP!$D$2),"&gt;="&amp;AB$6,INDIRECT($F$1&amp;dbP!$D$2&amp;":"&amp;dbP!$D$2),"&lt;="&amp;A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C485" s="1">
        <f ca="1">SUMIFS(INDIRECT($F$1&amp;$F485&amp;":"&amp;$F485),INDIRECT($F$1&amp;dbP!$D$2&amp;":"&amp;dbP!$D$2),"&gt;="&amp;AC$6,INDIRECT($F$1&amp;dbP!$D$2&amp;":"&amp;dbP!$D$2),"&lt;="&amp;A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D485" s="1">
        <f ca="1">SUMIFS(INDIRECT($F$1&amp;$F485&amp;":"&amp;$F485),INDIRECT($F$1&amp;dbP!$D$2&amp;":"&amp;dbP!$D$2),"&gt;="&amp;AD$6,INDIRECT($F$1&amp;dbP!$D$2&amp;":"&amp;dbP!$D$2),"&lt;="&amp;A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E485" s="1">
        <f ca="1">SUMIFS(INDIRECT($F$1&amp;$F485&amp;":"&amp;$F485),INDIRECT($F$1&amp;dbP!$D$2&amp;":"&amp;dbP!$D$2),"&gt;="&amp;AE$6,INDIRECT($F$1&amp;dbP!$D$2&amp;":"&amp;dbP!$D$2),"&lt;="&amp;A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F485" s="1">
        <f ca="1">SUMIFS(INDIRECT($F$1&amp;$F485&amp;":"&amp;$F485),INDIRECT($F$1&amp;dbP!$D$2&amp;":"&amp;dbP!$D$2),"&gt;="&amp;AF$6,INDIRECT($F$1&amp;dbP!$D$2&amp;":"&amp;dbP!$D$2),"&lt;="&amp;AF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G485" s="1">
        <f ca="1">SUMIFS(INDIRECT($F$1&amp;$F485&amp;":"&amp;$F485),INDIRECT($F$1&amp;dbP!$D$2&amp;":"&amp;dbP!$D$2),"&gt;="&amp;AG$6,INDIRECT($F$1&amp;dbP!$D$2&amp;":"&amp;dbP!$D$2),"&lt;="&amp;AG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H485" s="1">
        <f ca="1">SUMIFS(INDIRECT($F$1&amp;$F485&amp;":"&amp;$F485),INDIRECT($F$1&amp;dbP!$D$2&amp;":"&amp;dbP!$D$2),"&gt;="&amp;AH$6,INDIRECT($F$1&amp;dbP!$D$2&amp;":"&amp;dbP!$D$2),"&lt;="&amp;AH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I485" s="1">
        <f ca="1">SUMIFS(INDIRECT($F$1&amp;$F485&amp;":"&amp;$F485),INDIRECT($F$1&amp;dbP!$D$2&amp;":"&amp;dbP!$D$2),"&gt;="&amp;AI$6,INDIRECT($F$1&amp;dbP!$D$2&amp;":"&amp;dbP!$D$2),"&lt;="&amp;AI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J485" s="1">
        <f ca="1">SUMIFS(INDIRECT($F$1&amp;$F485&amp;":"&amp;$F485),INDIRECT($F$1&amp;dbP!$D$2&amp;":"&amp;dbP!$D$2),"&gt;="&amp;AJ$6,INDIRECT($F$1&amp;dbP!$D$2&amp;":"&amp;dbP!$D$2),"&lt;="&amp;AJ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K485" s="1">
        <f ca="1">SUMIFS(INDIRECT($F$1&amp;$F485&amp;":"&amp;$F485),INDIRECT($F$1&amp;dbP!$D$2&amp;":"&amp;dbP!$D$2),"&gt;="&amp;AK$6,INDIRECT($F$1&amp;dbP!$D$2&amp;":"&amp;dbP!$D$2),"&lt;="&amp;AK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L485" s="1">
        <f ca="1">SUMIFS(INDIRECT($F$1&amp;$F485&amp;":"&amp;$F485),INDIRECT($F$1&amp;dbP!$D$2&amp;":"&amp;dbP!$D$2),"&gt;="&amp;AL$6,INDIRECT($F$1&amp;dbP!$D$2&amp;":"&amp;dbP!$D$2),"&lt;="&amp;AL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M485" s="1">
        <f ca="1">SUMIFS(INDIRECT($F$1&amp;$F485&amp;":"&amp;$F485),INDIRECT($F$1&amp;dbP!$D$2&amp;":"&amp;dbP!$D$2),"&gt;="&amp;AM$6,INDIRECT($F$1&amp;dbP!$D$2&amp;":"&amp;dbP!$D$2),"&lt;="&amp;AM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N485" s="1">
        <f ca="1">SUMIFS(INDIRECT($F$1&amp;$F485&amp;":"&amp;$F485),INDIRECT($F$1&amp;dbP!$D$2&amp;":"&amp;dbP!$D$2),"&gt;="&amp;AN$6,INDIRECT($F$1&amp;dbP!$D$2&amp;":"&amp;dbP!$D$2),"&lt;="&amp;AN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O485" s="1">
        <f ca="1">SUMIFS(INDIRECT($F$1&amp;$F485&amp;":"&amp;$F485),INDIRECT($F$1&amp;dbP!$D$2&amp;":"&amp;dbP!$D$2),"&gt;="&amp;AO$6,INDIRECT($F$1&amp;dbP!$D$2&amp;":"&amp;dbP!$D$2),"&lt;="&amp;AO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P485" s="1">
        <f ca="1">SUMIFS(INDIRECT($F$1&amp;$F485&amp;":"&amp;$F485),INDIRECT($F$1&amp;dbP!$D$2&amp;":"&amp;dbP!$D$2),"&gt;="&amp;AP$6,INDIRECT($F$1&amp;dbP!$D$2&amp;":"&amp;dbP!$D$2),"&lt;="&amp;AP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Q485" s="1">
        <f ca="1">SUMIFS(INDIRECT($F$1&amp;$F485&amp;":"&amp;$F485),INDIRECT($F$1&amp;dbP!$D$2&amp;":"&amp;dbP!$D$2),"&gt;="&amp;AQ$6,INDIRECT($F$1&amp;dbP!$D$2&amp;":"&amp;dbP!$D$2),"&lt;="&amp;AQ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R485" s="1">
        <f ca="1">SUMIFS(INDIRECT($F$1&amp;$F485&amp;":"&amp;$F485),INDIRECT($F$1&amp;dbP!$D$2&amp;":"&amp;dbP!$D$2),"&gt;="&amp;AR$6,INDIRECT($F$1&amp;dbP!$D$2&amp;":"&amp;dbP!$D$2),"&lt;="&amp;AR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S485" s="1">
        <f ca="1">SUMIFS(INDIRECT($F$1&amp;$F485&amp;":"&amp;$F485),INDIRECT($F$1&amp;dbP!$D$2&amp;":"&amp;dbP!$D$2),"&gt;="&amp;AS$6,INDIRECT($F$1&amp;dbP!$D$2&amp;":"&amp;dbP!$D$2),"&lt;="&amp;AS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T485" s="1">
        <f ca="1">SUMIFS(INDIRECT($F$1&amp;$F485&amp;":"&amp;$F485),INDIRECT($F$1&amp;dbP!$D$2&amp;":"&amp;dbP!$D$2),"&gt;="&amp;AT$6,INDIRECT($F$1&amp;dbP!$D$2&amp;":"&amp;dbP!$D$2),"&lt;="&amp;AT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U485" s="1">
        <f ca="1">SUMIFS(INDIRECT($F$1&amp;$F485&amp;":"&amp;$F485),INDIRECT($F$1&amp;dbP!$D$2&amp;":"&amp;dbP!$D$2),"&gt;="&amp;AU$6,INDIRECT($F$1&amp;dbP!$D$2&amp;":"&amp;dbP!$D$2),"&lt;="&amp;AU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V485" s="1">
        <f ca="1">SUMIFS(INDIRECT($F$1&amp;$F485&amp;":"&amp;$F485),INDIRECT($F$1&amp;dbP!$D$2&amp;":"&amp;dbP!$D$2),"&gt;="&amp;AV$6,INDIRECT($F$1&amp;dbP!$D$2&amp;":"&amp;dbP!$D$2),"&lt;="&amp;A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W485" s="1">
        <f ca="1">SUMIFS(INDIRECT($F$1&amp;$F485&amp;":"&amp;$F485),INDIRECT($F$1&amp;dbP!$D$2&amp;":"&amp;dbP!$D$2),"&gt;="&amp;AW$6,INDIRECT($F$1&amp;dbP!$D$2&amp;":"&amp;dbP!$D$2),"&lt;="&amp;A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X485" s="1">
        <f ca="1">SUMIFS(INDIRECT($F$1&amp;$F485&amp;":"&amp;$F485),INDIRECT($F$1&amp;dbP!$D$2&amp;":"&amp;dbP!$D$2),"&gt;="&amp;AX$6,INDIRECT($F$1&amp;dbP!$D$2&amp;":"&amp;dbP!$D$2),"&lt;="&amp;A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Y485" s="1">
        <f ca="1">SUMIFS(INDIRECT($F$1&amp;$F485&amp;":"&amp;$F485),INDIRECT($F$1&amp;dbP!$D$2&amp;":"&amp;dbP!$D$2),"&gt;="&amp;AY$6,INDIRECT($F$1&amp;dbP!$D$2&amp;":"&amp;dbP!$D$2),"&lt;="&amp;A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Z485" s="1">
        <f ca="1">SUMIFS(INDIRECT($F$1&amp;$F485&amp;":"&amp;$F485),INDIRECT($F$1&amp;dbP!$D$2&amp;":"&amp;dbP!$D$2),"&gt;="&amp;AZ$6,INDIRECT($F$1&amp;dbP!$D$2&amp;":"&amp;dbP!$D$2),"&lt;="&amp;A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A485" s="1">
        <f ca="1">SUMIFS(INDIRECT($F$1&amp;$F485&amp;":"&amp;$F485),INDIRECT($F$1&amp;dbP!$D$2&amp;":"&amp;dbP!$D$2),"&gt;="&amp;BA$6,INDIRECT($F$1&amp;dbP!$D$2&amp;":"&amp;dbP!$D$2),"&lt;="&amp;B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B485" s="1">
        <f ca="1">SUMIFS(INDIRECT($F$1&amp;$F485&amp;":"&amp;$F485),INDIRECT($F$1&amp;dbP!$D$2&amp;":"&amp;dbP!$D$2),"&gt;="&amp;BB$6,INDIRECT($F$1&amp;dbP!$D$2&amp;":"&amp;dbP!$D$2),"&lt;="&amp;B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C485" s="1">
        <f ca="1">SUMIFS(INDIRECT($F$1&amp;$F485&amp;":"&amp;$F485),INDIRECT($F$1&amp;dbP!$D$2&amp;":"&amp;dbP!$D$2),"&gt;="&amp;BC$6,INDIRECT($F$1&amp;dbP!$D$2&amp;":"&amp;dbP!$D$2),"&lt;="&amp;B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D485" s="1">
        <f ca="1">SUMIFS(INDIRECT($F$1&amp;$F485&amp;":"&amp;$F485),INDIRECT($F$1&amp;dbP!$D$2&amp;":"&amp;dbP!$D$2),"&gt;="&amp;BD$6,INDIRECT($F$1&amp;dbP!$D$2&amp;":"&amp;dbP!$D$2),"&lt;="&amp;B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E485" s="1">
        <f ca="1">SUMIFS(INDIRECT($F$1&amp;$F485&amp;":"&amp;$F485),INDIRECT($F$1&amp;dbP!$D$2&amp;":"&amp;dbP!$D$2),"&gt;="&amp;BE$6,INDIRECT($F$1&amp;dbP!$D$2&amp;":"&amp;dbP!$D$2),"&lt;="&amp;B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</row>
    <row r="486" spans="2:57" x14ac:dyDescent="0.3">
      <c r="B486" s="1">
        <f>MAX(B$463:B485)+1</f>
        <v>31</v>
      </c>
      <c r="D486" s="1" t="str">
        <f ca="1">INDIRECT($B$1&amp;Items!AB$2&amp;$B486)</f>
        <v>PL(-)</v>
      </c>
      <c r="F486" s="1" t="str">
        <f ca="1">INDIRECT($B$1&amp;Items!X$2&amp;$B486)</f>
        <v>AA</v>
      </c>
      <c r="H486" s="13" t="str">
        <f ca="1">INDIRECT($B$1&amp;Items!U$2&amp;$B486)</f>
        <v>Себестоимость продаж</v>
      </c>
      <c r="I486" s="13" t="str">
        <f ca="1">IF(INDIRECT($B$1&amp;Items!V$2&amp;$B486)="",H486,INDIRECT($B$1&amp;Items!V$2&amp;$B486))</f>
        <v>Затраты этапа-2 бизнес-процесса</v>
      </c>
      <c r="J486" s="1" t="str">
        <f ca="1">IF(INDIRECT($B$1&amp;Items!W$2&amp;$B486)="",IF(H486&lt;&gt;I486,"  "&amp;I486,I486),"    "&amp;INDIRECT($B$1&amp;Items!W$2&amp;$B486))</f>
        <v xml:space="preserve">    Производственные затраты-1</v>
      </c>
      <c r="S486" s="1">
        <f ca="1">SUM($U486:INDIRECT(ADDRESS(ROW(),SUMIFS($1:$1,$5:$5,MAX($5:$5)))))</f>
        <v>810000</v>
      </c>
      <c r="V486" s="1">
        <f ca="1">SUMIFS(INDIRECT($F$1&amp;$F486&amp;":"&amp;$F486),INDIRECT($F$1&amp;dbP!$D$2&amp;":"&amp;dbP!$D$2),"&gt;="&amp;V$6,INDIRECT($F$1&amp;dbP!$D$2&amp;":"&amp;dbP!$D$2),"&lt;="&amp;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W486" s="1">
        <f ca="1">SUMIFS(INDIRECT($F$1&amp;$F486&amp;":"&amp;$F486),INDIRECT($F$1&amp;dbP!$D$2&amp;":"&amp;dbP!$D$2),"&gt;="&amp;W$6,INDIRECT($F$1&amp;dbP!$D$2&amp;":"&amp;dbP!$D$2),"&lt;="&amp;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X486" s="1">
        <f ca="1">SUMIFS(INDIRECT($F$1&amp;$F486&amp;":"&amp;$F486),INDIRECT($F$1&amp;dbP!$D$2&amp;":"&amp;dbP!$D$2),"&gt;="&amp;X$6,INDIRECT($F$1&amp;dbP!$D$2&amp;":"&amp;dbP!$D$2),"&lt;="&amp;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Y486" s="1">
        <f ca="1">SUMIFS(INDIRECT($F$1&amp;$F486&amp;":"&amp;$F486),INDIRECT($F$1&amp;dbP!$D$2&amp;":"&amp;dbP!$D$2),"&gt;="&amp;Y$6,INDIRECT($F$1&amp;dbP!$D$2&amp;":"&amp;dbP!$D$2),"&lt;="&amp;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Z486" s="1">
        <f ca="1">SUMIFS(INDIRECT($F$1&amp;$F486&amp;":"&amp;$F486),INDIRECT($F$1&amp;dbP!$D$2&amp;":"&amp;dbP!$D$2),"&gt;="&amp;Z$6,INDIRECT($F$1&amp;dbP!$D$2&amp;":"&amp;dbP!$D$2),"&lt;="&amp;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270000</v>
      </c>
      <c r="AA486" s="1">
        <f ca="1">SUMIFS(INDIRECT($F$1&amp;$F486&amp;":"&amp;$F486),INDIRECT($F$1&amp;dbP!$D$2&amp;":"&amp;dbP!$D$2),"&gt;="&amp;AA$6,INDIRECT($F$1&amp;dbP!$D$2&amp;":"&amp;dbP!$D$2),"&lt;="&amp;A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540000</v>
      </c>
      <c r="AB486" s="1">
        <f ca="1">SUMIFS(INDIRECT($F$1&amp;$F486&amp;":"&amp;$F486),INDIRECT($F$1&amp;dbP!$D$2&amp;":"&amp;dbP!$D$2),"&gt;="&amp;AB$6,INDIRECT($F$1&amp;dbP!$D$2&amp;":"&amp;dbP!$D$2),"&lt;="&amp;A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C486" s="1">
        <f ca="1">SUMIFS(INDIRECT($F$1&amp;$F486&amp;":"&amp;$F486),INDIRECT($F$1&amp;dbP!$D$2&amp;":"&amp;dbP!$D$2),"&gt;="&amp;AC$6,INDIRECT($F$1&amp;dbP!$D$2&amp;":"&amp;dbP!$D$2),"&lt;="&amp;A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D486" s="1">
        <f ca="1">SUMIFS(INDIRECT($F$1&amp;$F486&amp;":"&amp;$F486),INDIRECT($F$1&amp;dbP!$D$2&amp;":"&amp;dbP!$D$2),"&gt;="&amp;AD$6,INDIRECT($F$1&amp;dbP!$D$2&amp;":"&amp;dbP!$D$2),"&lt;="&amp;A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E486" s="1">
        <f ca="1">SUMIFS(INDIRECT($F$1&amp;$F486&amp;":"&amp;$F486),INDIRECT($F$1&amp;dbP!$D$2&amp;":"&amp;dbP!$D$2),"&gt;="&amp;AE$6,INDIRECT($F$1&amp;dbP!$D$2&amp;":"&amp;dbP!$D$2),"&lt;="&amp;A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F486" s="1">
        <f ca="1">SUMIFS(INDIRECT($F$1&amp;$F486&amp;":"&amp;$F486),INDIRECT($F$1&amp;dbP!$D$2&amp;":"&amp;dbP!$D$2),"&gt;="&amp;AF$6,INDIRECT($F$1&amp;dbP!$D$2&amp;":"&amp;dbP!$D$2),"&lt;="&amp;AF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G486" s="1">
        <f ca="1">SUMIFS(INDIRECT($F$1&amp;$F486&amp;":"&amp;$F486),INDIRECT($F$1&amp;dbP!$D$2&amp;":"&amp;dbP!$D$2),"&gt;="&amp;AG$6,INDIRECT($F$1&amp;dbP!$D$2&amp;":"&amp;dbP!$D$2),"&lt;="&amp;AG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H486" s="1">
        <f ca="1">SUMIFS(INDIRECT($F$1&amp;$F486&amp;":"&amp;$F486),INDIRECT($F$1&amp;dbP!$D$2&amp;":"&amp;dbP!$D$2),"&gt;="&amp;AH$6,INDIRECT($F$1&amp;dbP!$D$2&amp;":"&amp;dbP!$D$2),"&lt;="&amp;AH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I486" s="1">
        <f ca="1">SUMIFS(INDIRECT($F$1&amp;$F486&amp;":"&amp;$F486),INDIRECT($F$1&amp;dbP!$D$2&amp;":"&amp;dbP!$D$2),"&gt;="&amp;AI$6,INDIRECT($F$1&amp;dbP!$D$2&amp;":"&amp;dbP!$D$2),"&lt;="&amp;AI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J486" s="1">
        <f ca="1">SUMIFS(INDIRECT($F$1&amp;$F486&amp;":"&amp;$F486),INDIRECT($F$1&amp;dbP!$D$2&amp;":"&amp;dbP!$D$2),"&gt;="&amp;AJ$6,INDIRECT($F$1&amp;dbP!$D$2&amp;":"&amp;dbP!$D$2),"&lt;="&amp;AJ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K486" s="1">
        <f ca="1">SUMIFS(INDIRECT($F$1&amp;$F486&amp;":"&amp;$F486),INDIRECT($F$1&amp;dbP!$D$2&amp;":"&amp;dbP!$D$2),"&gt;="&amp;AK$6,INDIRECT($F$1&amp;dbP!$D$2&amp;":"&amp;dbP!$D$2),"&lt;="&amp;AK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L486" s="1">
        <f ca="1">SUMIFS(INDIRECT($F$1&amp;$F486&amp;":"&amp;$F486),INDIRECT($F$1&amp;dbP!$D$2&amp;":"&amp;dbP!$D$2),"&gt;="&amp;AL$6,INDIRECT($F$1&amp;dbP!$D$2&amp;":"&amp;dbP!$D$2),"&lt;="&amp;AL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M486" s="1">
        <f ca="1">SUMIFS(INDIRECT($F$1&amp;$F486&amp;":"&amp;$F486),INDIRECT($F$1&amp;dbP!$D$2&amp;":"&amp;dbP!$D$2),"&gt;="&amp;AM$6,INDIRECT($F$1&amp;dbP!$D$2&amp;":"&amp;dbP!$D$2),"&lt;="&amp;AM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N486" s="1">
        <f ca="1">SUMIFS(INDIRECT($F$1&amp;$F486&amp;":"&amp;$F486),INDIRECT($F$1&amp;dbP!$D$2&amp;":"&amp;dbP!$D$2),"&gt;="&amp;AN$6,INDIRECT($F$1&amp;dbP!$D$2&amp;":"&amp;dbP!$D$2),"&lt;="&amp;AN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O486" s="1">
        <f ca="1">SUMIFS(INDIRECT($F$1&amp;$F486&amp;":"&amp;$F486),INDIRECT($F$1&amp;dbP!$D$2&amp;":"&amp;dbP!$D$2),"&gt;="&amp;AO$6,INDIRECT($F$1&amp;dbP!$D$2&amp;":"&amp;dbP!$D$2),"&lt;="&amp;AO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P486" s="1">
        <f ca="1">SUMIFS(INDIRECT($F$1&amp;$F486&amp;":"&amp;$F486),INDIRECT($F$1&amp;dbP!$D$2&amp;":"&amp;dbP!$D$2),"&gt;="&amp;AP$6,INDIRECT($F$1&amp;dbP!$D$2&amp;":"&amp;dbP!$D$2),"&lt;="&amp;AP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Q486" s="1">
        <f ca="1">SUMIFS(INDIRECT($F$1&amp;$F486&amp;":"&amp;$F486),INDIRECT($F$1&amp;dbP!$D$2&amp;":"&amp;dbP!$D$2),"&gt;="&amp;AQ$6,INDIRECT($F$1&amp;dbP!$D$2&amp;":"&amp;dbP!$D$2),"&lt;="&amp;AQ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R486" s="1">
        <f ca="1">SUMIFS(INDIRECT($F$1&amp;$F486&amp;":"&amp;$F486),INDIRECT($F$1&amp;dbP!$D$2&amp;":"&amp;dbP!$D$2),"&gt;="&amp;AR$6,INDIRECT($F$1&amp;dbP!$D$2&amp;":"&amp;dbP!$D$2),"&lt;="&amp;AR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S486" s="1">
        <f ca="1">SUMIFS(INDIRECT($F$1&amp;$F486&amp;":"&amp;$F486),INDIRECT($F$1&amp;dbP!$D$2&amp;":"&amp;dbP!$D$2),"&gt;="&amp;AS$6,INDIRECT($F$1&amp;dbP!$D$2&amp;":"&amp;dbP!$D$2),"&lt;="&amp;AS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T486" s="1">
        <f ca="1">SUMIFS(INDIRECT($F$1&amp;$F486&amp;":"&amp;$F486),INDIRECT($F$1&amp;dbP!$D$2&amp;":"&amp;dbP!$D$2),"&gt;="&amp;AT$6,INDIRECT($F$1&amp;dbP!$D$2&amp;":"&amp;dbP!$D$2),"&lt;="&amp;AT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U486" s="1">
        <f ca="1">SUMIFS(INDIRECT($F$1&amp;$F486&amp;":"&amp;$F486),INDIRECT($F$1&amp;dbP!$D$2&amp;":"&amp;dbP!$D$2),"&gt;="&amp;AU$6,INDIRECT($F$1&amp;dbP!$D$2&amp;":"&amp;dbP!$D$2),"&lt;="&amp;AU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V486" s="1">
        <f ca="1">SUMIFS(INDIRECT($F$1&amp;$F486&amp;":"&amp;$F486),INDIRECT($F$1&amp;dbP!$D$2&amp;":"&amp;dbP!$D$2),"&gt;="&amp;AV$6,INDIRECT($F$1&amp;dbP!$D$2&amp;":"&amp;dbP!$D$2),"&lt;="&amp;A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W486" s="1">
        <f ca="1">SUMIFS(INDIRECT($F$1&amp;$F486&amp;":"&amp;$F486),INDIRECT($F$1&amp;dbP!$D$2&amp;":"&amp;dbP!$D$2),"&gt;="&amp;AW$6,INDIRECT($F$1&amp;dbP!$D$2&amp;":"&amp;dbP!$D$2),"&lt;="&amp;A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X486" s="1">
        <f ca="1">SUMIFS(INDIRECT($F$1&amp;$F486&amp;":"&amp;$F486),INDIRECT($F$1&amp;dbP!$D$2&amp;":"&amp;dbP!$D$2),"&gt;="&amp;AX$6,INDIRECT($F$1&amp;dbP!$D$2&amp;":"&amp;dbP!$D$2),"&lt;="&amp;A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Y486" s="1">
        <f ca="1">SUMIFS(INDIRECT($F$1&amp;$F486&amp;":"&amp;$F486),INDIRECT($F$1&amp;dbP!$D$2&amp;":"&amp;dbP!$D$2),"&gt;="&amp;AY$6,INDIRECT($F$1&amp;dbP!$D$2&amp;":"&amp;dbP!$D$2),"&lt;="&amp;A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Z486" s="1">
        <f ca="1">SUMIFS(INDIRECT($F$1&amp;$F486&amp;":"&amp;$F486),INDIRECT($F$1&amp;dbP!$D$2&amp;":"&amp;dbP!$D$2),"&gt;="&amp;AZ$6,INDIRECT($F$1&amp;dbP!$D$2&amp;":"&amp;dbP!$D$2),"&lt;="&amp;A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A486" s="1">
        <f ca="1">SUMIFS(INDIRECT($F$1&amp;$F486&amp;":"&amp;$F486),INDIRECT($F$1&amp;dbP!$D$2&amp;":"&amp;dbP!$D$2),"&gt;="&amp;BA$6,INDIRECT($F$1&amp;dbP!$D$2&amp;":"&amp;dbP!$D$2),"&lt;="&amp;B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B486" s="1">
        <f ca="1">SUMIFS(INDIRECT($F$1&amp;$F486&amp;":"&amp;$F486),INDIRECT($F$1&amp;dbP!$D$2&amp;":"&amp;dbP!$D$2),"&gt;="&amp;BB$6,INDIRECT($F$1&amp;dbP!$D$2&amp;":"&amp;dbP!$D$2),"&lt;="&amp;B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C486" s="1">
        <f ca="1">SUMIFS(INDIRECT($F$1&amp;$F486&amp;":"&amp;$F486),INDIRECT($F$1&amp;dbP!$D$2&amp;":"&amp;dbP!$D$2),"&gt;="&amp;BC$6,INDIRECT($F$1&amp;dbP!$D$2&amp;":"&amp;dbP!$D$2),"&lt;="&amp;B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D486" s="1">
        <f ca="1">SUMIFS(INDIRECT($F$1&amp;$F486&amp;":"&amp;$F486),INDIRECT($F$1&amp;dbP!$D$2&amp;":"&amp;dbP!$D$2),"&gt;="&amp;BD$6,INDIRECT($F$1&amp;dbP!$D$2&amp;":"&amp;dbP!$D$2),"&lt;="&amp;B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E486" s="1">
        <f ca="1">SUMIFS(INDIRECT($F$1&amp;$F486&amp;":"&amp;$F486),INDIRECT($F$1&amp;dbP!$D$2&amp;":"&amp;dbP!$D$2),"&gt;="&amp;BE$6,INDIRECT($F$1&amp;dbP!$D$2&amp;":"&amp;dbP!$D$2),"&lt;="&amp;B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</row>
    <row r="487" spans="2:57" x14ac:dyDescent="0.3">
      <c r="B487" s="1">
        <f>MAX(B$463:B486)+1</f>
        <v>32</v>
      </c>
      <c r="D487" s="1" t="str">
        <f ca="1">INDIRECT($B$1&amp;Items!AB$2&amp;$B487)</f>
        <v>PL(-)</v>
      </c>
      <c r="F487" s="1" t="str">
        <f ca="1">INDIRECT($B$1&amp;Items!X$2&amp;$B487)</f>
        <v>AA</v>
      </c>
      <c r="H487" s="13" t="str">
        <f ca="1">INDIRECT($B$1&amp;Items!U$2&amp;$B487)</f>
        <v>Себестоимость продаж</v>
      </c>
      <c r="I487" s="13" t="str">
        <f ca="1">IF(INDIRECT($B$1&amp;Items!V$2&amp;$B487)="",H487,INDIRECT($B$1&amp;Items!V$2&amp;$B487))</f>
        <v>Затраты этапа-2 бизнес-процесса</v>
      </c>
      <c r="J487" s="1" t="str">
        <f ca="1">IF(INDIRECT($B$1&amp;Items!W$2&amp;$B487)="",IF(H487&lt;&gt;I487,"  "&amp;I487,I487),"    "&amp;INDIRECT($B$1&amp;Items!W$2&amp;$B487))</f>
        <v xml:space="preserve">    Производственные затраты-2</v>
      </c>
      <c r="S487" s="1">
        <f ca="1">SUM($U487:INDIRECT(ADDRESS(ROW(),SUMIFS($1:$1,$5:$5,MAX($5:$5)))))</f>
        <v>792000</v>
      </c>
      <c r="V487" s="1">
        <f ca="1">SUMIFS(INDIRECT($F$1&amp;$F487&amp;":"&amp;$F487),INDIRECT($F$1&amp;dbP!$D$2&amp;":"&amp;dbP!$D$2),"&gt;="&amp;V$6,INDIRECT($F$1&amp;dbP!$D$2&amp;":"&amp;dbP!$D$2),"&lt;="&amp;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W487" s="1">
        <f ca="1">SUMIFS(INDIRECT($F$1&amp;$F487&amp;":"&amp;$F487),INDIRECT($F$1&amp;dbP!$D$2&amp;":"&amp;dbP!$D$2),"&gt;="&amp;W$6,INDIRECT($F$1&amp;dbP!$D$2&amp;":"&amp;dbP!$D$2),"&lt;="&amp;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X487" s="1">
        <f ca="1">SUMIFS(INDIRECT($F$1&amp;$F487&amp;":"&amp;$F487),INDIRECT($F$1&amp;dbP!$D$2&amp;":"&amp;dbP!$D$2),"&gt;="&amp;X$6,INDIRECT($F$1&amp;dbP!$D$2&amp;":"&amp;dbP!$D$2),"&lt;="&amp;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Y487" s="1">
        <f ca="1">SUMIFS(INDIRECT($F$1&amp;$F487&amp;":"&amp;$F487),INDIRECT($F$1&amp;dbP!$D$2&amp;":"&amp;dbP!$D$2),"&gt;="&amp;Y$6,INDIRECT($F$1&amp;dbP!$D$2&amp;":"&amp;dbP!$D$2),"&lt;="&amp;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Z487" s="1">
        <f ca="1">SUMIFS(INDIRECT($F$1&amp;$F487&amp;":"&amp;$F487),INDIRECT($F$1&amp;dbP!$D$2&amp;":"&amp;dbP!$D$2),"&gt;="&amp;Z$6,INDIRECT($F$1&amp;dbP!$D$2&amp;":"&amp;dbP!$D$2),"&lt;="&amp;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264000</v>
      </c>
      <c r="AA487" s="1">
        <f ca="1">SUMIFS(INDIRECT($F$1&amp;$F487&amp;":"&amp;$F487),INDIRECT($F$1&amp;dbP!$D$2&amp;":"&amp;dbP!$D$2),"&gt;="&amp;AA$6,INDIRECT($F$1&amp;dbP!$D$2&amp;":"&amp;dbP!$D$2),"&lt;="&amp;A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528000</v>
      </c>
      <c r="AB487" s="1">
        <f ca="1">SUMIFS(INDIRECT($F$1&amp;$F487&amp;":"&amp;$F487),INDIRECT($F$1&amp;dbP!$D$2&amp;":"&amp;dbP!$D$2),"&gt;="&amp;AB$6,INDIRECT($F$1&amp;dbP!$D$2&amp;":"&amp;dbP!$D$2),"&lt;="&amp;A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C487" s="1">
        <f ca="1">SUMIFS(INDIRECT($F$1&amp;$F487&amp;":"&amp;$F487),INDIRECT($F$1&amp;dbP!$D$2&amp;":"&amp;dbP!$D$2),"&gt;="&amp;AC$6,INDIRECT($F$1&amp;dbP!$D$2&amp;":"&amp;dbP!$D$2),"&lt;="&amp;A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D487" s="1">
        <f ca="1">SUMIFS(INDIRECT($F$1&amp;$F487&amp;":"&amp;$F487),INDIRECT($F$1&amp;dbP!$D$2&amp;":"&amp;dbP!$D$2),"&gt;="&amp;AD$6,INDIRECT($F$1&amp;dbP!$D$2&amp;":"&amp;dbP!$D$2),"&lt;="&amp;A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E487" s="1">
        <f ca="1">SUMIFS(INDIRECT($F$1&amp;$F487&amp;":"&amp;$F487),INDIRECT($F$1&amp;dbP!$D$2&amp;":"&amp;dbP!$D$2),"&gt;="&amp;AE$6,INDIRECT($F$1&amp;dbP!$D$2&amp;":"&amp;dbP!$D$2),"&lt;="&amp;A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F487" s="1">
        <f ca="1">SUMIFS(INDIRECT($F$1&amp;$F487&amp;":"&amp;$F487),INDIRECT($F$1&amp;dbP!$D$2&amp;":"&amp;dbP!$D$2),"&gt;="&amp;AF$6,INDIRECT($F$1&amp;dbP!$D$2&amp;":"&amp;dbP!$D$2),"&lt;="&amp;AF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G487" s="1">
        <f ca="1">SUMIFS(INDIRECT($F$1&amp;$F487&amp;":"&amp;$F487),INDIRECT($F$1&amp;dbP!$D$2&amp;":"&amp;dbP!$D$2),"&gt;="&amp;AG$6,INDIRECT($F$1&amp;dbP!$D$2&amp;":"&amp;dbP!$D$2),"&lt;="&amp;AG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H487" s="1">
        <f ca="1">SUMIFS(INDIRECT($F$1&amp;$F487&amp;":"&amp;$F487),INDIRECT($F$1&amp;dbP!$D$2&amp;":"&amp;dbP!$D$2),"&gt;="&amp;AH$6,INDIRECT($F$1&amp;dbP!$D$2&amp;":"&amp;dbP!$D$2),"&lt;="&amp;AH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I487" s="1">
        <f ca="1">SUMIFS(INDIRECT($F$1&amp;$F487&amp;":"&amp;$F487),INDIRECT($F$1&amp;dbP!$D$2&amp;":"&amp;dbP!$D$2),"&gt;="&amp;AI$6,INDIRECT($F$1&amp;dbP!$D$2&amp;":"&amp;dbP!$D$2),"&lt;="&amp;AI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J487" s="1">
        <f ca="1">SUMIFS(INDIRECT($F$1&amp;$F487&amp;":"&amp;$F487),INDIRECT($F$1&amp;dbP!$D$2&amp;":"&amp;dbP!$D$2),"&gt;="&amp;AJ$6,INDIRECT($F$1&amp;dbP!$D$2&amp;":"&amp;dbP!$D$2),"&lt;="&amp;AJ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K487" s="1">
        <f ca="1">SUMIFS(INDIRECT($F$1&amp;$F487&amp;":"&amp;$F487),INDIRECT($F$1&amp;dbP!$D$2&amp;":"&amp;dbP!$D$2),"&gt;="&amp;AK$6,INDIRECT($F$1&amp;dbP!$D$2&amp;":"&amp;dbP!$D$2),"&lt;="&amp;AK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L487" s="1">
        <f ca="1">SUMIFS(INDIRECT($F$1&amp;$F487&amp;":"&amp;$F487),INDIRECT($F$1&amp;dbP!$D$2&amp;":"&amp;dbP!$D$2),"&gt;="&amp;AL$6,INDIRECT($F$1&amp;dbP!$D$2&amp;":"&amp;dbP!$D$2),"&lt;="&amp;AL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M487" s="1">
        <f ca="1">SUMIFS(INDIRECT($F$1&amp;$F487&amp;":"&amp;$F487),INDIRECT($F$1&amp;dbP!$D$2&amp;":"&amp;dbP!$D$2),"&gt;="&amp;AM$6,INDIRECT($F$1&amp;dbP!$D$2&amp;":"&amp;dbP!$D$2),"&lt;="&amp;AM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N487" s="1">
        <f ca="1">SUMIFS(INDIRECT($F$1&amp;$F487&amp;":"&amp;$F487),INDIRECT($F$1&amp;dbP!$D$2&amp;":"&amp;dbP!$D$2),"&gt;="&amp;AN$6,INDIRECT($F$1&amp;dbP!$D$2&amp;":"&amp;dbP!$D$2),"&lt;="&amp;AN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O487" s="1">
        <f ca="1">SUMIFS(INDIRECT($F$1&amp;$F487&amp;":"&amp;$F487),INDIRECT($F$1&amp;dbP!$D$2&amp;":"&amp;dbP!$D$2),"&gt;="&amp;AO$6,INDIRECT($F$1&amp;dbP!$D$2&amp;":"&amp;dbP!$D$2),"&lt;="&amp;AO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P487" s="1">
        <f ca="1">SUMIFS(INDIRECT($F$1&amp;$F487&amp;":"&amp;$F487),INDIRECT($F$1&amp;dbP!$D$2&amp;":"&amp;dbP!$D$2),"&gt;="&amp;AP$6,INDIRECT($F$1&amp;dbP!$D$2&amp;":"&amp;dbP!$D$2),"&lt;="&amp;AP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Q487" s="1">
        <f ca="1">SUMIFS(INDIRECT($F$1&amp;$F487&amp;":"&amp;$F487),INDIRECT($F$1&amp;dbP!$D$2&amp;":"&amp;dbP!$D$2),"&gt;="&amp;AQ$6,INDIRECT($F$1&amp;dbP!$D$2&amp;":"&amp;dbP!$D$2),"&lt;="&amp;AQ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R487" s="1">
        <f ca="1">SUMIFS(INDIRECT($F$1&amp;$F487&amp;":"&amp;$F487),INDIRECT($F$1&amp;dbP!$D$2&amp;":"&amp;dbP!$D$2),"&gt;="&amp;AR$6,INDIRECT($F$1&amp;dbP!$D$2&amp;":"&amp;dbP!$D$2),"&lt;="&amp;AR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S487" s="1">
        <f ca="1">SUMIFS(INDIRECT($F$1&amp;$F487&amp;":"&amp;$F487),INDIRECT($F$1&amp;dbP!$D$2&amp;":"&amp;dbP!$D$2),"&gt;="&amp;AS$6,INDIRECT($F$1&amp;dbP!$D$2&amp;":"&amp;dbP!$D$2),"&lt;="&amp;AS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T487" s="1">
        <f ca="1">SUMIFS(INDIRECT($F$1&amp;$F487&amp;":"&amp;$F487),INDIRECT($F$1&amp;dbP!$D$2&amp;":"&amp;dbP!$D$2),"&gt;="&amp;AT$6,INDIRECT($F$1&amp;dbP!$D$2&amp;":"&amp;dbP!$D$2),"&lt;="&amp;AT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U487" s="1">
        <f ca="1">SUMIFS(INDIRECT($F$1&amp;$F487&amp;":"&amp;$F487),INDIRECT($F$1&amp;dbP!$D$2&amp;":"&amp;dbP!$D$2),"&gt;="&amp;AU$6,INDIRECT($F$1&amp;dbP!$D$2&amp;":"&amp;dbP!$D$2),"&lt;="&amp;AU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V487" s="1">
        <f ca="1">SUMIFS(INDIRECT($F$1&amp;$F487&amp;":"&amp;$F487),INDIRECT($F$1&amp;dbP!$D$2&amp;":"&amp;dbP!$D$2),"&gt;="&amp;AV$6,INDIRECT($F$1&amp;dbP!$D$2&amp;":"&amp;dbP!$D$2),"&lt;="&amp;A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W487" s="1">
        <f ca="1">SUMIFS(INDIRECT($F$1&amp;$F487&amp;":"&amp;$F487),INDIRECT($F$1&amp;dbP!$D$2&amp;":"&amp;dbP!$D$2),"&gt;="&amp;AW$6,INDIRECT($F$1&amp;dbP!$D$2&amp;":"&amp;dbP!$D$2),"&lt;="&amp;A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X487" s="1">
        <f ca="1">SUMIFS(INDIRECT($F$1&amp;$F487&amp;":"&amp;$F487),INDIRECT($F$1&amp;dbP!$D$2&amp;":"&amp;dbP!$D$2),"&gt;="&amp;AX$6,INDIRECT($F$1&amp;dbP!$D$2&amp;":"&amp;dbP!$D$2),"&lt;="&amp;A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Y487" s="1">
        <f ca="1">SUMIFS(INDIRECT($F$1&amp;$F487&amp;":"&amp;$F487),INDIRECT($F$1&amp;dbP!$D$2&amp;":"&amp;dbP!$D$2),"&gt;="&amp;AY$6,INDIRECT($F$1&amp;dbP!$D$2&amp;":"&amp;dbP!$D$2),"&lt;="&amp;A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Z487" s="1">
        <f ca="1">SUMIFS(INDIRECT($F$1&amp;$F487&amp;":"&amp;$F487),INDIRECT($F$1&amp;dbP!$D$2&amp;":"&amp;dbP!$D$2),"&gt;="&amp;AZ$6,INDIRECT($F$1&amp;dbP!$D$2&amp;":"&amp;dbP!$D$2),"&lt;="&amp;A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A487" s="1">
        <f ca="1">SUMIFS(INDIRECT($F$1&amp;$F487&amp;":"&amp;$F487),INDIRECT($F$1&amp;dbP!$D$2&amp;":"&amp;dbP!$D$2),"&gt;="&amp;BA$6,INDIRECT($F$1&amp;dbP!$D$2&amp;":"&amp;dbP!$D$2),"&lt;="&amp;B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B487" s="1">
        <f ca="1">SUMIFS(INDIRECT($F$1&amp;$F487&amp;":"&amp;$F487),INDIRECT($F$1&amp;dbP!$D$2&amp;":"&amp;dbP!$D$2),"&gt;="&amp;BB$6,INDIRECT($F$1&amp;dbP!$D$2&amp;":"&amp;dbP!$D$2),"&lt;="&amp;B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C487" s="1">
        <f ca="1">SUMIFS(INDIRECT($F$1&amp;$F487&amp;":"&amp;$F487),INDIRECT($F$1&amp;dbP!$D$2&amp;":"&amp;dbP!$D$2),"&gt;="&amp;BC$6,INDIRECT($F$1&amp;dbP!$D$2&amp;":"&amp;dbP!$D$2),"&lt;="&amp;B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D487" s="1">
        <f ca="1">SUMIFS(INDIRECT($F$1&amp;$F487&amp;":"&amp;$F487),INDIRECT($F$1&amp;dbP!$D$2&amp;":"&amp;dbP!$D$2),"&gt;="&amp;BD$6,INDIRECT($F$1&amp;dbP!$D$2&amp;":"&amp;dbP!$D$2),"&lt;="&amp;B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E487" s="1">
        <f ca="1">SUMIFS(INDIRECT($F$1&amp;$F487&amp;":"&amp;$F487),INDIRECT($F$1&amp;dbP!$D$2&amp;":"&amp;dbP!$D$2),"&gt;="&amp;BE$6,INDIRECT($F$1&amp;dbP!$D$2&amp;":"&amp;dbP!$D$2),"&lt;="&amp;B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</row>
    <row r="488" spans="2:57" x14ac:dyDescent="0.3">
      <c r="B488" s="1">
        <f>MAX(B$463:B487)+1</f>
        <v>33</v>
      </c>
      <c r="D488" s="1" t="str">
        <f ca="1">INDIRECT($B$1&amp;Items!AB$2&amp;$B488)</f>
        <v>PL(-)</v>
      </c>
      <c r="F488" s="1" t="str">
        <f ca="1">INDIRECT($B$1&amp;Items!X$2&amp;$B488)</f>
        <v>AA</v>
      </c>
      <c r="H488" s="13" t="str">
        <f ca="1">INDIRECT($B$1&amp;Items!U$2&amp;$B488)</f>
        <v>Себестоимость продаж</v>
      </c>
      <c r="I488" s="13" t="str">
        <f ca="1">IF(INDIRECT($B$1&amp;Items!V$2&amp;$B488)="",H488,INDIRECT($B$1&amp;Items!V$2&amp;$B488))</f>
        <v>Затраты этапа-2 бизнес-процесса</v>
      </c>
      <c r="J488" s="1" t="str">
        <f ca="1">IF(INDIRECT($B$1&amp;Items!W$2&amp;$B488)="",IF(H488&lt;&gt;I488,"  "&amp;I488,I488),"    "&amp;INDIRECT($B$1&amp;Items!W$2&amp;$B488))</f>
        <v xml:space="preserve">    Производственные затраты-3</v>
      </c>
      <c r="S488" s="1">
        <f ca="1">SUM($U488:INDIRECT(ADDRESS(ROW(),SUMIFS($1:$1,$5:$5,MAX($5:$5)))))</f>
        <v>751140</v>
      </c>
      <c r="V488" s="1">
        <f ca="1">SUMIFS(INDIRECT($F$1&amp;$F488&amp;":"&amp;$F488),INDIRECT($F$1&amp;dbP!$D$2&amp;":"&amp;dbP!$D$2),"&gt;="&amp;V$6,INDIRECT($F$1&amp;dbP!$D$2&amp;":"&amp;dbP!$D$2),"&lt;="&amp;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W488" s="1">
        <f ca="1">SUMIFS(INDIRECT($F$1&amp;$F488&amp;":"&amp;$F488),INDIRECT($F$1&amp;dbP!$D$2&amp;":"&amp;dbP!$D$2),"&gt;="&amp;W$6,INDIRECT($F$1&amp;dbP!$D$2&amp;":"&amp;dbP!$D$2),"&lt;="&amp;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X488" s="1">
        <f ca="1">SUMIFS(INDIRECT($F$1&amp;$F488&amp;":"&amp;$F488),INDIRECT($F$1&amp;dbP!$D$2&amp;":"&amp;dbP!$D$2),"&gt;="&amp;X$6,INDIRECT($F$1&amp;dbP!$D$2&amp;":"&amp;dbP!$D$2),"&lt;="&amp;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Y488" s="1">
        <f ca="1">SUMIFS(INDIRECT($F$1&amp;$F488&amp;":"&amp;$F488),INDIRECT($F$1&amp;dbP!$D$2&amp;":"&amp;dbP!$D$2),"&gt;="&amp;Y$6,INDIRECT($F$1&amp;dbP!$D$2&amp;":"&amp;dbP!$D$2),"&lt;="&amp;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Z488" s="1">
        <f ca="1">SUMIFS(INDIRECT($F$1&amp;$F488&amp;":"&amp;$F488),INDIRECT($F$1&amp;dbP!$D$2&amp;":"&amp;dbP!$D$2),"&gt;="&amp;Z$6,INDIRECT($F$1&amp;dbP!$D$2&amp;":"&amp;dbP!$D$2),"&lt;="&amp;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250380</v>
      </c>
      <c r="AA488" s="1">
        <f ca="1">SUMIFS(INDIRECT($F$1&amp;$F488&amp;":"&amp;$F488),INDIRECT($F$1&amp;dbP!$D$2&amp;":"&amp;dbP!$D$2),"&gt;="&amp;AA$6,INDIRECT($F$1&amp;dbP!$D$2&amp;":"&amp;dbP!$D$2),"&lt;="&amp;A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500760</v>
      </c>
      <c r="AB488" s="1">
        <f ca="1">SUMIFS(INDIRECT($F$1&amp;$F488&amp;":"&amp;$F488),INDIRECT($F$1&amp;dbP!$D$2&amp;":"&amp;dbP!$D$2),"&gt;="&amp;AB$6,INDIRECT($F$1&amp;dbP!$D$2&amp;":"&amp;dbP!$D$2),"&lt;="&amp;A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C488" s="1">
        <f ca="1">SUMIFS(INDIRECT($F$1&amp;$F488&amp;":"&amp;$F488),INDIRECT($F$1&amp;dbP!$D$2&amp;":"&amp;dbP!$D$2),"&gt;="&amp;AC$6,INDIRECT($F$1&amp;dbP!$D$2&amp;":"&amp;dbP!$D$2),"&lt;="&amp;A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D488" s="1">
        <f ca="1">SUMIFS(INDIRECT($F$1&amp;$F488&amp;":"&amp;$F488),INDIRECT($F$1&amp;dbP!$D$2&amp;":"&amp;dbP!$D$2),"&gt;="&amp;AD$6,INDIRECT($F$1&amp;dbP!$D$2&amp;":"&amp;dbP!$D$2),"&lt;="&amp;A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E488" s="1">
        <f ca="1">SUMIFS(INDIRECT($F$1&amp;$F488&amp;":"&amp;$F488),INDIRECT($F$1&amp;dbP!$D$2&amp;":"&amp;dbP!$D$2),"&gt;="&amp;AE$6,INDIRECT($F$1&amp;dbP!$D$2&amp;":"&amp;dbP!$D$2),"&lt;="&amp;A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F488" s="1">
        <f ca="1">SUMIFS(INDIRECT($F$1&amp;$F488&amp;":"&amp;$F488),INDIRECT($F$1&amp;dbP!$D$2&amp;":"&amp;dbP!$D$2),"&gt;="&amp;AF$6,INDIRECT($F$1&amp;dbP!$D$2&amp;":"&amp;dbP!$D$2),"&lt;="&amp;AF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G488" s="1">
        <f ca="1">SUMIFS(INDIRECT($F$1&amp;$F488&amp;":"&amp;$F488),INDIRECT($F$1&amp;dbP!$D$2&amp;":"&amp;dbP!$D$2),"&gt;="&amp;AG$6,INDIRECT($F$1&amp;dbP!$D$2&amp;":"&amp;dbP!$D$2),"&lt;="&amp;AG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H488" s="1">
        <f ca="1">SUMIFS(INDIRECT($F$1&amp;$F488&amp;":"&amp;$F488),INDIRECT($F$1&amp;dbP!$D$2&amp;":"&amp;dbP!$D$2),"&gt;="&amp;AH$6,INDIRECT($F$1&amp;dbP!$D$2&amp;":"&amp;dbP!$D$2),"&lt;="&amp;AH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I488" s="1">
        <f ca="1">SUMIFS(INDIRECT($F$1&amp;$F488&amp;":"&amp;$F488),INDIRECT($F$1&amp;dbP!$D$2&amp;":"&amp;dbP!$D$2),"&gt;="&amp;AI$6,INDIRECT($F$1&amp;dbP!$D$2&amp;":"&amp;dbP!$D$2),"&lt;="&amp;AI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J488" s="1">
        <f ca="1">SUMIFS(INDIRECT($F$1&amp;$F488&amp;":"&amp;$F488),INDIRECT($F$1&amp;dbP!$D$2&amp;":"&amp;dbP!$D$2),"&gt;="&amp;AJ$6,INDIRECT($F$1&amp;dbP!$D$2&amp;":"&amp;dbP!$D$2),"&lt;="&amp;AJ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K488" s="1">
        <f ca="1">SUMIFS(INDIRECT($F$1&amp;$F488&amp;":"&amp;$F488),INDIRECT($F$1&amp;dbP!$D$2&amp;":"&amp;dbP!$D$2),"&gt;="&amp;AK$6,INDIRECT($F$1&amp;dbP!$D$2&amp;":"&amp;dbP!$D$2),"&lt;="&amp;AK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L488" s="1">
        <f ca="1">SUMIFS(INDIRECT($F$1&amp;$F488&amp;":"&amp;$F488),INDIRECT($F$1&amp;dbP!$D$2&amp;":"&amp;dbP!$D$2),"&gt;="&amp;AL$6,INDIRECT($F$1&amp;dbP!$D$2&amp;":"&amp;dbP!$D$2),"&lt;="&amp;AL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M488" s="1">
        <f ca="1">SUMIFS(INDIRECT($F$1&amp;$F488&amp;":"&amp;$F488),INDIRECT($F$1&amp;dbP!$D$2&amp;":"&amp;dbP!$D$2),"&gt;="&amp;AM$6,INDIRECT($F$1&amp;dbP!$D$2&amp;":"&amp;dbP!$D$2),"&lt;="&amp;AM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N488" s="1">
        <f ca="1">SUMIFS(INDIRECT($F$1&amp;$F488&amp;":"&amp;$F488),INDIRECT($F$1&amp;dbP!$D$2&amp;":"&amp;dbP!$D$2),"&gt;="&amp;AN$6,INDIRECT($F$1&amp;dbP!$D$2&amp;":"&amp;dbP!$D$2),"&lt;="&amp;AN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O488" s="1">
        <f ca="1">SUMIFS(INDIRECT($F$1&amp;$F488&amp;":"&amp;$F488),INDIRECT($F$1&amp;dbP!$D$2&amp;":"&amp;dbP!$D$2),"&gt;="&amp;AO$6,INDIRECT($F$1&amp;dbP!$D$2&amp;":"&amp;dbP!$D$2),"&lt;="&amp;AO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P488" s="1">
        <f ca="1">SUMIFS(INDIRECT($F$1&amp;$F488&amp;":"&amp;$F488),INDIRECT($F$1&amp;dbP!$D$2&amp;":"&amp;dbP!$D$2),"&gt;="&amp;AP$6,INDIRECT($F$1&amp;dbP!$D$2&amp;":"&amp;dbP!$D$2),"&lt;="&amp;AP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Q488" s="1">
        <f ca="1">SUMIFS(INDIRECT($F$1&amp;$F488&amp;":"&amp;$F488),INDIRECT($F$1&amp;dbP!$D$2&amp;":"&amp;dbP!$D$2),"&gt;="&amp;AQ$6,INDIRECT($F$1&amp;dbP!$D$2&amp;":"&amp;dbP!$D$2),"&lt;="&amp;AQ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R488" s="1">
        <f ca="1">SUMIFS(INDIRECT($F$1&amp;$F488&amp;":"&amp;$F488),INDIRECT($F$1&amp;dbP!$D$2&amp;":"&amp;dbP!$D$2),"&gt;="&amp;AR$6,INDIRECT($F$1&amp;dbP!$D$2&amp;":"&amp;dbP!$D$2),"&lt;="&amp;AR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S488" s="1">
        <f ca="1">SUMIFS(INDIRECT($F$1&amp;$F488&amp;":"&amp;$F488),INDIRECT($F$1&amp;dbP!$D$2&amp;":"&amp;dbP!$D$2),"&gt;="&amp;AS$6,INDIRECT($F$1&amp;dbP!$D$2&amp;":"&amp;dbP!$D$2),"&lt;="&amp;AS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T488" s="1">
        <f ca="1">SUMIFS(INDIRECT($F$1&amp;$F488&amp;":"&amp;$F488),INDIRECT($F$1&amp;dbP!$D$2&amp;":"&amp;dbP!$D$2),"&gt;="&amp;AT$6,INDIRECT($F$1&amp;dbP!$D$2&amp;":"&amp;dbP!$D$2),"&lt;="&amp;AT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U488" s="1">
        <f ca="1">SUMIFS(INDIRECT($F$1&amp;$F488&amp;":"&amp;$F488),INDIRECT($F$1&amp;dbP!$D$2&amp;":"&amp;dbP!$D$2),"&gt;="&amp;AU$6,INDIRECT($F$1&amp;dbP!$D$2&amp;":"&amp;dbP!$D$2),"&lt;="&amp;AU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V488" s="1">
        <f ca="1">SUMIFS(INDIRECT($F$1&amp;$F488&amp;":"&amp;$F488),INDIRECT($F$1&amp;dbP!$D$2&amp;":"&amp;dbP!$D$2),"&gt;="&amp;AV$6,INDIRECT($F$1&amp;dbP!$D$2&amp;":"&amp;dbP!$D$2),"&lt;="&amp;A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W488" s="1">
        <f ca="1">SUMIFS(INDIRECT($F$1&amp;$F488&amp;":"&amp;$F488),INDIRECT($F$1&amp;dbP!$D$2&amp;":"&amp;dbP!$D$2),"&gt;="&amp;AW$6,INDIRECT($F$1&amp;dbP!$D$2&amp;":"&amp;dbP!$D$2),"&lt;="&amp;A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X488" s="1">
        <f ca="1">SUMIFS(INDIRECT($F$1&amp;$F488&amp;":"&amp;$F488),INDIRECT($F$1&amp;dbP!$D$2&amp;":"&amp;dbP!$D$2),"&gt;="&amp;AX$6,INDIRECT($F$1&amp;dbP!$D$2&amp;":"&amp;dbP!$D$2),"&lt;="&amp;A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Y488" s="1">
        <f ca="1">SUMIFS(INDIRECT($F$1&amp;$F488&amp;":"&amp;$F488),INDIRECT($F$1&amp;dbP!$D$2&amp;":"&amp;dbP!$D$2),"&gt;="&amp;AY$6,INDIRECT($F$1&amp;dbP!$D$2&amp;":"&amp;dbP!$D$2),"&lt;="&amp;A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Z488" s="1">
        <f ca="1">SUMIFS(INDIRECT($F$1&amp;$F488&amp;":"&amp;$F488),INDIRECT($F$1&amp;dbP!$D$2&amp;":"&amp;dbP!$D$2),"&gt;="&amp;AZ$6,INDIRECT($F$1&amp;dbP!$D$2&amp;":"&amp;dbP!$D$2),"&lt;="&amp;A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A488" s="1">
        <f ca="1">SUMIFS(INDIRECT($F$1&amp;$F488&amp;":"&amp;$F488),INDIRECT($F$1&amp;dbP!$D$2&amp;":"&amp;dbP!$D$2),"&gt;="&amp;BA$6,INDIRECT($F$1&amp;dbP!$D$2&amp;":"&amp;dbP!$D$2),"&lt;="&amp;B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B488" s="1">
        <f ca="1">SUMIFS(INDIRECT($F$1&amp;$F488&amp;":"&amp;$F488),INDIRECT($F$1&amp;dbP!$D$2&amp;":"&amp;dbP!$D$2),"&gt;="&amp;BB$6,INDIRECT($F$1&amp;dbP!$D$2&amp;":"&amp;dbP!$D$2),"&lt;="&amp;B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C488" s="1">
        <f ca="1">SUMIFS(INDIRECT($F$1&amp;$F488&amp;":"&amp;$F488),INDIRECT($F$1&amp;dbP!$D$2&amp;":"&amp;dbP!$D$2),"&gt;="&amp;BC$6,INDIRECT($F$1&amp;dbP!$D$2&amp;":"&amp;dbP!$D$2),"&lt;="&amp;B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D488" s="1">
        <f ca="1">SUMIFS(INDIRECT($F$1&amp;$F488&amp;":"&amp;$F488),INDIRECT($F$1&amp;dbP!$D$2&amp;":"&amp;dbP!$D$2),"&gt;="&amp;BD$6,INDIRECT($F$1&amp;dbP!$D$2&amp;":"&amp;dbP!$D$2),"&lt;="&amp;B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E488" s="1">
        <f ca="1">SUMIFS(INDIRECT($F$1&amp;$F488&amp;":"&amp;$F488),INDIRECT($F$1&amp;dbP!$D$2&amp;":"&amp;dbP!$D$2),"&gt;="&amp;BE$6,INDIRECT($F$1&amp;dbP!$D$2&amp;":"&amp;dbP!$D$2),"&lt;="&amp;B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</row>
    <row r="489" spans="2:57" x14ac:dyDescent="0.3">
      <c r="B489" s="1">
        <f>MAX(B$463:B488)+1</f>
        <v>34</v>
      </c>
      <c r="D489" s="1" t="str">
        <f ca="1">INDIRECT($B$1&amp;Items!AB$2&amp;$B489)</f>
        <v>PL(-)</v>
      </c>
      <c r="F489" s="1" t="str">
        <f ca="1">INDIRECT($B$1&amp;Items!X$2&amp;$B489)</f>
        <v>AA</v>
      </c>
      <c r="H489" s="13" t="str">
        <f ca="1">INDIRECT($B$1&amp;Items!U$2&amp;$B489)</f>
        <v>Себестоимость продаж</v>
      </c>
      <c r="I489" s="13" t="str">
        <f ca="1">IF(INDIRECT($B$1&amp;Items!V$2&amp;$B489)="",H489,INDIRECT($B$1&amp;Items!V$2&amp;$B489))</f>
        <v>Затраты этапа-2 бизнес-процесса</v>
      </c>
      <c r="J489" s="1" t="str">
        <f ca="1">IF(INDIRECT($B$1&amp;Items!W$2&amp;$B489)="",IF(H489&lt;&gt;I489,"  "&amp;I489,I489),"    "&amp;INDIRECT($B$1&amp;Items!W$2&amp;$B489))</f>
        <v xml:space="preserve">    Производственные затраты-4</v>
      </c>
      <c r="S489" s="1">
        <f ca="1">SUM($U489:INDIRECT(ADDRESS(ROW(),SUMIFS($1:$1,$5:$5,MAX($5:$5)))))</f>
        <v>1101575.7</v>
      </c>
      <c r="V489" s="1">
        <f ca="1">SUMIFS(INDIRECT($F$1&amp;$F489&amp;":"&amp;$F489),INDIRECT($F$1&amp;dbP!$D$2&amp;":"&amp;dbP!$D$2),"&gt;="&amp;V$6,INDIRECT($F$1&amp;dbP!$D$2&amp;":"&amp;dbP!$D$2),"&lt;="&amp;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W489" s="1">
        <f ca="1">SUMIFS(INDIRECT($F$1&amp;$F489&amp;":"&amp;$F489),INDIRECT($F$1&amp;dbP!$D$2&amp;":"&amp;dbP!$D$2),"&gt;="&amp;W$6,INDIRECT($F$1&amp;dbP!$D$2&amp;":"&amp;dbP!$D$2),"&lt;="&amp;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X489" s="1">
        <f ca="1">SUMIFS(INDIRECT($F$1&amp;$F489&amp;":"&amp;$F489),INDIRECT($F$1&amp;dbP!$D$2&amp;":"&amp;dbP!$D$2),"&gt;="&amp;X$6,INDIRECT($F$1&amp;dbP!$D$2&amp;":"&amp;dbP!$D$2),"&lt;="&amp;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Y489" s="1">
        <f ca="1">SUMIFS(INDIRECT($F$1&amp;$F489&amp;":"&amp;$F489),INDIRECT($F$1&amp;dbP!$D$2&amp;":"&amp;dbP!$D$2),"&gt;="&amp;Y$6,INDIRECT($F$1&amp;dbP!$D$2&amp;":"&amp;dbP!$D$2),"&lt;="&amp;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Z489" s="1">
        <f ca="1">SUMIFS(INDIRECT($F$1&amp;$F489&amp;":"&amp;$F489),INDIRECT($F$1&amp;dbP!$D$2&amp;":"&amp;dbP!$D$2),"&gt;="&amp;Z$6,INDIRECT($F$1&amp;dbP!$D$2&amp;":"&amp;dbP!$D$2),"&lt;="&amp;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367191.89999999997</v>
      </c>
      <c r="AA489" s="1">
        <f ca="1">SUMIFS(INDIRECT($F$1&amp;$F489&amp;":"&amp;$F489),INDIRECT($F$1&amp;dbP!$D$2&amp;":"&amp;dbP!$D$2),"&gt;="&amp;AA$6,INDIRECT($F$1&amp;dbP!$D$2&amp;":"&amp;dbP!$D$2),"&lt;="&amp;A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734383.79999999993</v>
      </c>
      <c r="AB489" s="1">
        <f ca="1">SUMIFS(INDIRECT($F$1&amp;$F489&amp;":"&amp;$F489),INDIRECT($F$1&amp;dbP!$D$2&amp;":"&amp;dbP!$D$2),"&gt;="&amp;AB$6,INDIRECT($F$1&amp;dbP!$D$2&amp;":"&amp;dbP!$D$2),"&lt;="&amp;A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C489" s="1">
        <f ca="1">SUMIFS(INDIRECT($F$1&amp;$F489&amp;":"&amp;$F489),INDIRECT($F$1&amp;dbP!$D$2&amp;":"&amp;dbP!$D$2),"&gt;="&amp;AC$6,INDIRECT($F$1&amp;dbP!$D$2&amp;":"&amp;dbP!$D$2),"&lt;="&amp;A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D489" s="1">
        <f ca="1">SUMIFS(INDIRECT($F$1&amp;$F489&amp;":"&amp;$F489),INDIRECT($F$1&amp;dbP!$D$2&amp;":"&amp;dbP!$D$2),"&gt;="&amp;AD$6,INDIRECT($F$1&amp;dbP!$D$2&amp;":"&amp;dbP!$D$2),"&lt;="&amp;A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E489" s="1">
        <f ca="1">SUMIFS(INDIRECT($F$1&amp;$F489&amp;":"&amp;$F489),INDIRECT($F$1&amp;dbP!$D$2&amp;":"&amp;dbP!$D$2),"&gt;="&amp;AE$6,INDIRECT($F$1&amp;dbP!$D$2&amp;":"&amp;dbP!$D$2),"&lt;="&amp;A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F489" s="1">
        <f ca="1">SUMIFS(INDIRECT($F$1&amp;$F489&amp;":"&amp;$F489),INDIRECT($F$1&amp;dbP!$D$2&amp;":"&amp;dbP!$D$2),"&gt;="&amp;AF$6,INDIRECT($F$1&amp;dbP!$D$2&amp;":"&amp;dbP!$D$2),"&lt;="&amp;AF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G489" s="1">
        <f ca="1">SUMIFS(INDIRECT($F$1&amp;$F489&amp;":"&amp;$F489),INDIRECT($F$1&amp;dbP!$D$2&amp;":"&amp;dbP!$D$2),"&gt;="&amp;AG$6,INDIRECT($F$1&amp;dbP!$D$2&amp;":"&amp;dbP!$D$2),"&lt;="&amp;AG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H489" s="1">
        <f ca="1">SUMIFS(INDIRECT($F$1&amp;$F489&amp;":"&amp;$F489),INDIRECT($F$1&amp;dbP!$D$2&amp;":"&amp;dbP!$D$2),"&gt;="&amp;AH$6,INDIRECT($F$1&amp;dbP!$D$2&amp;":"&amp;dbP!$D$2),"&lt;="&amp;AH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I489" s="1">
        <f ca="1">SUMIFS(INDIRECT($F$1&amp;$F489&amp;":"&amp;$F489),INDIRECT($F$1&amp;dbP!$D$2&amp;":"&amp;dbP!$D$2),"&gt;="&amp;AI$6,INDIRECT($F$1&amp;dbP!$D$2&amp;":"&amp;dbP!$D$2),"&lt;="&amp;AI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J489" s="1">
        <f ca="1">SUMIFS(INDIRECT($F$1&amp;$F489&amp;":"&amp;$F489),INDIRECT($F$1&amp;dbP!$D$2&amp;":"&amp;dbP!$D$2),"&gt;="&amp;AJ$6,INDIRECT($F$1&amp;dbP!$D$2&amp;":"&amp;dbP!$D$2),"&lt;="&amp;AJ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K489" s="1">
        <f ca="1">SUMIFS(INDIRECT($F$1&amp;$F489&amp;":"&amp;$F489),INDIRECT($F$1&amp;dbP!$D$2&amp;":"&amp;dbP!$D$2),"&gt;="&amp;AK$6,INDIRECT($F$1&amp;dbP!$D$2&amp;":"&amp;dbP!$D$2),"&lt;="&amp;AK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L489" s="1">
        <f ca="1">SUMIFS(INDIRECT($F$1&amp;$F489&amp;":"&amp;$F489),INDIRECT($F$1&amp;dbP!$D$2&amp;":"&amp;dbP!$D$2),"&gt;="&amp;AL$6,INDIRECT($F$1&amp;dbP!$D$2&amp;":"&amp;dbP!$D$2),"&lt;="&amp;AL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M489" s="1">
        <f ca="1">SUMIFS(INDIRECT($F$1&amp;$F489&amp;":"&amp;$F489),INDIRECT($F$1&amp;dbP!$D$2&amp;":"&amp;dbP!$D$2),"&gt;="&amp;AM$6,INDIRECT($F$1&amp;dbP!$D$2&amp;":"&amp;dbP!$D$2),"&lt;="&amp;AM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N489" s="1">
        <f ca="1">SUMIFS(INDIRECT($F$1&amp;$F489&amp;":"&amp;$F489),INDIRECT($F$1&amp;dbP!$D$2&amp;":"&amp;dbP!$D$2),"&gt;="&amp;AN$6,INDIRECT($F$1&amp;dbP!$D$2&amp;":"&amp;dbP!$D$2),"&lt;="&amp;AN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O489" s="1">
        <f ca="1">SUMIFS(INDIRECT($F$1&amp;$F489&amp;":"&amp;$F489),INDIRECT($F$1&amp;dbP!$D$2&amp;":"&amp;dbP!$D$2),"&gt;="&amp;AO$6,INDIRECT($F$1&amp;dbP!$D$2&amp;":"&amp;dbP!$D$2),"&lt;="&amp;AO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P489" s="1">
        <f ca="1">SUMIFS(INDIRECT($F$1&amp;$F489&amp;":"&amp;$F489),INDIRECT($F$1&amp;dbP!$D$2&amp;":"&amp;dbP!$D$2),"&gt;="&amp;AP$6,INDIRECT($F$1&amp;dbP!$D$2&amp;":"&amp;dbP!$D$2),"&lt;="&amp;AP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Q489" s="1">
        <f ca="1">SUMIFS(INDIRECT($F$1&amp;$F489&amp;":"&amp;$F489),INDIRECT($F$1&amp;dbP!$D$2&amp;":"&amp;dbP!$D$2),"&gt;="&amp;AQ$6,INDIRECT($F$1&amp;dbP!$D$2&amp;":"&amp;dbP!$D$2),"&lt;="&amp;AQ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R489" s="1">
        <f ca="1">SUMIFS(INDIRECT($F$1&amp;$F489&amp;":"&amp;$F489),INDIRECT($F$1&amp;dbP!$D$2&amp;":"&amp;dbP!$D$2),"&gt;="&amp;AR$6,INDIRECT($F$1&amp;dbP!$D$2&amp;":"&amp;dbP!$D$2),"&lt;="&amp;AR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S489" s="1">
        <f ca="1">SUMIFS(INDIRECT($F$1&amp;$F489&amp;":"&amp;$F489),INDIRECT($F$1&amp;dbP!$D$2&amp;":"&amp;dbP!$D$2),"&gt;="&amp;AS$6,INDIRECT($F$1&amp;dbP!$D$2&amp;":"&amp;dbP!$D$2),"&lt;="&amp;AS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T489" s="1">
        <f ca="1">SUMIFS(INDIRECT($F$1&amp;$F489&amp;":"&amp;$F489),INDIRECT($F$1&amp;dbP!$D$2&amp;":"&amp;dbP!$D$2),"&gt;="&amp;AT$6,INDIRECT($F$1&amp;dbP!$D$2&amp;":"&amp;dbP!$D$2),"&lt;="&amp;AT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U489" s="1">
        <f ca="1">SUMIFS(INDIRECT($F$1&amp;$F489&amp;":"&amp;$F489),INDIRECT($F$1&amp;dbP!$D$2&amp;":"&amp;dbP!$D$2),"&gt;="&amp;AU$6,INDIRECT($F$1&amp;dbP!$D$2&amp;":"&amp;dbP!$D$2),"&lt;="&amp;AU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V489" s="1">
        <f ca="1">SUMIFS(INDIRECT($F$1&amp;$F489&amp;":"&amp;$F489),INDIRECT($F$1&amp;dbP!$D$2&amp;":"&amp;dbP!$D$2),"&gt;="&amp;AV$6,INDIRECT($F$1&amp;dbP!$D$2&amp;":"&amp;dbP!$D$2),"&lt;="&amp;A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W489" s="1">
        <f ca="1">SUMIFS(INDIRECT($F$1&amp;$F489&amp;":"&amp;$F489),INDIRECT($F$1&amp;dbP!$D$2&amp;":"&amp;dbP!$D$2),"&gt;="&amp;AW$6,INDIRECT($F$1&amp;dbP!$D$2&amp;":"&amp;dbP!$D$2),"&lt;="&amp;A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X489" s="1">
        <f ca="1">SUMIFS(INDIRECT($F$1&amp;$F489&amp;":"&amp;$F489),INDIRECT($F$1&amp;dbP!$D$2&amp;":"&amp;dbP!$D$2),"&gt;="&amp;AX$6,INDIRECT($F$1&amp;dbP!$D$2&amp;":"&amp;dbP!$D$2),"&lt;="&amp;A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Y489" s="1">
        <f ca="1">SUMIFS(INDIRECT($F$1&amp;$F489&amp;":"&amp;$F489),INDIRECT($F$1&amp;dbP!$D$2&amp;":"&amp;dbP!$D$2),"&gt;="&amp;AY$6,INDIRECT($F$1&amp;dbP!$D$2&amp;":"&amp;dbP!$D$2),"&lt;="&amp;A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Z489" s="1">
        <f ca="1">SUMIFS(INDIRECT($F$1&amp;$F489&amp;":"&amp;$F489),INDIRECT($F$1&amp;dbP!$D$2&amp;":"&amp;dbP!$D$2),"&gt;="&amp;AZ$6,INDIRECT($F$1&amp;dbP!$D$2&amp;":"&amp;dbP!$D$2),"&lt;="&amp;A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A489" s="1">
        <f ca="1">SUMIFS(INDIRECT($F$1&amp;$F489&amp;":"&amp;$F489),INDIRECT($F$1&amp;dbP!$D$2&amp;":"&amp;dbP!$D$2),"&gt;="&amp;BA$6,INDIRECT($F$1&amp;dbP!$D$2&amp;":"&amp;dbP!$D$2),"&lt;="&amp;B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B489" s="1">
        <f ca="1">SUMIFS(INDIRECT($F$1&amp;$F489&amp;":"&amp;$F489),INDIRECT($F$1&amp;dbP!$D$2&amp;":"&amp;dbP!$D$2),"&gt;="&amp;BB$6,INDIRECT($F$1&amp;dbP!$D$2&amp;":"&amp;dbP!$D$2),"&lt;="&amp;B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C489" s="1">
        <f ca="1">SUMIFS(INDIRECT($F$1&amp;$F489&amp;":"&amp;$F489),INDIRECT($F$1&amp;dbP!$D$2&amp;":"&amp;dbP!$D$2),"&gt;="&amp;BC$6,INDIRECT($F$1&amp;dbP!$D$2&amp;":"&amp;dbP!$D$2),"&lt;="&amp;B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D489" s="1">
        <f ca="1">SUMIFS(INDIRECT($F$1&amp;$F489&amp;":"&amp;$F489),INDIRECT($F$1&amp;dbP!$D$2&amp;":"&amp;dbP!$D$2),"&gt;="&amp;BD$6,INDIRECT($F$1&amp;dbP!$D$2&amp;":"&amp;dbP!$D$2),"&lt;="&amp;B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E489" s="1">
        <f ca="1">SUMIFS(INDIRECT($F$1&amp;$F489&amp;":"&amp;$F489),INDIRECT($F$1&amp;dbP!$D$2&amp;":"&amp;dbP!$D$2),"&gt;="&amp;BE$6,INDIRECT($F$1&amp;dbP!$D$2&amp;":"&amp;dbP!$D$2),"&lt;="&amp;B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</row>
    <row r="490" spans="2:57" x14ac:dyDescent="0.3">
      <c r="B490" s="1">
        <f>MAX(B$463:B489)+1</f>
        <v>35</v>
      </c>
      <c r="D490" s="1" t="str">
        <f ca="1">INDIRECT($B$1&amp;Items!AB$2&amp;$B490)</f>
        <v>PL(-)</v>
      </c>
      <c r="F490" s="1" t="str">
        <f ca="1">INDIRECT($B$1&amp;Items!X$2&amp;$B490)</f>
        <v>AA</v>
      </c>
      <c r="H490" s="13" t="str">
        <f ca="1">INDIRECT($B$1&amp;Items!U$2&amp;$B490)</f>
        <v>Себестоимость продаж</v>
      </c>
      <c r="I490" s="13" t="str">
        <f ca="1">IF(INDIRECT($B$1&amp;Items!V$2&amp;$B490)="",H490,INDIRECT($B$1&amp;Items!V$2&amp;$B490))</f>
        <v>Затраты этапа-2 бизнес-процесса</v>
      </c>
      <c r="J490" s="1" t="str">
        <f ca="1">IF(INDIRECT($B$1&amp;Items!W$2&amp;$B490)="",IF(H490&lt;&gt;I490,"  "&amp;I490,I490),"    "&amp;INDIRECT($B$1&amp;Items!W$2&amp;$B490))</f>
        <v xml:space="preserve">    Производственные затраты-5</v>
      </c>
      <c r="S490" s="1">
        <f ca="1">SUM($U490:INDIRECT(ADDRESS(ROW(),SUMIFS($1:$1,$5:$5,MAX($5:$5)))))</f>
        <v>940410</v>
      </c>
      <c r="V490" s="1">
        <f ca="1">SUMIFS(INDIRECT($F$1&amp;$F490&amp;":"&amp;$F490),INDIRECT($F$1&amp;dbP!$D$2&amp;":"&amp;dbP!$D$2),"&gt;="&amp;V$6,INDIRECT($F$1&amp;dbP!$D$2&amp;":"&amp;dbP!$D$2),"&lt;="&amp;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W490" s="1">
        <f ca="1">SUMIFS(INDIRECT($F$1&amp;$F490&amp;":"&amp;$F490),INDIRECT($F$1&amp;dbP!$D$2&amp;":"&amp;dbP!$D$2),"&gt;="&amp;W$6,INDIRECT($F$1&amp;dbP!$D$2&amp;":"&amp;dbP!$D$2),"&lt;="&amp;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X490" s="1">
        <f ca="1">SUMIFS(INDIRECT($F$1&amp;$F490&amp;":"&amp;$F490),INDIRECT($F$1&amp;dbP!$D$2&amp;":"&amp;dbP!$D$2),"&gt;="&amp;X$6,INDIRECT($F$1&amp;dbP!$D$2&amp;":"&amp;dbP!$D$2),"&lt;="&amp;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Y490" s="1">
        <f ca="1">SUMIFS(INDIRECT($F$1&amp;$F490&amp;":"&amp;$F490),INDIRECT($F$1&amp;dbP!$D$2&amp;":"&amp;dbP!$D$2),"&gt;="&amp;Y$6,INDIRECT($F$1&amp;dbP!$D$2&amp;":"&amp;dbP!$D$2),"&lt;="&amp;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Z490" s="1">
        <f ca="1">SUMIFS(INDIRECT($F$1&amp;$F490&amp;":"&amp;$F490),INDIRECT($F$1&amp;dbP!$D$2&amp;":"&amp;dbP!$D$2),"&gt;="&amp;Z$6,INDIRECT($F$1&amp;dbP!$D$2&amp;":"&amp;dbP!$D$2),"&lt;="&amp;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313470</v>
      </c>
      <c r="AA490" s="1">
        <f ca="1">SUMIFS(INDIRECT($F$1&amp;$F490&amp;":"&amp;$F490),INDIRECT($F$1&amp;dbP!$D$2&amp;":"&amp;dbP!$D$2),"&gt;="&amp;AA$6,INDIRECT($F$1&amp;dbP!$D$2&amp;":"&amp;dbP!$D$2),"&lt;="&amp;A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626940</v>
      </c>
      <c r="AB490" s="1">
        <f ca="1">SUMIFS(INDIRECT($F$1&amp;$F490&amp;":"&amp;$F490),INDIRECT($F$1&amp;dbP!$D$2&amp;":"&amp;dbP!$D$2),"&gt;="&amp;AB$6,INDIRECT($F$1&amp;dbP!$D$2&amp;":"&amp;dbP!$D$2),"&lt;="&amp;A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C490" s="1">
        <f ca="1">SUMIFS(INDIRECT($F$1&amp;$F490&amp;":"&amp;$F490),INDIRECT($F$1&amp;dbP!$D$2&amp;":"&amp;dbP!$D$2),"&gt;="&amp;AC$6,INDIRECT($F$1&amp;dbP!$D$2&amp;":"&amp;dbP!$D$2),"&lt;="&amp;A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D490" s="1">
        <f ca="1">SUMIFS(INDIRECT($F$1&amp;$F490&amp;":"&amp;$F490),INDIRECT($F$1&amp;dbP!$D$2&amp;":"&amp;dbP!$D$2),"&gt;="&amp;AD$6,INDIRECT($F$1&amp;dbP!$D$2&amp;":"&amp;dbP!$D$2),"&lt;="&amp;A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E490" s="1">
        <f ca="1">SUMIFS(INDIRECT($F$1&amp;$F490&amp;":"&amp;$F490),INDIRECT($F$1&amp;dbP!$D$2&amp;":"&amp;dbP!$D$2),"&gt;="&amp;AE$6,INDIRECT($F$1&amp;dbP!$D$2&amp;":"&amp;dbP!$D$2),"&lt;="&amp;A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F490" s="1">
        <f ca="1">SUMIFS(INDIRECT($F$1&amp;$F490&amp;":"&amp;$F490),INDIRECT($F$1&amp;dbP!$D$2&amp;":"&amp;dbP!$D$2),"&gt;="&amp;AF$6,INDIRECT($F$1&amp;dbP!$D$2&amp;":"&amp;dbP!$D$2),"&lt;="&amp;AF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G490" s="1">
        <f ca="1">SUMIFS(INDIRECT($F$1&amp;$F490&amp;":"&amp;$F490),INDIRECT($F$1&amp;dbP!$D$2&amp;":"&amp;dbP!$D$2),"&gt;="&amp;AG$6,INDIRECT($F$1&amp;dbP!$D$2&amp;":"&amp;dbP!$D$2),"&lt;="&amp;AG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H490" s="1">
        <f ca="1">SUMIFS(INDIRECT($F$1&amp;$F490&amp;":"&amp;$F490),INDIRECT($F$1&amp;dbP!$D$2&amp;":"&amp;dbP!$D$2),"&gt;="&amp;AH$6,INDIRECT($F$1&amp;dbP!$D$2&amp;":"&amp;dbP!$D$2),"&lt;="&amp;AH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I490" s="1">
        <f ca="1">SUMIFS(INDIRECT($F$1&amp;$F490&amp;":"&amp;$F490),INDIRECT($F$1&amp;dbP!$D$2&amp;":"&amp;dbP!$D$2),"&gt;="&amp;AI$6,INDIRECT($F$1&amp;dbP!$D$2&amp;":"&amp;dbP!$D$2),"&lt;="&amp;AI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J490" s="1">
        <f ca="1">SUMIFS(INDIRECT($F$1&amp;$F490&amp;":"&amp;$F490),INDIRECT($F$1&amp;dbP!$D$2&amp;":"&amp;dbP!$D$2),"&gt;="&amp;AJ$6,INDIRECT($F$1&amp;dbP!$D$2&amp;":"&amp;dbP!$D$2),"&lt;="&amp;AJ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K490" s="1">
        <f ca="1">SUMIFS(INDIRECT($F$1&amp;$F490&amp;":"&amp;$F490),INDIRECT($F$1&amp;dbP!$D$2&amp;":"&amp;dbP!$D$2),"&gt;="&amp;AK$6,INDIRECT($F$1&amp;dbP!$D$2&amp;":"&amp;dbP!$D$2),"&lt;="&amp;AK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L490" s="1">
        <f ca="1">SUMIFS(INDIRECT($F$1&amp;$F490&amp;":"&amp;$F490),INDIRECT($F$1&amp;dbP!$D$2&amp;":"&amp;dbP!$D$2),"&gt;="&amp;AL$6,INDIRECT($F$1&amp;dbP!$D$2&amp;":"&amp;dbP!$D$2),"&lt;="&amp;AL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M490" s="1">
        <f ca="1">SUMIFS(INDIRECT($F$1&amp;$F490&amp;":"&amp;$F490),INDIRECT($F$1&amp;dbP!$D$2&amp;":"&amp;dbP!$D$2),"&gt;="&amp;AM$6,INDIRECT($F$1&amp;dbP!$D$2&amp;":"&amp;dbP!$D$2),"&lt;="&amp;AM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N490" s="1">
        <f ca="1">SUMIFS(INDIRECT($F$1&amp;$F490&amp;":"&amp;$F490),INDIRECT($F$1&amp;dbP!$D$2&amp;":"&amp;dbP!$D$2),"&gt;="&amp;AN$6,INDIRECT($F$1&amp;dbP!$D$2&amp;":"&amp;dbP!$D$2),"&lt;="&amp;AN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O490" s="1">
        <f ca="1">SUMIFS(INDIRECT($F$1&amp;$F490&amp;":"&amp;$F490),INDIRECT($F$1&amp;dbP!$D$2&amp;":"&amp;dbP!$D$2),"&gt;="&amp;AO$6,INDIRECT($F$1&amp;dbP!$D$2&amp;":"&amp;dbP!$D$2),"&lt;="&amp;AO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P490" s="1">
        <f ca="1">SUMIFS(INDIRECT($F$1&amp;$F490&amp;":"&amp;$F490),INDIRECT($F$1&amp;dbP!$D$2&amp;":"&amp;dbP!$D$2),"&gt;="&amp;AP$6,INDIRECT($F$1&amp;dbP!$D$2&amp;":"&amp;dbP!$D$2),"&lt;="&amp;AP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Q490" s="1">
        <f ca="1">SUMIFS(INDIRECT($F$1&amp;$F490&amp;":"&amp;$F490),INDIRECT($F$1&amp;dbP!$D$2&amp;":"&amp;dbP!$D$2),"&gt;="&amp;AQ$6,INDIRECT($F$1&amp;dbP!$D$2&amp;":"&amp;dbP!$D$2),"&lt;="&amp;AQ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R490" s="1">
        <f ca="1">SUMIFS(INDIRECT($F$1&amp;$F490&amp;":"&amp;$F490),INDIRECT($F$1&amp;dbP!$D$2&amp;":"&amp;dbP!$D$2),"&gt;="&amp;AR$6,INDIRECT($F$1&amp;dbP!$D$2&amp;":"&amp;dbP!$D$2),"&lt;="&amp;AR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S490" s="1">
        <f ca="1">SUMIFS(INDIRECT($F$1&amp;$F490&amp;":"&amp;$F490),INDIRECT($F$1&amp;dbP!$D$2&amp;":"&amp;dbP!$D$2),"&gt;="&amp;AS$6,INDIRECT($F$1&amp;dbP!$D$2&amp;":"&amp;dbP!$D$2),"&lt;="&amp;AS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T490" s="1">
        <f ca="1">SUMIFS(INDIRECT($F$1&amp;$F490&amp;":"&amp;$F490),INDIRECT($F$1&amp;dbP!$D$2&amp;":"&amp;dbP!$D$2),"&gt;="&amp;AT$6,INDIRECT($F$1&amp;dbP!$D$2&amp;":"&amp;dbP!$D$2),"&lt;="&amp;AT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U490" s="1">
        <f ca="1">SUMIFS(INDIRECT($F$1&amp;$F490&amp;":"&amp;$F490),INDIRECT($F$1&amp;dbP!$D$2&amp;":"&amp;dbP!$D$2),"&gt;="&amp;AU$6,INDIRECT($F$1&amp;dbP!$D$2&amp;":"&amp;dbP!$D$2),"&lt;="&amp;AU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V490" s="1">
        <f ca="1">SUMIFS(INDIRECT($F$1&amp;$F490&amp;":"&amp;$F490),INDIRECT($F$1&amp;dbP!$D$2&amp;":"&amp;dbP!$D$2),"&gt;="&amp;AV$6,INDIRECT($F$1&amp;dbP!$D$2&amp;":"&amp;dbP!$D$2),"&lt;="&amp;A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W490" s="1">
        <f ca="1">SUMIFS(INDIRECT($F$1&amp;$F490&amp;":"&amp;$F490),INDIRECT($F$1&amp;dbP!$D$2&amp;":"&amp;dbP!$D$2),"&gt;="&amp;AW$6,INDIRECT($F$1&amp;dbP!$D$2&amp;":"&amp;dbP!$D$2),"&lt;="&amp;A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X490" s="1">
        <f ca="1">SUMIFS(INDIRECT($F$1&amp;$F490&amp;":"&amp;$F490),INDIRECT($F$1&amp;dbP!$D$2&amp;":"&amp;dbP!$D$2),"&gt;="&amp;AX$6,INDIRECT($F$1&amp;dbP!$D$2&amp;":"&amp;dbP!$D$2),"&lt;="&amp;A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Y490" s="1">
        <f ca="1">SUMIFS(INDIRECT($F$1&amp;$F490&amp;":"&amp;$F490),INDIRECT($F$1&amp;dbP!$D$2&amp;":"&amp;dbP!$D$2),"&gt;="&amp;AY$6,INDIRECT($F$1&amp;dbP!$D$2&amp;":"&amp;dbP!$D$2),"&lt;="&amp;A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Z490" s="1">
        <f ca="1">SUMIFS(INDIRECT($F$1&amp;$F490&amp;":"&amp;$F490),INDIRECT($F$1&amp;dbP!$D$2&amp;":"&amp;dbP!$D$2),"&gt;="&amp;AZ$6,INDIRECT($F$1&amp;dbP!$D$2&amp;":"&amp;dbP!$D$2),"&lt;="&amp;A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A490" s="1">
        <f ca="1">SUMIFS(INDIRECT($F$1&amp;$F490&amp;":"&amp;$F490),INDIRECT($F$1&amp;dbP!$D$2&amp;":"&amp;dbP!$D$2),"&gt;="&amp;BA$6,INDIRECT($F$1&amp;dbP!$D$2&amp;":"&amp;dbP!$D$2),"&lt;="&amp;B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B490" s="1">
        <f ca="1">SUMIFS(INDIRECT($F$1&amp;$F490&amp;":"&amp;$F490),INDIRECT($F$1&amp;dbP!$D$2&amp;":"&amp;dbP!$D$2),"&gt;="&amp;BB$6,INDIRECT($F$1&amp;dbP!$D$2&amp;":"&amp;dbP!$D$2),"&lt;="&amp;B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C490" s="1">
        <f ca="1">SUMIFS(INDIRECT($F$1&amp;$F490&amp;":"&amp;$F490),INDIRECT($F$1&amp;dbP!$D$2&amp;":"&amp;dbP!$D$2),"&gt;="&amp;BC$6,INDIRECT($F$1&amp;dbP!$D$2&amp;":"&amp;dbP!$D$2),"&lt;="&amp;B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D490" s="1">
        <f ca="1">SUMIFS(INDIRECT($F$1&amp;$F490&amp;":"&amp;$F490),INDIRECT($F$1&amp;dbP!$D$2&amp;":"&amp;dbP!$D$2),"&gt;="&amp;BD$6,INDIRECT($F$1&amp;dbP!$D$2&amp;":"&amp;dbP!$D$2),"&lt;="&amp;B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E490" s="1">
        <f ca="1">SUMIFS(INDIRECT($F$1&amp;$F490&amp;":"&amp;$F490),INDIRECT($F$1&amp;dbP!$D$2&amp;":"&amp;dbP!$D$2),"&gt;="&amp;BE$6,INDIRECT($F$1&amp;dbP!$D$2&amp;":"&amp;dbP!$D$2),"&lt;="&amp;B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</row>
    <row r="491" spans="2:57" x14ac:dyDescent="0.3">
      <c r="B491" s="1">
        <f>MAX(B$463:B490)+1</f>
        <v>36</v>
      </c>
      <c r="D491" s="1" t="str">
        <f ca="1">INDIRECT($B$1&amp;Items!AB$2&amp;$B491)</f>
        <v>PL(-)</v>
      </c>
      <c r="F491" s="1" t="str">
        <f ca="1">INDIRECT($B$1&amp;Items!X$2&amp;$B491)</f>
        <v>AA</v>
      </c>
      <c r="H491" s="13" t="str">
        <f ca="1">INDIRECT($B$1&amp;Items!U$2&amp;$B491)</f>
        <v>Себестоимость продаж</v>
      </c>
      <c r="I491" s="13" t="str">
        <f ca="1">IF(INDIRECT($B$1&amp;Items!V$2&amp;$B491)="",H491,INDIRECT($B$1&amp;Items!V$2&amp;$B491))</f>
        <v>Затраты этапа-2 бизнес-процесса</v>
      </c>
      <c r="J491" s="1" t="str">
        <f ca="1">IF(INDIRECT($B$1&amp;Items!W$2&amp;$B491)="",IF(H491&lt;&gt;I491,"  "&amp;I491,I491),"    "&amp;INDIRECT($B$1&amp;Items!W$2&amp;$B491))</f>
        <v xml:space="preserve">    Производственные затраты-6</v>
      </c>
      <c r="S491" s="1">
        <f ca="1">SUM($U491:INDIRECT(ADDRESS(ROW(),SUMIFS($1:$1,$5:$5,MAX($5:$5)))))</f>
        <v>913281.29999999993</v>
      </c>
      <c r="V491" s="1">
        <f ca="1">SUMIFS(INDIRECT($F$1&amp;$F491&amp;":"&amp;$F491),INDIRECT($F$1&amp;dbP!$D$2&amp;":"&amp;dbP!$D$2),"&gt;="&amp;V$6,INDIRECT($F$1&amp;dbP!$D$2&amp;":"&amp;dbP!$D$2),"&lt;="&amp;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W491" s="1">
        <f ca="1">SUMIFS(INDIRECT($F$1&amp;$F491&amp;":"&amp;$F491),INDIRECT($F$1&amp;dbP!$D$2&amp;":"&amp;dbP!$D$2),"&gt;="&amp;W$6,INDIRECT($F$1&amp;dbP!$D$2&amp;":"&amp;dbP!$D$2),"&lt;="&amp;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X491" s="1">
        <f ca="1">SUMIFS(INDIRECT($F$1&amp;$F491&amp;":"&amp;$F491),INDIRECT($F$1&amp;dbP!$D$2&amp;":"&amp;dbP!$D$2),"&gt;="&amp;X$6,INDIRECT($F$1&amp;dbP!$D$2&amp;":"&amp;dbP!$D$2),"&lt;="&amp;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Y491" s="1">
        <f ca="1">SUMIFS(INDIRECT($F$1&amp;$F491&amp;":"&amp;$F491),INDIRECT($F$1&amp;dbP!$D$2&amp;":"&amp;dbP!$D$2),"&gt;="&amp;Y$6,INDIRECT($F$1&amp;dbP!$D$2&amp;":"&amp;dbP!$D$2),"&lt;="&amp;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Z491" s="1">
        <f ca="1">SUMIFS(INDIRECT($F$1&amp;$F491&amp;":"&amp;$F491),INDIRECT($F$1&amp;dbP!$D$2&amp;":"&amp;dbP!$D$2),"&gt;="&amp;Z$6,INDIRECT($F$1&amp;dbP!$D$2&amp;":"&amp;dbP!$D$2),"&lt;="&amp;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304427.09999999998</v>
      </c>
      <c r="AA491" s="1">
        <f ca="1">SUMIFS(INDIRECT($F$1&amp;$F491&amp;":"&amp;$F491),INDIRECT($F$1&amp;dbP!$D$2&amp;":"&amp;dbP!$D$2),"&gt;="&amp;AA$6,INDIRECT($F$1&amp;dbP!$D$2&amp;":"&amp;dbP!$D$2),"&lt;="&amp;A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608854.19999999995</v>
      </c>
      <c r="AB491" s="1">
        <f ca="1">SUMIFS(INDIRECT($F$1&amp;$F491&amp;":"&amp;$F491),INDIRECT($F$1&amp;dbP!$D$2&amp;":"&amp;dbP!$D$2),"&gt;="&amp;AB$6,INDIRECT($F$1&amp;dbP!$D$2&amp;":"&amp;dbP!$D$2),"&lt;="&amp;A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C491" s="1">
        <f ca="1">SUMIFS(INDIRECT($F$1&amp;$F491&amp;":"&amp;$F491),INDIRECT($F$1&amp;dbP!$D$2&amp;":"&amp;dbP!$D$2),"&gt;="&amp;AC$6,INDIRECT($F$1&amp;dbP!$D$2&amp;":"&amp;dbP!$D$2),"&lt;="&amp;A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D491" s="1">
        <f ca="1">SUMIFS(INDIRECT($F$1&amp;$F491&amp;":"&amp;$F491),INDIRECT($F$1&amp;dbP!$D$2&amp;":"&amp;dbP!$D$2),"&gt;="&amp;AD$6,INDIRECT($F$1&amp;dbP!$D$2&amp;":"&amp;dbP!$D$2),"&lt;="&amp;A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E491" s="1">
        <f ca="1">SUMIFS(INDIRECT($F$1&amp;$F491&amp;":"&amp;$F491),INDIRECT($F$1&amp;dbP!$D$2&amp;":"&amp;dbP!$D$2),"&gt;="&amp;AE$6,INDIRECT($F$1&amp;dbP!$D$2&amp;":"&amp;dbP!$D$2),"&lt;="&amp;A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F491" s="1">
        <f ca="1">SUMIFS(INDIRECT($F$1&amp;$F491&amp;":"&amp;$F491),INDIRECT($F$1&amp;dbP!$D$2&amp;":"&amp;dbP!$D$2),"&gt;="&amp;AF$6,INDIRECT($F$1&amp;dbP!$D$2&amp;":"&amp;dbP!$D$2),"&lt;="&amp;AF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G491" s="1">
        <f ca="1">SUMIFS(INDIRECT($F$1&amp;$F491&amp;":"&amp;$F491),INDIRECT($F$1&amp;dbP!$D$2&amp;":"&amp;dbP!$D$2),"&gt;="&amp;AG$6,INDIRECT($F$1&amp;dbP!$D$2&amp;":"&amp;dbP!$D$2),"&lt;="&amp;AG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H491" s="1">
        <f ca="1">SUMIFS(INDIRECT($F$1&amp;$F491&amp;":"&amp;$F491),INDIRECT($F$1&amp;dbP!$D$2&amp;":"&amp;dbP!$D$2),"&gt;="&amp;AH$6,INDIRECT($F$1&amp;dbP!$D$2&amp;":"&amp;dbP!$D$2),"&lt;="&amp;AH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I491" s="1">
        <f ca="1">SUMIFS(INDIRECT($F$1&amp;$F491&amp;":"&amp;$F491),INDIRECT($F$1&amp;dbP!$D$2&amp;":"&amp;dbP!$D$2),"&gt;="&amp;AI$6,INDIRECT($F$1&amp;dbP!$D$2&amp;":"&amp;dbP!$D$2),"&lt;="&amp;AI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J491" s="1">
        <f ca="1">SUMIFS(INDIRECT($F$1&amp;$F491&amp;":"&amp;$F491),INDIRECT($F$1&amp;dbP!$D$2&amp;":"&amp;dbP!$D$2),"&gt;="&amp;AJ$6,INDIRECT($F$1&amp;dbP!$D$2&amp;":"&amp;dbP!$D$2),"&lt;="&amp;AJ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K491" s="1">
        <f ca="1">SUMIFS(INDIRECT($F$1&amp;$F491&amp;":"&amp;$F491),INDIRECT($F$1&amp;dbP!$D$2&amp;":"&amp;dbP!$D$2),"&gt;="&amp;AK$6,INDIRECT($F$1&amp;dbP!$D$2&amp;":"&amp;dbP!$D$2),"&lt;="&amp;AK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L491" s="1">
        <f ca="1">SUMIFS(INDIRECT($F$1&amp;$F491&amp;":"&amp;$F491),INDIRECT($F$1&amp;dbP!$D$2&amp;":"&amp;dbP!$D$2),"&gt;="&amp;AL$6,INDIRECT($F$1&amp;dbP!$D$2&amp;":"&amp;dbP!$D$2),"&lt;="&amp;AL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M491" s="1">
        <f ca="1">SUMIFS(INDIRECT($F$1&amp;$F491&amp;":"&amp;$F491),INDIRECT($F$1&amp;dbP!$D$2&amp;":"&amp;dbP!$D$2),"&gt;="&amp;AM$6,INDIRECT($F$1&amp;dbP!$D$2&amp;":"&amp;dbP!$D$2),"&lt;="&amp;AM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N491" s="1">
        <f ca="1">SUMIFS(INDIRECT($F$1&amp;$F491&amp;":"&amp;$F491),INDIRECT($F$1&amp;dbP!$D$2&amp;":"&amp;dbP!$D$2),"&gt;="&amp;AN$6,INDIRECT($F$1&amp;dbP!$D$2&amp;":"&amp;dbP!$D$2),"&lt;="&amp;AN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O491" s="1">
        <f ca="1">SUMIFS(INDIRECT($F$1&amp;$F491&amp;":"&amp;$F491),INDIRECT($F$1&amp;dbP!$D$2&amp;":"&amp;dbP!$D$2),"&gt;="&amp;AO$6,INDIRECT($F$1&amp;dbP!$D$2&amp;":"&amp;dbP!$D$2),"&lt;="&amp;AO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P491" s="1">
        <f ca="1">SUMIFS(INDIRECT($F$1&amp;$F491&amp;":"&amp;$F491),INDIRECT($F$1&amp;dbP!$D$2&amp;":"&amp;dbP!$D$2),"&gt;="&amp;AP$6,INDIRECT($F$1&amp;dbP!$D$2&amp;":"&amp;dbP!$D$2),"&lt;="&amp;AP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Q491" s="1">
        <f ca="1">SUMIFS(INDIRECT($F$1&amp;$F491&amp;":"&amp;$F491),INDIRECT($F$1&amp;dbP!$D$2&amp;":"&amp;dbP!$D$2),"&gt;="&amp;AQ$6,INDIRECT($F$1&amp;dbP!$D$2&amp;":"&amp;dbP!$D$2),"&lt;="&amp;AQ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R491" s="1">
        <f ca="1">SUMIFS(INDIRECT($F$1&amp;$F491&amp;":"&amp;$F491),INDIRECT($F$1&amp;dbP!$D$2&amp;":"&amp;dbP!$D$2),"&gt;="&amp;AR$6,INDIRECT($F$1&amp;dbP!$D$2&amp;":"&amp;dbP!$D$2),"&lt;="&amp;AR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S491" s="1">
        <f ca="1">SUMIFS(INDIRECT($F$1&amp;$F491&amp;":"&amp;$F491),INDIRECT($F$1&amp;dbP!$D$2&amp;":"&amp;dbP!$D$2),"&gt;="&amp;AS$6,INDIRECT($F$1&amp;dbP!$D$2&amp;":"&amp;dbP!$D$2),"&lt;="&amp;AS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T491" s="1">
        <f ca="1">SUMIFS(INDIRECT($F$1&amp;$F491&amp;":"&amp;$F491),INDIRECT($F$1&amp;dbP!$D$2&amp;":"&amp;dbP!$D$2),"&gt;="&amp;AT$6,INDIRECT($F$1&amp;dbP!$D$2&amp;":"&amp;dbP!$D$2),"&lt;="&amp;AT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U491" s="1">
        <f ca="1">SUMIFS(INDIRECT($F$1&amp;$F491&amp;":"&amp;$F491),INDIRECT($F$1&amp;dbP!$D$2&amp;":"&amp;dbP!$D$2),"&gt;="&amp;AU$6,INDIRECT($F$1&amp;dbP!$D$2&amp;":"&amp;dbP!$D$2),"&lt;="&amp;AU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V491" s="1">
        <f ca="1">SUMIFS(INDIRECT($F$1&amp;$F491&amp;":"&amp;$F491),INDIRECT($F$1&amp;dbP!$D$2&amp;":"&amp;dbP!$D$2),"&gt;="&amp;AV$6,INDIRECT($F$1&amp;dbP!$D$2&amp;":"&amp;dbP!$D$2),"&lt;="&amp;A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W491" s="1">
        <f ca="1">SUMIFS(INDIRECT($F$1&amp;$F491&amp;":"&amp;$F491),INDIRECT($F$1&amp;dbP!$D$2&amp;":"&amp;dbP!$D$2),"&gt;="&amp;AW$6,INDIRECT($F$1&amp;dbP!$D$2&amp;":"&amp;dbP!$D$2),"&lt;="&amp;A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X491" s="1">
        <f ca="1">SUMIFS(INDIRECT($F$1&amp;$F491&amp;":"&amp;$F491),INDIRECT($F$1&amp;dbP!$D$2&amp;":"&amp;dbP!$D$2),"&gt;="&amp;AX$6,INDIRECT($F$1&amp;dbP!$D$2&amp;":"&amp;dbP!$D$2),"&lt;="&amp;A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Y491" s="1">
        <f ca="1">SUMIFS(INDIRECT($F$1&amp;$F491&amp;":"&amp;$F491),INDIRECT($F$1&amp;dbP!$D$2&amp;":"&amp;dbP!$D$2),"&gt;="&amp;AY$6,INDIRECT($F$1&amp;dbP!$D$2&amp;":"&amp;dbP!$D$2),"&lt;="&amp;A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Z491" s="1">
        <f ca="1">SUMIFS(INDIRECT($F$1&amp;$F491&amp;":"&amp;$F491),INDIRECT($F$1&amp;dbP!$D$2&amp;":"&amp;dbP!$D$2),"&gt;="&amp;AZ$6,INDIRECT($F$1&amp;dbP!$D$2&amp;":"&amp;dbP!$D$2),"&lt;="&amp;A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A491" s="1">
        <f ca="1">SUMIFS(INDIRECT($F$1&amp;$F491&amp;":"&amp;$F491),INDIRECT($F$1&amp;dbP!$D$2&amp;":"&amp;dbP!$D$2),"&gt;="&amp;BA$6,INDIRECT($F$1&amp;dbP!$D$2&amp;":"&amp;dbP!$D$2),"&lt;="&amp;B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B491" s="1">
        <f ca="1">SUMIFS(INDIRECT($F$1&amp;$F491&amp;":"&amp;$F491),INDIRECT($F$1&amp;dbP!$D$2&amp;":"&amp;dbP!$D$2),"&gt;="&amp;BB$6,INDIRECT($F$1&amp;dbP!$D$2&amp;":"&amp;dbP!$D$2),"&lt;="&amp;B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C491" s="1">
        <f ca="1">SUMIFS(INDIRECT($F$1&amp;$F491&amp;":"&amp;$F491),INDIRECT($F$1&amp;dbP!$D$2&amp;":"&amp;dbP!$D$2),"&gt;="&amp;BC$6,INDIRECT($F$1&amp;dbP!$D$2&amp;":"&amp;dbP!$D$2),"&lt;="&amp;B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D491" s="1">
        <f ca="1">SUMIFS(INDIRECT($F$1&amp;$F491&amp;":"&amp;$F491),INDIRECT($F$1&amp;dbP!$D$2&amp;":"&amp;dbP!$D$2),"&gt;="&amp;BD$6,INDIRECT($F$1&amp;dbP!$D$2&amp;":"&amp;dbP!$D$2),"&lt;="&amp;B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E491" s="1">
        <f ca="1">SUMIFS(INDIRECT($F$1&amp;$F491&amp;":"&amp;$F491),INDIRECT($F$1&amp;dbP!$D$2&amp;":"&amp;dbP!$D$2),"&gt;="&amp;BE$6,INDIRECT($F$1&amp;dbP!$D$2&amp;":"&amp;dbP!$D$2),"&lt;="&amp;B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</row>
    <row r="492" spans="2:57" x14ac:dyDescent="0.3">
      <c r="B492" s="1">
        <f>MAX(B$463:B491)+1</f>
        <v>37</v>
      </c>
      <c r="D492" s="1" t="str">
        <f ca="1">INDIRECT($B$1&amp;Items!AB$2&amp;$B492)</f>
        <v>PL(-)</v>
      </c>
      <c r="F492" s="1" t="str">
        <f ca="1">INDIRECT($B$1&amp;Items!X$2&amp;$B492)</f>
        <v>AA</v>
      </c>
      <c r="H492" s="13" t="str">
        <f ca="1">INDIRECT($B$1&amp;Items!U$2&amp;$B492)</f>
        <v>Себестоимость продаж</v>
      </c>
      <c r="I492" s="13" t="str">
        <f ca="1">IF(INDIRECT($B$1&amp;Items!V$2&amp;$B492)="",H492,INDIRECT($B$1&amp;Items!V$2&amp;$B492))</f>
        <v>Затраты этапа-2 бизнес-процесса</v>
      </c>
      <c r="J492" s="1" t="str">
        <f ca="1">IF(INDIRECT($B$1&amp;Items!W$2&amp;$B492)="",IF(H492&lt;&gt;I492,"  "&amp;I492,I492),"    "&amp;INDIRECT($B$1&amp;Items!W$2&amp;$B492))</f>
        <v xml:space="preserve">    Производственные затраты-7</v>
      </c>
      <c r="S492" s="1">
        <f ca="1">SUM($U492:INDIRECT(ADDRESS(ROW(),SUMIFS($1:$1,$5:$5,MAX($5:$5)))))</f>
        <v>859980.18599999999</v>
      </c>
      <c r="V492" s="1">
        <f ca="1">SUMIFS(INDIRECT($F$1&amp;$F492&amp;":"&amp;$F492),INDIRECT($F$1&amp;dbP!$D$2&amp;":"&amp;dbP!$D$2),"&gt;="&amp;V$6,INDIRECT($F$1&amp;dbP!$D$2&amp;":"&amp;dbP!$D$2),"&lt;="&amp;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W492" s="1">
        <f ca="1">SUMIFS(INDIRECT($F$1&amp;$F492&amp;":"&amp;$F492),INDIRECT($F$1&amp;dbP!$D$2&amp;":"&amp;dbP!$D$2),"&gt;="&amp;W$6,INDIRECT($F$1&amp;dbP!$D$2&amp;":"&amp;dbP!$D$2),"&lt;="&amp;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X492" s="1">
        <f ca="1">SUMIFS(INDIRECT($F$1&amp;$F492&amp;":"&amp;$F492),INDIRECT($F$1&amp;dbP!$D$2&amp;":"&amp;dbP!$D$2),"&gt;="&amp;X$6,INDIRECT($F$1&amp;dbP!$D$2&amp;":"&amp;dbP!$D$2),"&lt;="&amp;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Y492" s="1">
        <f ca="1">SUMIFS(INDIRECT($F$1&amp;$F492&amp;":"&amp;$F492),INDIRECT($F$1&amp;dbP!$D$2&amp;":"&amp;dbP!$D$2),"&gt;="&amp;Y$6,INDIRECT($F$1&amp;dbP!$D$2&amp;":"&amp;dbP!$D$2),"&lt;="&amp;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Z492" s="1">
        <f ca="1">SUMIFS(INDIRECT($F$1&amp;$F492&amp;":"&amp;$F492),INDIRECT($F$1&amp;dbP!$D$2&amp;":"&amp;dbP!$D$2),"&gt;="&amp;Z$6,INDIRECT($F$1&amp;dbP!$D$2&amp;":"&amp;dbP!$D$2),"&lt;="&amp;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286660.06199999998</v>
      </c>
      <c r="AA492" s="1">
        <f ca="1">SUMIFS(INDIRECT($F$1&amp;$F492&amp;":"&amp;$F492),INDIRECT($F$1&amp;dbP!$D$2&amp;":"&amp;dbP!$D$2),"&gt;="&amp;AA$6,INDIRECT($F$1&amp;dbP!$D$2&amp;":"&amp;dbP!$D$2),"&lt;="&amp;A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573320.12399999995</v>
      </c>
      <c r="AB492" s="1">
        <f ca="1">SUMIFS(INDIRECT($F$1&amp;$F492&amp;":"&amp;$F492),INDIRECT($F$1&amp;dbP!$D$2&amp;":"&amp;dbP!$D$2),"&gt;="&amp;AB$6,INDIRECT($F$1&amp;dbP!$D$2&amp;":"&amp;dbP!$D$2),"&lt;="&amp;A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C492" s="1">
        <f ca="1">SUMIFS(INDIRECT($F$1&amp;$F492&amp;":"&amp;$F492),INDIRECT($F$1&amp;dbP!$D$2&amp;":"&amp;dbP!$D$2),"&gt;="&amp;AC$6,INDIRECT($F$1&amp;dbP!$D$2&amp;":"&amp;dbP!$D$2),"&lt;="&amp;A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D492" s="1">
        <f ca="1">SUMIFS(INDIRECT($F$1&amp;$F492&amp;":"&amp;$F492),INDIRECT($F$1&amp;dbP!$D$2&amp;":"&amp;dbP!$D$2),"&gt;="&amp;AD$6,INDIRECT($F$1&amp;dbP!$D$2&amp;":"&amp;dbP!$D$2),"&lt;="&amp;A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E492" s="1">
        <f ca="1">SUMIFS(INDIRECT($F$1&amp;$F492&amp;":"&amp;$F492),INDIRECT($F$1&amp;dbP!$D$2&amp;":"&amp;dbP!$D$2),"&gt;="&amp;AE$6,INDIRECT($F$1&amp;dbP!$D$2&amp;":"&amp;dbP!$D$2),"&lt;="&amp;A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F492" s="1">
        <f ca="1">SUMIFS(INDIRECT($F$1&amp;$F492&amp;":"&amp;$F492),INDIRECT($F$1&amp;dbP!$D$2&amp;":"&amp;dbP!$D$2),"&gt;="&amp;AF$6,INDIRECT($F$1&amp;dbP!$D$2&amp;":"&amp;dbP!$D$2),"&lt;="&amp;AF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G492" s="1">
        <f ca="1">SUMIFS(INDIRECT($F$1&amp;$F492&amp;":"&amp;$F492),INDIRECT($F$1&amp;dbP!$D$2&amp;":"&amp;dbP!$D$2),"&gt;="&amp;AG$6,INDIRECT($F$1&amp;dbP!$D$2&amp;":"&amp;dbP!$D$2),"&lt;="&amp;AG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H492" s="1">
        <f ca="1">SUMIFS(INDIRECT($F$1&amp;$F492&amp;":"&amp;$F492),INDIRECT($F$1&amp;dbP!$D$2&amp;":"&amp;dbP!$D$2),"&gt;="&amp;AH$6,INDIRECT($F$1&amp;dbP!$D$2&amp;":"&amp;dbP!$D$2),"&lt;="&amp;AH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I492" s="1">
        <f ca="1">SUMIFS(INDIRECT($F$1&amp;$F492&amp;":"&amp;$F492),INDIRECT($F$1&amp;dbP!$D$2&amp;":"&amp;dbP!$D$2),"&gt;="&amp;AI$6,INDIRECT($F$1&amp;dbP!$D$2&amp;":"&amp;dbP!$D$2),"&lt;="&amp;AI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J492" s="1">
        <f ca="1">SUMIFS(INDIRECT($F$1&amp;$F492&amp;":"&amp;$F492),INDIRECT($F$1&amp;dbP!$D$2&amp;":"&amp;dbP!$D$2),"&gt;="&amp;AJ$6,INDIRECT($F$1&amp;dbP!$D$2&amp;":"&amp;dbP!$D$2),"&lt;="&amp;AJ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K492" s="1">
        <f ca="1">SUMIFS(INDIRECT($F$1&amp;$F492&amp;":"&amp;$F492),INDIRECT($F$1&amp;dbP!$D$2&amp;":"&amp;dbP!$D$2),"&gt;="&amp;AK$6,INDIRECT($F$1&amp;dbP!$D$2&amp;":"&amp;dbP!$D$2),"&lt;="&amp;AK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L492" s="1">
        <f ca="1">SUMIFS(INDIRECT($F$1&amp;$F492&amp;":"&amp;$F492),INDIRECT($F$1&amp;dbP!$D$2&amp;":"&amp;dbP!$D$2),"&gt;="&amp;AL$6,INDIRECT($F$1&amp;dbP!$D$2&amp;":"&amp;dbP!$D$2),"&lt;="&amp;AL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M492" s="1">
        <f ca="1">SUMIFS(INDIRECT($F$1&amp;$F492&amp;":"&amp;$F492),INDIRECT($F$1&amp;dbP!$D$2&amp;":"&amp;dbP!$D$2),"&gt;="&amp;AM$6,INDIRECT($F$1&amp;dbP!$D$2&amp;":"&amp;dbP!$D$2),"&lt;="&amp;AM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N492" s="1">
        <f ca="1">SUMIFS(INDIRECT($F$1&amp;$F492&amp;":"&amp;$F492),INDIRECT($F$1&amp;dbP!$D$2&amp;":"&amp;dbP!$D$2),"&gt;="&amp;AN$6,INDIRECT($F$1&amp;dbP!$D$2&amp;":"&amp;dbP!$D$2),"&lt;="&amp;AN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O492" s="1">
        <f ca="1">SUMIFS(INDIRECT($F$1&amp;$F492&amp;":"&amp;$F492),INDIRECT($F$1&amp;dbP!$D$2&amp;":"&amp;dbP!$D$2),"&gt;="&amp;AO$6,INDIRECT($F$1&amp;dbP!$D$2&amp;":"&amp;dbP!$D$2),"&lt;="&amp;AO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P492" s="1">
        <f ca="1">SUMIFS(INDIRECT($F$1&amp;$F492&amp;":"&amp;$F492),INDIRECT($F$1&amp;dbP!$D$2&amp;":"&amp;dbP!$D$2),"&gt;="&amp;AP$6,INDIRECT($F$1&amp;dbP!$D$2&amp;":"&amp;dbP!$D$2),"&lt;="&amp;AP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Q492" s="1">
        <f ca="1">SUMIFS(INDIRECT($F$1&amp;$F492&amp;":"&amp;$F492),INDIRECT($F$1&amp;dbP!$D$2&amp;":"&amp;dbP!$D$2),"&gt;="&amp;AQ$6,INDIRECT($F$1&amp;dbP!$D$2&amp;":"&amp;dbP!$D$2),"&lt;="&amp;AQ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R492" s="1">
        <f ca="1">SUMIFS(INDIRECT($F$1&amp;$F492&amp;":"&amp;$F492),INDIRECT($F$1&amp;dbP!$D$2&amp;":"&amp;dbP!$D$2),"&gt;="&amp;AR$6,INDIRECT($F$1&amp;dbP!$D$2&amp;":"&amp;dbP!$D$2),"&lt;="&amp;AR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S492" s="1">
        <f ca="1">SUMIFS(INDIRECT($F$1&amp;$F492&amp;":"&amp;$F492),INDIRECT($F$1&amp;dbP!$D$2&amp;":"&amp;dbP!$D$2),"&gt;="&amp;AS$6,INDIRECT($F$1&amp;dbP!$D$2&amp;":"&amp;dbP!$D$2),"&lt;="&amp;AS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T492" s="1">
        <f ca="1">SUMIFS(INDIRECT($F$1&amp;$F492&amp;":"&amp;$F492),INDIRECT($F$1&amp;dbP!$D$2&amp;":"&amp;dbP!$D$2),"&gt;="&amp;AT$6,INDIRECT($F$1&amp;dbP!$D$2&amp;":"&amp;dbP!$D$2),"&lt;="&amp;AT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U492" s="1">
        <f ca="1">SUMIFS(INDIRECT($F$1&amp;$F492&amp;":"&amp;$F492),INDIRECT($F$1&amp;dbP!$D$2&amp;":"&amp;dbP!$D$2),"&gt;="&amp;AU$6,INDIRECT($F$1&amp;dbP!$D$2&amp;":"&amp;dbP!$D$2),"&lt;="&amp;AU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V492" s="1">
        <f ca="1">SUMIFS(INDIRECT($F$1&amp;$F492&amp;":"&amp;$F492),INDIRECT($F$1&amp;dbP!$D$2&amp;":"&amp;dbP!$D$2),"&gt;="&amp;AV$6,INDIRECT($F$1&amp;dbP!$D$2&amp;":"&amp;dbP!$D$2),"&lt;="&amp;A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W492" s="1">
        <f ca="1">SUMIFS(INDIRECT($F$1&amp;$F492&amp;":"&amp;$F492),INDIRECT($F$1&amp;dbP!$D$2&amp;":"&amp;dbP!$D$2),"&gt;="&amp;AW$6,INDIRECT($F$1&amp;dbP!$D$2&amp;":"&amp;dbP!$D$2),"&lt;="&amp;A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X492" s="1">
        <f ca="1">SUMIFS(INDIRECT($F$1&amp;$F492&amp;":"&amp;$F492),INDIRECT($F$1&amp;dbP!$D$2&amp;":"&amp;dbP!$D$2),"&gt;="&amp;AX$6,INDIRECT($F$1&amp;dbP!$D$2&amp;":"&amp;dbP!$D$2),"&lt;="&amp;A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Y492" s="1">
        <f ca="1">SUMIFS(INDIRECT($F$1&amp;$F492&amp;":"&amp;$F492),INDIRECT($F$1&amp;dbP!$D$2&amp;":"&amp;dbP!$D$2),"&gt;="&amp;AY$6,INDIRECT($F$1&amp;dbP!$D$2&amp;":"&amp;dbP!$D$2),"&lt;="&amp;A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Z492" s="1">
        <f ca="1">SUMIFS(INDIRECT($F$1&amp;$F492&amp;":"&amp;$F492),INDIRECT($F$1&amp;dbP!$D$2&amp;":"&amp;dbP!$D$2),"&gt;="&amp;AZ$6,INDIRECT($F$1&amp;dbP!$D$2&amp;":"&amp;dbP!$D$2),"&lt;="&amp;A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A492" s="1">
        <f ca="1">SUMIFS(INDIRECT($F$1&amp;$F492&amp;":"&amp;$F492),INDIRECT($F$1&amp;dbP!$D$2&amp;":"&amp;dbP!$D$2),"&gt;="&amp;BA$6,INDIRECT($F$1&amp;dbP!$D$2&amp;":"&amp;dbP!$D$2),"&lt;="&amp;B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B492" s="1">
        <f ca="1">SUMIFS(INDIRECT($F$1&amp;$F492&amp;":"&amp;$F492),INDIRECT($F$1&amp;dbP!$D$2&amp;":"&amp;dbP!$D$2),"&gt;="&amp;BB$6,INDIRECT($F$1&amp;dbP!$D$2&amp;":"&amp;dbP!$D$2),"&lt;="&amp;B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C492" s="1">
        <f ca="1">SUMIFS(INDIRECT($F$1&amp;$F492&amp;":"&amp;$F492),INDIRECT($F$1&amp;dbP!$D$2&amp;":"&amp;dbP!$D$2),"&gt;="&amp;BC$6,INDIRECT($F$1&amp;dbP!$D$2&amp;":"&amp;dbP!$D$2),"&lt;="&amp;B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D492" s="1">
        <f ca="1">SUMIFS(INDIRECT($F$1&amp;$F492&amp;":"&amp;$F492),INDIRECT($F$1&amp;dbP!$D$2&amp;":"&amp;dbP!$D$2),"&gt;="&amp;BD$6,INDIRECT($F$1&amp;dbP!$D$2&amp;":"&amp;dbP!$D$2),"&lt;="&amp;B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E492" s="1">
        <f ca="1">SUMIFS(INDIRECT($F$1&amp;$F492&amp;":"&amp;$F492),INDIRECT($F$1&amp;dbP!$D$2&amp;":"&amp;dbP!$D$2),"&gt;="&amp;BE$6,INDIRECT($F$1&amp;dbP!$D$2&amp;":"&amp;dbP!$D$2),"&lt;="&amp;B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</row>
    <row r="493" spans="2:57" x14ac:dyDescent="0.3">
      <c r="B493" s="1">
        <f>MAX(B$463:B492)+1</f>
        <v>38</v>
      </c>
      <c r="D493" s="1" t="str">
        <f ca="1">INDIRECT($B$1&amp;Items!AB$2&amp;$B493)</f>
        <v>PL(-)</v>
      </c>
      <c r="F493" s="1" t="str">
        <f ca="1">INDIRECT($B$1&amp;Items!X$2&amp;$B493)</f>
        <v>AA</v>
      </c>
      <c r="H493" s="13" t="str">
        <f ca="1">INDIRECT($B$1&amp;Items!U$2&amp;$B493)</f>
        <v>Себестоимость продаж</v>
      </c>
      <c r="I493" s="13" t="str">
        <f ca="1">IF(INDIRECT($B$1&amp;Items!V$2&amp;$B493)="",H493,INDIRECT($B$1&amp;Items!V$2&amp;$B493))</f>
        <v>Затраты этапа-2 бизнес-процесса</v>
      </c>
      <c r="J493" s="1" t="str">
        <f ca="1">IF(INDIRECT($B$1&amp;Items!W$2&amp;$B493)="",IF(H493&lt;&gt;I493,"  "&amp;I493,I493),"    "&amp;INDIRECT($B$1&amp;Items!W$2&amp;$B493))</f>
        <v xml:space="preserve">    Производственные затраты-8</v>
      </c>
      <c r="S493" s="1">
        <f ca="1">SUM($U493:INDIRECT(ADDRESS(ROW(),SUMIFS($1:$1,$5:$5,MAX($5:$5)))))</f>
        <v>1261194.0189299998</v>
      </c>
      <c r="V493" s="1">
        <f ca="1">SUMIFS(INDIRECT($F$1&amp;$F493&amp;":"&amp;$F493),INDIRECT($F$1&amp;dbP!$D$2&amp;":"&amp;dbP!$D$2),"&gt;="&amp;V$6,INDIRECT($F$1&amp;dbP!$D$2&amp;":"&amp;dbP!$D$2),"&lt;="&amp;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W493" s="1">
        <f ca="1">SUMIFS(INDIRECT($F$1&amp;$F493&amp;":"&amp;$F493),INDIRECT($F$1&amp;dbP!$D$2&amp;":"&amp;dbP!$D$2),"&gt;="&amp;W$6,INDIRECT($F$1&amp;dbP!$D$2&amp;":"&amp;dbP!$D$2),"&lt;="&amp;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X493" s="1">
        <f ca="1">SUMIFS(INDIRECT($F$1&amp;$F493&amp;":"&amp;$F493),INDIRECT($F$1&amp;dbP!$D$2&amp;":"&amp;dbP!$D$2),"&gt;="&amp;X$6,INDIRECT($F$1&amp;dbP!$D$2&amp;":"&amp;dbP!$D$2),"&lt;="&amp;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Y493" s="1">
        <f ca="1">SUMIFS(INDIRECT($F$1&amp;$F493&amp;":"&amp;$F493),INDIRECT($F$1&amp;dbP!$D$2&amp;":"&amp;dbP!$D$2),"&gt;="&amp;Y$6,INDIRECT($F$1&amp;dbP!$D$2&amp;":"&amp;dbP!$D$2),"&lt;="&amp;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Z493" s="1">
        <f ca="1">SUMIFS(INDIRECT($F$1&amp;$F493&amp;":"&amp;$F493),INDIRECT($F$1&amp;dbP!$D$2&amp;":"&amp;dbP!$D$2),"&gt;="&amp;Z$6,INDIRECT($F$1&amp;dbP!$D$2&amp;":"&amp;dbP!$D$2),"&lt;="&amp;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420398.00630999997</v>
      </c>
      <c r="AA493" s="1">
        <f ca="1">SUMIFS(INDIRECT($F$1&amp;$F493&amp;":"&amp;$F493),INDIRECT($F$1&amp;dbP!$D$2&amp;":"&amp;dbP!$D$2),"&gt;="&amp;AA$6,INDIRECT($F$1&amp;dbP!$D$2&amp;":"&amp;dbP!$D$2),"&lt;="&amp;A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840796.01261999994</v>
      </c>
      <c r="AB493" s="1">
        <f ca="1">SUMIFS(INDIRECT($F$1&amp;$F493&amp;":"&amp;$F493),INDIRECT($F$1&amp;dbP!$D$2&amp;":"&amp;dbP!$D$2),"&gt;="&amp;AB$6,INDIRECT($F$1&amp;dbP!$D$2&amp;":"&amp;dbP!$D$2),"&lt;="&amp;A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C493" s="1">
        <f ca="1">SUMIFS(INDIRECT($F$1&amp;$F493&amp;":"&amp;$F493),INDIRECT($F$1&amp;dbP!$D$2&amp;":"&amp;dbP!$D$2),"&gt;="&amp;AC$6,INDIRECT($F$1&amp;dbP!$D$2&amp;":"&amp;dbP!$D$2),"&lt;="&amp;A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D493" s="1">
        <f ca="1">SUMIFS(INDIRECT($F$1&amp;$F493&amp;":"&amp;$F493),INDIRECT($F$1&amp;dbP!$D$2&amp;":"&amp;dbP!$D$2),"&gt;="&amp;AD$6,INDIRECT($F$1&amp;dbP!$D$2&amp;":"&amp;dbP!$D$2),"&lt;="&amp;A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E493" s="1">
        <f ca="1">SUMIFS(INDIRECT($F$1&amp;$F493&amp;":"&amp;$F493),INDIRECT($F$1&amp;dbP!$D$2&amp;":"&amp;dbP!$D$2),"&gt;="&amp;AE$6,INDIRECT($F$1&amp;dbP!$D$2&amp;":"&amp;dbP!$D$2),"&lt;="&amp;A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F493" s="1">
        <f ca="1">SUMIFS(INDIRECT($F$1&amp;$F493&amp;":"&amp;$F493),INDIRECT($F$1&amp;dbP!$D$2&amp;":"&amp;dbP!$D$2),"&gt;="&amp;AF$6,INDIRECT($F$1&amp;dbP!$D$2&amp;":"&amp;dbP!$D$2),"&lt;="&amp;AF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G493" s="1">
        <f ca="1">SUMIFS(INDIRECT($F$1&amp;$F493&amp;":"&amp;$F493),INDIRECT($F$1&amp;dbP!$D$2&amp;":"&amp;dbP!$D$2),"&gt;="&amp;AG$6,INDIRECT($F$1&amp;dbP!$D$2&amp;":"&amp;dbP!$D$2),"&lt;="&amp;AG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H493" s="1">
        <f ca="1">SUMIFS(INDIRECT($F$1&amp;$F493&amp;":"&amp;$F493),INDIRECT($F$1&amp;dbP!$D$2&amp;":"&amp;dbP!$D$2),"&gt;="&amp;AH$6,INDIRECT($F$1&amp;dbP!$D$2&amp;":"&amp;dbP!$D$2),"&lt;="&amp;AH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I493" s="1">
        <f ca="1">SUMIFS(INDIRECT($F$1&amp;$F493&amp;":"&amp;$F493),INDIRECT($F$1&amp;dbP!$D$2&amp;":"&amp;dbP!$D$2),"&gt;="&amp;AI$6,INDIRECT($F$1&amp;dbP!$D$2&amp;":"&amp;dbP!$D$2),"&lt;="&amp;AI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J493" s="1">
        <f ca="1">SUMIFS(INDIRECT($F$1&amp;$F493&amp;":"&amp;$F493),INDIRECT($F$1&amp;dbP!$D$2&amp;":"&amp;dbP!$D$2),"&gt;="&amp;AJ$6,INDIRECT($F$1&amp;dbP!$D$2&amp;":"&amp;dbP!$D$2),"&lt;="&amp;AJ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K493" s="1">
        <f ca="1">SUMIFS(INDIRECT($F$1&amp;$F493&amp;":"&amp;$F493),INDIRECT($F$1&amp;dbP!$D$2&amp;":"&amp;dbP!$D$2),"&gt;="&amp;AK$6,INDIRECT($F$1&amp;dbP!$D$2&amp;":"&amp;dbP!$D$2),"&lt;="&amp;AK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L493" s="1">
        <f ca="1">SUMIFS(INDIRECT($F$1&amp;$F493&amp;":"&amp;$F493),INDIRECT($F$1&amp;dbP!$D$2&amp;":"&amp;dbP!$D$2),"&gt;="&amp;AL$6,INDIRECT($F$1&amp;dbP!$D$2&amp;":"&amp;dbP!$D$2),"&lt;="&amp;AL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M493" s="1">
        <f ca="1">SUMIFS(INDIRECT($F$1&amp;$F493&amp;":"&amp;$F493),INDIRECT($F$1&amp;dbP!$D$2&amp;":"&amp;dbP!$D$2),"&gt;="&amp;AM$6,INDIRECT($F$1&amp;dbP!$D$2&amp;":"&amp;dbP!$D$2),"&lt;="&amp;AM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N493" s="1">
        <f ca="1">SUMIFS(INDIRECT($F$1&amp;$F493&amp;":"&amp;$F493),INDIRECT($F$1&amp;dbP!$D$2&amp;":"&amp;dbP!$D$2),"&gt;="&amp;AN$6,INDIRECT($F$1&amp;dbP!$D$2&amp;":"&amp;dbP!$D$2),"&lt;="&amp;AN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O493" s="1">
        <f ca="1">SUMIFS(INDIRECT($F$1&amp;$F493&amp;":"&amp;$F493),INDIRECT($F$1&amp;dbP!$D$2&amp;":"&amp;dbP!$D$2),"&gt;="&amp;AO$6,INDIRECT($F$1&amp;dbP!$D$2&amp;":"&amp;dbP!$D$2),"&lt;="&amp;AO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P493" s="1">
        <f ca="1">SUMIFS(INDIRECT($F$1&amp;$F493&amp;":"&amp;$F493),INDIRECT($F$1&amp;dbP!$D$2&amp;":"&amp;dbP!$D$2),"&gt;="&amp;AP$6,INDIRECT($F$1&amp;dbP!$D$2&amp;":"&amp;dbP!$D$2),"&lt;="&amp;AP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Q493" s="1">
        <f ca="1">SUMIFS(INDIRECT($F$1&amp;$F493&amp;":"&amp;$F493),INDIRECT($F$1&amp;dbP!$D$2&amp;":"&amp;dbP!$D$2),"&gt;="&amp;AQ$6,INDIRECT($F$1&amp;dbP!$D$2&amp;":"&amp;dbP!$D$2),"&lt;="&amp;AQ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R493" s="1">
        <f ca="1">SUMIFS(INDIRECT($F$1&amp;$F493&amp;":"&amp;$F493),INDIRECT($F$1&amp;dbP!$D$2&amp;":"&amp;dbP!$D$2),"&gt;="&amp;AR$6,INDIRECT($F$1&amp;dbP!$D$2&amp;":"&amp;dbP!$D$2),"&lt;="&amp;AR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S493" s="1">
        <f ca="1">SUMIFS(INDIRECT($F$1&amp;$F493&amp;":"&amp;$F493),INDIRECT($F$1&amp;dbP!$D$2&amp;":"&amp;dbP!$D$2),"&gt;="&amp;AS$6,INDIRECT($F$1&amp;dbP!$D$2&amp;":"&amp;dbP!$D$2),"&lt;="&amp;AS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T493" s="1">
        <f ca="1">SUMIFS(INDIRECT($F$1&amp;$F493&amp;":"&amp;$F493),INDIRECT($F$1&amp;dbP!$D$2&amp;":"&amp;dbP!$D$2),"&gt;="&amp;AT$6,INDIRECT($F$1&amp;dbP!$D$2&amp;":"&amp;dbP!$D$2),"&lt;="&amp;AT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U493" s="1">
        <f ca="1">SUMIFS(INDIRECT($F$1&amp;$F493&amp;":"&amp;$F493),INDIRECT($F$1&amp;dbP!$D$2&amp;":"&amp;dbP!$D$2),"&gt;="&amp;AU$6,INDIRECT($F$1&amp;dbP!$D$2&amp;":"&amp;dbP!$D$2),"&lt;="&amp;AU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V493" s="1">
        <f ca="1">SUMIFS(INDIRECT($F$1&amp;$F493&amp;":"&amp;$F493),INDIRECT($F$1&amp;dbP!$D$2&amp;":"&amp;dbP!$D$2),"&gt;="&amp;AV$6,INDIRECT($F$1&amp;dbP!$D$2&amp;":"&amp;dbP!$D$2),"&lt;="&amp;A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W493" s="1">
        <f ca="1">SUMIFS(INDIRECT($F$1&amp;$F493&amp;":"&amp;$F493),INDIRECT($F$1&amp;dbP!$D$2&amp;":"&amp;dbP!$D$2),"&gt;="&amp;AW$6,INDIRECT($F$1&amp;dbP!$D$2&amp;":"&amp;dbP!$D$2),"&lt;="&amp;A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X493" s="1">
        <f ca="1">SUMIFS(INDIRECT($F$1&amp;$F493&amp;":"&amp;$F493),INDIRECT($F$1&amp;dbP!$D$2&amp;":"&amp;dbP!$D$2),"&gt;="&amp;AX$6,INDIRECT($F$1&amp;dbP!$D$2&amp;":"&amp;dbP!$D$2),"&lt;="&amp;A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Y493" s="1">
        <f ca="1">SUMIFS(INDIRECT($F$1&amp;$F493&amp;":"&amp;$F493),INDIRECT($F$1&amp;dbP!$D$2&amp;":"&amp;dbP!$D$2),"&gt;="&amp;AY$6,INDIRECT($F$1&amp;dbP!$D$2&amp;":"&amp;dbP!$D$2),"&lt;="&amp;A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Z493" s="1">
        <f ca="1">SUMIFS(INDIRECT($F$1&amp;$F493&amp;":"&amp;$F493),INDIRECT($F$1&amp;dbP!$D$2&amp;":"&amp;dbP!$D$2),"&gt;="&amp;AZ$6,INDIRECT($F$1&amp;dbP!$D$2&amp;":"&amp;dbP!$D$2),"&lt;="&amp;A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A493" s="1">
        <f ca="1">SUMIFS(INDIRECT($F$1&amp;$F493&amp;":"&amp;$F493),INDIRECT($F$1&amp;dbP!$D$2&amp;":"&amp;dbP!$D$2),"&gt;="&amp;BA$6,INDIRECT($F$1&amp;dbP!$D$2&amp;":"&amp;dbP!$D$2),"&lt;="&amp;B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B493" s="1">
        <f ca="1">SUMIFS(INDIRECT($F$1&amp;$F493&amp;":"&amp;$F493),INDIRECT($F$1&amp;dbP!$D$2&amp;":"&amp;dbP!$D$2),"&gt;="&amp;BB$6,INDIRECT($F$1&amp;dbP!$D$2&amp;":"&amp;dbP!$D$2),"&lt;="&amp;B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C493" s="1">
        <f ca="1">SUMIFS(INDIRECT($F$1&amp;$F493&amp;":"&amp;$F493),INDIRECT($F$1&amp;dbP!$D$2&amp;":"&amp;dbP!$D$2),"&gt;="&amp;BC$6,INDIRECT($F$1&amp;dbP!$D$2&amp;":"&amp;dbP!$D$2),"&lt;="&amp;B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D493" s="1">
        <f ca="1">SUMIFS(INDIRECT($F$1&amp;$F493&amp;":"&amp;$F493),INDIRECT($F$1&amp;dbP!$D$2&amp;":"&amp;dbP!$D$2),"&gt;="&amp;BD$6,INDIRECT($F$1&amp;dbP!$D$2&amp;":"&amp;dbP!$D$2),"&lt;="&amp;B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E493" s="1">
        <f ca="1">SUMIFS(INDIRECT($F$1&amp;$F493&amp;":"&amp;$F493),INDIRECT($F$1&amp;dbP!$D$2&amp;":"&amp;dbP!$D$2),"&gt;="&amp;BE$6,INDIRECT($F$1&amp;dbP!$D$2&amp;":"&amp;dbP!$D$2),"&lt;="&amp;B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</row>
    <row r="494" spans="2:57" x14ac:dyDescent="0.3">
      <c r="B494" s="1">
        <f>MAX(B$463:B493)+1</f>
        <v>39</v>
      </c>
      <c r="D494" s="1" t="str">
        <f ca="1">INDIRECT($B$1&amp;Items!AB$2&amp;$B494)</f>
        <v>PL(-)</v>
      </c>
      <c r="F494" s="1" t="str">
        <f ca="1">INDIRECT($B$1&amp;Items!X$2&amp;$B494)</f>
        <v>AA</v>
      </c>
      <c r="H494" s="13" t="str">
        <f ca="1">INDIRECT($B$1&amp;Items!U$2&amp;$B494)</f>
        <v>Себестоимость продаж</v>
      </c>
      <c r="I494" s="13" t="str">
        <f ca="1">IF(INDIRECT($B$1&amp;Items!V$2&amp;$B494)="",H494,INDIRECT($B$1&amp;Items!V$2&amp;$B494))</f>
        <v>Затраты этапа-2 бизнес-процесса</v>
      </c>
      <c r="J494" s="1" t="str">
        <f ca="1">IF(INDIRECT($B$1&amp;Items!W$2&amp;$B494)="",IF(H494&lt;&gt;I494,"  "&amp;I494,I494),"    "&amp;INDIRECT($B$1&amp;Items!W$2&amp;$B494))</f>
        <v xml:space="preserve">    Производственные затраты-9</v>
      </c>
      <c r="S494" s="1">
        <f ca="1">SUM($U494:INDIRECT(ADDRESS(ROW(),SUMIFS($1:$1,$5:$5,MAX($5:$5)))))</f>
        <v>1089716.409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363238.80300000001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726477.60600000003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2:57" x14ac:dyDescent="0.3">
      <c r="B495" s="1">
        <f>MAX(B$463:B494)+1</f>
        <v>40</v>
      </c>
      <c r="D495" s="1" t="str">
        <f ca="1">INDIRECT($B$1&amp;Items!AB$2&amp;$B495)</f>
        <v>PL(-)</v>
      </c>
      <c r="F495" s="1" t="str">
        <f ca="1">INDIRECT($B$1&amp;Items!X$2&amp;$B495)</f>
        <v>AA</v>
      </c>
      <c r="H495" s="13" t="str">
        <f ca="1">INDIRECT($B$1&amp;Items!U$2&amp;$B495)</f>
        <v>Себестоимость продаж</v>
      </c>
      <c r="I495" s="13" t="str">
        <f ca="1">IF(INDIRECT($B$1&amp;Items!V$2&amp;$B495)="",H495,INDIRECT($B$1&amp;Items!V$2&amp;$B495))</f>
        <v>Затраты этапа-2 бизнес-процесса</v>
      </c>
      <c r="J495" s="1" t="str">
        <f ca="1">IF(INDIRECT($B$1&amp;Items!W$2&amp;$B495)="",IF(H495&lt;&gt;I495,"  "&amp;I495,I495),"    "&amp;INDIRECT($B$1&amp;Items!W$2&amp;$B495))</f>
        <v xml:space="preserve">    Производственные затраты-10</v>
      </c>
      <c r="S495" s="1">
        <f ca="1">SUM($U495:INDIRECT(ADDRESS(ROW(),SUMIFS($1:$1,$5:$5,MAX($5:$5)))))</f>
        <v>1052136.26037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350712.08679000003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701424.17358000006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2:57" x14ac:dyDescent="0.3">
      <c r="B496" s="1">
        <f>MAX(B$463:B495)+1</f>
        <v>41</v>
      </c>
      <c r="D496" s="1">
        <f ca="1">INDIRECT($B$1&amp;Items!AB$2&amp;$B496)</f>
        <v>0</v>
      </c>
      <c r="F496" s="1" t="str">
        <f ca="1">INDIRECT($B$1&amp;Items!X$2&amp;$B496)</f>
        <v>AA</v>
      </c>
      <c r="H496" s="13" t="str">
        <f ca="1">INDIRECT($B$1&amp;Items!U$2&amp;$B496)</f>
        <v>Себестоимость продаж</v>
      </c>
      <c r="I496" s="13" t="str">
        <f ca="1">IF(INDIRECT($B$1&amp;Items!V$2&amp;$B496)="",H496,INDIRECT($B$1&amp;Items!V$2&amp;$B496))</f>
        <v>Затраты этапа-3 бизнес-процесса</v>
      </c>
      <c r="J496" s="1" t="str">
        <f ca="1">IF(INDIRECT($B$1&amp;Items!W$2&amp;$B496)="",IF(H496&lt;&gt;I496,"  "&amp;I496,I496),"    "&amp;INDIRECT($B$1&amp;Items!W$2&amp;$B496))</f>
        <v xml:space="preserve">  Затраты этапа-3 бизнес-процесса</v>
      </c>
      <c r="S496" s="1">
        <f ca="1">SUM($U496:INDIRECT(ADDRESS(ROW(),SUMIFS($1:$1,$5:$5,MAX($5:$5)))))</f>
        <v>15242208.640108202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5080736.2133694002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10161472.4267388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MAX(B$463:B496)+1</f>
        <v>42</v>
      </c>
      <c r="D497" s="1" t="str">
        <f ca="1">INDIRECT($B$1&amp;Items!AB$2&amp;$B497)</f>
        <v>PL(-)</v>
      </c>
      <c r="F497" s="1" t="str">
        <f ca="1">INDIRECT($B$1&amp;Items!X$2&amp;$B497)</f>
        <v>AA</v>
      </c>
      <c r="H497" s="13" t="str">
        <f ca="1">INDIRECT($B$1&amp;Items!U$2&amp;$B497)</f>
        <v>Себестоимость продаж</v>
      </c>
      <c r="I497" s="13" t="str">
        <f ca="1">IF(INDIRECT($B$1&amp;Items!V$2&amp;$B497)="",H497,INDIRECT($B$1&amp;Items!V$2&amp;$B497))</f>
        <v>Затраты этапа-3 бизнес-процесса</v>
      </c>
      <c r="J497" s="1" t="str">
        <f ca="1">IF(INDIRECT($B$1&amp;Items!W$2&amp;$B497)="",IF(H497&lt;&gt;I497,"  "&amp;I497,I497),"    "&amp;INDIRECT($B$1&amp;Items!W$2&amp;$B497))</f>
        <v xml:space="preserve">    Производственные затраты-11</v>
      </c>
      <c r="S497" s="1">
        <f ca="1">SUM($U497:INDIRECT(ADDRESS(ROW(),SUMIFS($1:$1,$5:$5,MAX($5:$5)))))</f>
        <v>984591.31495140004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328197.10498380003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656394.20996760007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MAX(B$463:B497)+1</f>
        <v>43</v>
      </c>
      <c r="D498" s="1" t="str">
        <f ca="1">INDIRECT($B$1&amp;Items!AB$2&amp;$B498)</f>
        <v>PL(-)</v>
      </c>
      <c r="F498" s="1" t="str">
        <f ca="1">INDIRECT($B$1&amp;Items!X$2&amp;$B498)</f>
        <v>AA</v>
      </c>
      <c r="H498" s="13" t="str">
        <f ca="1">INDIRECT($B$1&amp;Items!U$2&amp;$B498)</f>
        <v>Себестоимость продаж</v>
      </c>
      <c r="I498" s="13" t="str">
        <f ca="1">IF(INDIRECT($B$1&amp;Items!V$2&amp;$B498)="",H498,INDIRECT($B$1&amp;Items!V$2&amp;$B498))</f>
        <v>Затраты этапа-3 бизнес-процесса</v>
      </c>
      <c r="J498" s="1" t="str">
        <f ca="1">IF(INDIRECT($B$1&amp;Items!W$2&amp;$B498)="",IF(H498&lt;&gt;I498,"  "&amp;I498,I498),"    "&amp;INDIRECT($B$1&amp;Items!W$2&amp;$B498))</f>
        <v xml:space="preserve">    Производственные затраты-12</v>
      </c>
      <c r="S498" s="1">
        <f ca="1">SUM($U498:INDIRECT(ADDRESS(ROW(),SUMIFS($1:$1,$5:$5,MAX($5:$5)))))</f>
        <v>996300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332100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664200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MAX(B$463:B498)+1</f>
        <v>44</v>
      </c>
      <c r="D499" s="1" t="str">
        <f ca="1">INDIRECT($B$1&amp;Items!AB$2&amp;$B499)</f>
        <v>PL(-)</v>
      </c>
      <c r="F499" s="1" t="str">
        <f ca="1">INDIRECT($B$1&amp;Items!X$2&amp;$B499)</f>
        <v>AA</v>
      </c>
      <c r="H499" s="13" t="str">
        <f ca="1">INDIRECT($B$1&amp;Items!U$2&amp;$B499)</f>
        <v>Себестоимость продаж</v>
      </c>
      <c r="I499" s="13" t="str">
        <f ca="1">IF(INDIRECT($B$1&amp;Items!V$2&amp;$B499)="",H499,INDIRECT($B$1&amp;Items!V$2&amp;$B499))</f>
        <v>Затраты этапа-3 бизнес-процесса</v>
      </c>
      <c r="J499" s="1" t="str">
        <f ca="1">IF(INDIRECT($B$1&amp;Items!W$2&amp;$B499)="",IF(H499&lt;&gt;I499,"  "&amp;I499,I499),"    "&amp;INDIRECT($B$1&amp;Items!W$2&amp;$B499))</f>
        <v xml:space="preserve">    Производственные затраты-13</v>
      </c>
      <c r="S499" s="1">
        <f ca="1">SUM($U499:INDIRECT(ADDRESS(ROW(),SUMIFS($1:$1,$5:$5,MAX($5:$5)))))</f>
        <v>702000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234000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468000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MAX(B$463:B499)+1</f>
        <v>45</v>
      </c>
      <c r="D500" s="1" t="str">
        <f ca="1">INDIRECT($B$1&amp;Items!AB$2&amp;$B500)</f>
        <v>PL(-)</v>
      </c>
      <c r="F500" s="1" t="str">
        <f ca="1">INDIRECT($B$1&amp;Items!X$2&amp;$B500)</f>
        <v>AA</v>
      </c>
      <c r="H500" s="13" t="str">
        <f ca="1">INDIRECT($B$1&amp;Items!U$2&amp;$B500)</f>
        <v>Себестоимость продаж</v>
      </c>
      <c r="I500" s="13" t="str">
        <f ca="1">IF(INDIRECT($B$1&amp;Items!V$2&amp;$B500)="",H500,INDIRECT($B$1&amp;Items!V$2&amp;$B500))</f>
        <v>Затраты этапа-3 бизнес-процесса</v>
      </c>
      <c r="J500" s="1" t="str">
        <f ca="1">IF(INDIRECT($B$1&amp;Items!W$2&amp;$B500)="",IF(H500&lt;&gt;I500,"  "&amp;I500,I500),"    "&amp;INDIRECT($B$1&amp;Items!W$2&amp;$B500))</f>
        <v xml:space="preserve">    Производственные затраты-14</v>
      </c>
      <c r="S500" s="1">
        <f ca="1">SUM($U500:INDIRECT(ADDRESS(ROW(),SUMIFS($1:$1,$5:$5,MAX($5:$5)))))</f>
        <v>706140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235380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470760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MAX(B$463:B500)+1</f>
        <v>46</v>
      </c>
      <c r="D501" s="1" t="str">
        <f ca="1">INDIRECT($B$1&amp;Items!AB$2&amp;$B501)</f>
        <v>PL(-)</v>
      </c>
      <c r="F501" s="1" t="str">
        <f ca="1">INDIRECT($B$1&amp;Items!X$2&amp;$B501)</f>
        <v>AA</v>
      </c>
      <c r="H501" s="13" t="str">
        <f ca="1">INDIRECT($B$1&amp;Items!U$2&amp;$B501)</f>
        <v>Себестоимость продаж</v>
      </c>
      <c r="I501" s="13" t="str">
        <f ca="1">IF(INDIRECT($B$1&amp;Items!V$2&amp;$B501)="",H501,INDIRECT($B$1&amp;Items!V$2&amp;$B501))</f>
        <v>Затраты этапа-3 бизнес-процесса</v>
      </c>
      <c r="J501" s="1" t="str">
        <f ca="1">IF(INDIRECT($B$1&amp;Items!W$2&amp;$B501)="",IF(H501&lt;&gt;I501,"  "&amp;I501,I501),"    "&amp;INDIRECT($B$1&amp;Items!W$2&amp;$B501))</f>
        <v xml:space="preserve">    Производственные затраты-15</v>
      </c>
      <c r="S501" s="1">
        <f ca="1">SUM($U501:INDIRECT(ADDRESS(ROW(),SUMIFS($1:$1,$5:$5,MAX($5:$5)))))</f>
        <v>859229.04600000009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286409.68200000003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572819.36400000006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MAX(B$463:B501)+1</f>
        <v>47</v>
      </c>
      <c r="D502" s="1" t="str">
        <f ca="1">INDIRECT($B$1&amp;Items!AB$2&amp;$B502)</f>
        <v>PL(-)</v>
      </c>
      <c r="F502" s="1" t="str">
        <f ca="1">INDIRECT($B$1&amp;Items!X$2&amp;$B502)</f>
        <v>AA</v>
      </c>
      <c r="H502" s="13" t="str">
        <f ca="1">INDIRECT($B$1&amp;Items!U$2&amp;$B502)</f>
        <v>Себестоимость продаж</v>
      </c>
      <c r="I502" s="13" t="str">
        <f ca="1">IF(INDIRECT($B$1&amp;Items!V$2&amp;$B502)="",H502,INDIRECT($B$1&amp;Items!V$2&amp;$B502))</f>
        <v>Затраты этапа-3 бизнес-процесса</v>
      </c>
      <c r="J502" s="1" t="str">
        <f ca="1">IF(INDIRECT($B$1&amp;Items!W$2&amp;$B502)="",IF(H502&lt;&gt;I502,"  "&amp;I502,I502),"    "&amp;INDIRECT($B$1&amp;Items!W$2&amp;$B502))</f>
        <v xml:space="preserve">    Производственные затраты-16</v>
      </c>
      <c r="S502" s="1">
        <f ca="1">SUM($U502:INDIRECT(ADDRESS(ROW(),SUMIFS($1:$1,$5:$5,MAX($5:$5)))))</f>
        <v>1156704.2999999998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385568.1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771136.2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2:57" x14ac:dyDescent="0.3">
      <c r="B503" s="1">
        <f>MAX(B$463:B502)+1</f>
        <v>48</v>
      </c>
      <c r="D503" s="1" t="str">
        <f ca="1">INDIRECT($B$1&amp;Items!AB$2&amp;$B503)</f>
        <v>PL(-)</v>
      </c>
      <c r="F503" s="1" t="str">
        <f ca="1">INDIRECT($B$1&amp;Items!X$2&amp;$B503)</f>
        <v>AA</v>
      </c>
      <c r="H503" s="13" t="str">
        <f ca="1">INDIRECT($B$1&amp;Items!U$2&amp;$B503)</f>
        <v>Себестоимость продаж</v>
      </c>
      <c r="I503" s="13" t="str">
        <f ca="1">IF(INDIRECT($B$1&amp;Items!V$2&amp;$B503)="",H503,INDIRECT($B$1&amp;Items!V$2&amp;$B503))</f>
        <v>Затраты этапа-3 бизнес-процесса</v>
      </c>
      <c r="J503" s="1" t="str">
        <f ca="1">IF(INDIRECT($B$1&amp;Items!W$2&amp;$B503)="",IF(H503&lt;&gt;I503,"  "&amp;I503,I503),"    "&amp;INDIRECT($B$1&amp;Items!W$2&amp;$B503))</f>
        <v xml:space="preserve">    Производственные затраты-17</v>
      </c>
      <c r="S503" s="1">
        <f ca="1">SUM($U503:INDIRECT(ADDRESS(ROW(),SUMIFS($1:$1,$5:$5,MAX($5:$5)))))</f>
        <v>823281.29999999993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274427.09999999998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548854.19999999995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2:57" x14ac:dyDescent="0.3">
      <c r="B504" s="1">
        <f>MAX(B$463:B503)+1</f>
        <v>49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Себестоимость продаж</v>
      </c>
      <c r="I504" s="13" t="str">
        <f ca="1">IF(INDIRECT($B$1&amp;Items!V$2&amp;$B504)="",H504,INDIRECT($B$1&amp;Items!V$2&amp;$B504))</f>
        <v>Затраты этапа-3 бизнес-процесса</v>
      </c>
      <c r="J504" s="1" t="str">
        <f ca="1">IF(INDIRECT($B$1&amp;Items!W$2&amp;$B504)="",IF(H504&lt;&gt;I504,"  "&amp;I504,I504),"    "&amp;INDIRECT($B$1&amp;Items!W$2&amp;$B504))</f>
        <v xml:space="preserve">    Производственные затраты-18</v>
      </c>
      <c r="S504" s="1">
        <f ca="1">SUM($U504:INDIRECT(ADDRESS(ROW(),SUMIFS($1:$1,$5:$5,MAX($5:$5)))))</f>
        <v>814980.18599999999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271660.06199999998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543320.12399999995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2:57" x14ac:dyDescent="0.3">
      <c r="B505" s="1">
        <f>MAX(B$463:B504)+1</f>
        <v>50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Себестоимость продаж</v>
      </c>
      <c r="I505" s="13" t="str">
        <f ca="1">IF(INDIRECT($B$1&amp;Items!V$2&amp;$B505)="",H505,INDIRECT($B$1&amp;Items!V$2&amp;$B505))</f>
        <v>Затраты этапа-3 бизнес-процесса</v>
      </c>
      <c r="J505" s="1" t="str">
        <f ca="1">IF(INDIRECT($B$1&amp;Items!W$2&amp;$B505)="",IF(H505&lt;&gt;I505,"  "&amp;I505,I505),"    "&amp;INDIRECT($B$1&amp;Items!W$2&amp;$B505))</f>
        <v xml:space="preserve">    Производственные затраты-19</v>
      </c>
      <c r="S505" s="1">
        <f ca="1">SUM($U505:INDIRECT(ADDRESS(ROW(),SUMIFS($1:$1,$5:$5,MAX($5:$5)))))</f>
        <v>983731.33476540004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327910.44492179999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655820.88984359999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2:57" x14ac:dyDescent="0.3">
      <c r="B506" s="1">
        <f>MAX(B$463:B505)+1</f>
        <v>51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Себестоимость продаж</v>
      </c>
      <c r="I506" s="13" t="str">
        <f ca="1">IF(INDIRECT($B$1&amp;Items!V$2&amp;$B506)="",H506,INDIRECT($B$1&amp;Items!V$2&amp;$B506))</f>
        <v>Затраты этапа-3 бизнес-процесса</v>
      </c>
      <c r="J506" s="1" t="str">
        <f ca="1">IF(INDIRECT($B$1&amp;Items!W$2&amp;$B506)="",IF(H506&lt;&gt;I506,"  "&amp;I506,I506),"    "&amp;INDIRECT($B$1&amp;Items!W$2&amp;$B506))</f>
        <v xml:space="preserve">    Производственные затраты-20</v>
      </c>
      <c r="S506" s="1">
        <f ca="1">SUM($U506:INDIRECT(ADDRESS(ROW(),SUMIFS($1:$1,$5:$5,MAX($5:$5)))))</f>
        <v>1340351.1830699998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446783.72768999997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893567.45537999994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2:57" x14ac:dyDescent="0.3">
      <c r="B507" s="1">
        <f>MAX(B$463:B506)+1</f>
        <v>52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Себестоимость продаж</v>
      </c>
      <c r="I507" s="13" t="str">
        <f ca="1">IF(INDIRECT($B$1&amp;Items!V$2&amp;$B507)="",H507,INDIRECT($B$1&amp;Items!V$2&amp;$B507))</f>
        <v>Затраты этапа-3 бизнес-процесса</v>
      </c>
      <c r="J507" s="1" t="str">
        <f ca="1">IF(INDIRECT($B$1&amp;Items!W$2&amp;$B507)="",IF(H507&lt;&gt;I507,"  "&amp;I507,I507),"    "&amp;INDIRECT($B$1&amp;Items!W$2&amp;$B507))</f>
        <v xml:space="preserve">    Производственные затраты-21</v>
      </c>
      <c r="S507" s="1">
        <f ca="1">SUM($U507:INDIRECT(ADDRESS(ROW(),SUMIFS($1:$1,$5:$5,MAX($5:$5)))))</f>
        <v>962136.26037000003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320712.08679000003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641424.17358000006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2:57" x14ac:dyDescent="0.3">
      <c r="B508" s="1">
        <f>MAX(B$463:B507)+1</f>
        <v>53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Себестоимость продаж</v>
      </c>
      <c r="I508" s="13" t="str">
        <f ca="1">IF(INDIRECT($B$1&amp;Items!V$2&amp;$B508)="",H508,INDIRECT($B$1&amp;Items!V$2&amp;$B508))</f>
        <v>Затраты этапа-3 бизнес-процесса</v>
      </c>
      <c r="J508" s="1" t="str">
        <f ca="1">IF(INDIRECT($B$1&amp;Items!W$2&amp;$B508)="",IF(H508&lt;&gt;I508,"  "&amp;I508,I508),"    "&amp;INDIRECT($B$1&amp;Items!W$2&amp;$B508))</f>
        <v xml:space="preserve">    Производственные затраты-22</v>
      </c>
      <c r="S508" s="1">
        <f ca="1">SUM($U508:INDIRECT(ADDRESS(ROW(),SUMIFS($1:$1,$5:$5,MAX($5:$5)))))</f>
        <v>939591.31495140004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313197.10498380003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626394.20996760007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2:57" x14ac:dyDescent="0.3">
      <c r="B509" s="1">
        <f>MAX(B$463:B508)+1</f>
        <v>54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Себестоимость продаж</v>
      </c>
      <c r="I509" s="13" t="str">
        <f ca="1">IF(INDIRECT($B$1&amp;Items!V$2&amp;$B509)="",H509,INDIRECT($B$1&amp;Items!V$2&amp;$B509))</f>
        <v>Затраты этапа-3 бизнес-процесса</v>
      </c>
      <c r="J509" s="1" t="str">
        <f ca="1">IF(INDIRECT($B$1&amp;Items!W$2&amp;$B509)="",IF(H509&lt;&gt;I509,"  "&amp;I509,I509),"    "&amp;INDIRECT($B$1&amp;Items!W$2&amp;$B509))</f>
        <v xml:space="preserve">    Производственные затраты-23</v>
      </c>
      <c r="S509" s="1">
        <f ca="1">SUM($U509:INDIRECT(ADDRESS(ROW(),SUMIFS($1:$1,$5:$5,MAX($5:$5)))))</f>
        <v>777114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259038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518076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2:57" x14ac:dyDescent="0.3">
      <c r="B510" s="1">
        <f>MAX(B$463:B509)+1</f>
        <v>55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Себестоимость продаж</v>
      </c>
      <c r="I510" s="13" t="str">
        <f ca="1">IF(INDIRECT($B$1&amp;Items!V$2&amp;$B510)="",H510,INDIRECT($B$1&amp;Items!V$2&amp;$B510))</f>
        <v>Затраты этапа-3 бизнес-процесса</v>
      </c>
      <c r="J510" s="1" t="str">
        <f ca="1">IF(INDIRECT($B$1&amp;Items!W$2&amp;$B510)="",IF(H510&lt;&gt;I510,"  "&amp;I510,I510),"    "&amp;INDIRECT($B$1&amp;Items!W$2&amp;$B510))</f>
        <v xml:space="preserve">    Производственные затраты-24</v>
      </c>
      <c r="S510" s="1">
        <f ca="1">SUM($U510:INDIRECT(ADDRESS(ROW(),SUMIFS($1:$1,$5:$5,MAX($5:$5)))))</f>
        <v>863460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287820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575640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2:57" x14ac:dyDescent="0.3">
      <c r="B511" s="1">
        <f>MAX(B$463:B510)+1</f>
        <v>56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Затраты этапа-3 бизнес-процесса</v>
      </c>
      <c r="J511" s="1" t="str">
        <f ca="1">IF(INDIRECT($B$1&amp;Items!W$2&amp;$B511)="",IF(H511&lt;&gt;I511,"  "&amp;I511,I511),"    "&amp;INDIRECT($B$1&amp;Items!W$2&amp;$B511))</f>
        <v xml:space="preserve">    Производственные затраты-25</v>
      </c>
      <c r="S511" s="1">
        <f ca="1">SUM($U511:INDIRECT(ADDRESS(ROW(),SUMIFS($1:$1,$5:$5,MAX($5:$5)))))</f>
        <v>616140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205380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410760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</row>
    <row r="512" spans="2:57" x14ac:dyDescent="0.3">
      <c r="B512" s="1">
        <f>MAX(B$463:B511)+1</f>
        <v>57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этапа-3 бизнес-процесса</v>
      </c>
      <c r="J512" s="1" t="str">
        <f ca="1">IF(INDIRECT($B$1&amp;Items!W$2&amp;$B512)="",IF(H512&lt;&gt;I512,"  "&amp;I512,I512),"    "&amp;INDIRECT($B$1&amp;Items!W$2&amp;$B512))</f>
        <v xml:space="preserve">    Производственные затраты-26</v>
      </c>
      <c r="S512" s="1">
        <f ca="1">SUM($U512:INDIRECT(ADDRESS(ROW(),SUMIFS($1:$1,$5:$5,MAX($5:$5)))))</f>
        <v>814229.04600000009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271409.68200000003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542819.36400000006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</row>
    <row r="513" spans="2:57" x14ac:dyDescent="0.3">
      <c r="B513" s="1">
        <f>MAX(B$463:B512)+1</f>
        <v>58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этапа-3 бизнес-процесса</v>
      </c>
      <c r="J513" s="1" t="str">
        <f ca="1">IF(INDIRECT($B$1&amp;Items!W$2&amp;$B513)="",IF(H513&lt;&gt;I513,"  "&amp;I513,I513),"    "&amp;INDIRECT($B$1&amp;Items!W$2&amp;$B513))</f>
        <v xml:space="preserve">    Производственные затраты-27</v>
      </c>
      <c r="S513" s="1">
        <f ca="1">SUM($U513:INDIRECT(ADDRESS(ROW(),SUMIFS($1:$1,$5:$5,MAX($5:$5)))))</f>
        <v>902229.35400000005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300743.11800000002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601486.23600000003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</row>
    <row r="514" spans="2:57" x14ac:dyDescent="0.3">
      <c r="B514" s="1">
        <f>MAX(B$463:B513)+1</f>
        <v>59</v>
      </c>
      <c r="D514" s="1">
        <f ca="1">INDIRECT($B$1&amp;Items!AB$2&amp;$B514)</f>
        <v>0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этапа-4 бизнес-процесса</v>
      </c>
      <c r="J514" s="1" t="str">
        <f ca="1">IF(INDIRECT($B$1&amp;Items!W$2&amp;$B514)="",IF(H514&lt;&gt;I514,"  "&amp;I514,I514),"    "&amp;INDIRECT($B$1&amp;Items!W$2&amp;$B514))</f>
        <v xml:space="preserve">  Затраты этапа-4 бизнес-процесса</v>
      </c>
      <c r="S514" s="1">
        <f ca="1">SUM($U514:INDIRECT(ADDRESS(ROW(),SUMIFS($1:$1,$5:$5,MAX($5:$5)))))</f>
        <v>8642534.4037664998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2880844.8012554999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5761689.6025109999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</row>
    <row r="515" spans="2:57" x14ac:dyDescent="0.3">
      <c r="B515" s="1">
        <f>MAX(B$463:B514)+1</f>
        <v>60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этапа-4 бизнес-процесса</v>
      </c>
      <c r="J515" s="1" t="str">
        <f ca="1">IF(INDIRECT($B$1&amp;Items!W$2&amp;$B515)="",IF(H515&lt;&gt;I515,"  "&amp;I515,I515),"    "&amp;INDIRECT($B$1&amp;Items!W$2&amp;$B515))</f>
        <v xml:space="preserve">    Производственные затраты-28</v>
      </c>
      <c r="S515" s="1">
        <f ca="1">SUM($U515:INDIRECT(ADDRESS(ROW(),SUMIFS($1:$1,$5:$5,MAX($5:$5)))))</f>
        <v>1012635.9989999998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337545.33299999993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675090.66599999985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</row>
    <row r="516" spans="2:57" x14ac:dyDescent="0.3">
      <c r="B516" s="1">
        <f>MAX(B$463:B515)+1</f>
        <v>61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этапа-4 бизнес-процесса</v>
      </c>
      <c r="J516" s="1" t="str">
        <f ca="1">IF(INDIRECT($B$1&amp;Items!W$2&amp;$B516)="",IF(H516&lt;&gt;I516,"  "&amp;I516,I516),"    "&amp;INDIRECT($B$1&amp;Items!W$2&amp;$B516))</f>
        <v xml:space="preserve">    Производственные затраты-29</v>
      </c>
      <c r="S516" s="1">
        <f ca="1">SUM($U516:INDIRECT(ADDRESS(ROW(),SUMIFS($1:$1,$5:$5,MAX($5:$5)))))</f>
        <v>724980.18599999999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241660.06200000001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483320.12400000001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</row>
    <row r="517" spans="2:57" x14ac:dyDescent="0.3">
      <c r="B517" s="1">
        <f>MAX(B$463:B516)+1</f>
        <v>62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этапа-4 бизнес-процесса</v>
      </c>
      <c r="J517" s="1" t="str">
        <f ca="1">IF(INDIRECT($B$1&amp;Items!W$2&amp;$B517)="",IF(H517&lt;&gt;I517,"  "&amp;I517,I517),"    "&amp;INDIRECT($B$1&amp;Items!W$2&amp;$B517))</f>
        <v xml:space="preserve">    Производственные затраты-30</v>
      </c>
      <c r="S517" s="1">
        <f ca="1">SUM($U517:INDIRECT(ADDRESS(ROW(),SUMIFS($1:$1,$5:$5,MAX($5:$5)))))</f>
        <v>938731.33476540004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312910.44492179999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625820.88984359999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</row>
    <row r="518" spans="2:57" x14ac:dyDescent="0.3">
      <c r="B518" s="1">
        <f>MAX(B$463:B517)+1</f>
        <v>63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этапа-4 бизнес-процесса</v>
      </c>
      <c r="J518" s="1" t="str">
        <f ca="1">IF(INDIRECT($B$1&amp;Items!W$2&amp;$B518)="",IF(H518&lt;&gt;I518,"  "&amp;I518,I518),"    "&amp;INDIRECT($B$1&amp;Items!W$2&amp;$B518))</f>
        <v xml:space="preserve">    Производственные затраты-31</v>
      </c>
      <c r="S518" s="1">
        <f ca="1">SUM($U518:INDIRECT(ADDRESS(ROW(),SUMIFS($1:$1,$5:$5,MAX($5:$5)))))</f>
        <v>1045473.9227946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348491.30759819999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696982.61519639997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</row>
    <row r="519" spans="2:57" x14ac:dyDescent="0.3">
      <c r="B519" s="1">
        <f>MAX(B$463:B518)+1</f>
        <v>64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этапа-4 бизнес-процесса</v>
      </c>
      <c r="J519" s="1" t="str">
        <f ca="1">IF(INDIRECT($B$1&amp;Items!W$2&amp;$B519)="",IF(H519&lt;&gt;I519,"  "&amp;I519,I519),"    "&amp;INDIRECT($B$1&amp;Items!W$2&amp;$B519))</f>
        <v xml:space="preserve">    Производственные затраты-32</v>
      </c>
      <c r="S519" s="1">
        <f ca="1">SUM($U519:INDIRECT(ADDRESS(ROW(),SUMIFS($1:$1,$5:$5,MAX($5:$5)))))</f>
        <v>1183427.6002551001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394475.8667517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788951.7335034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</row>
    <row r="520" spans="2:57" x14ac:dyDescent="0.3">
      <c r="B520" s="1">
        <f>MAX(B$463:B519)+1</f>
        <v>65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этапа-4 бизнес-процесса</v>
      </c>
      <c r="J520" s="1" t="str">
        <f ca="1">IF(INDIRECT($B$1&amp;Items!W$2&amp;$B520)="",IF(H520&lt;&gt;I520,"  "&amp;I520,I520),"    "&amp;INDIRECT($B$1&amp;Items!W$2&amp;$B520))</f>
        <v xml:space="preserve">    Производственные затраты-33</v>
      </c>
      <c r="S520" s="1">
        <f ca="1">SUM($U520:INDIRECT(ADDRESS(ROW(),SUMIFS($1:$1,$5:$5,MAX($5:$5)))))</f>
        <v>849591.31495140004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283197.10498380003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566394.20996760007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</row>
    <row r="521" spans="2:57" x14ac:dyDescent="0.3">
      <c r="B521" s="1">
        <f>MAX(B$463:B520)+1</f>
        <v>66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этапа-4 бизнес-процесса</v>
      </c>
      <c r="J521" s="1" t="str">
        <f ca="1">IF(INDIRECT($B$1&amp;Items!W$2&amp;$B521)="",IF(H521&lt;&gt;I521,"  "&amp;I521,I521),"    "&amp;INDIRECT($B$1&amp;Items!W$2&amp;$B521))</f>
        <v xml:space="preserve">    Производственные затраты-34</v>
      </c>
      <c r="S521" s="1">
        <f ca="1">SUM($U521:INDIRECT(ADDRESS(ROW(),SUMIFS($1:$1,$5:$5,MAX($5:$5)))))</f>
        <v>732114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244038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488076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</row>
    <row r="522" spans="2:57" x14ac:dyDescent="0.3">
      <c r="B522" s="1">
        <f>MAX(B$463:B521)+1</f>
        <v>67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этапа-4 бизнес-процесса</v>
      </c>
      <c r="J522" s="1" t="str">
        <f ca="1">IF(INDIRECT($B$1&amp;Items!W$2&amp;$B522)="",IF(H522&lt;&gt;I522,"  "&amp;I522,I522),"    "&amp;INDIRECT($B$1&amp;Items!W$2&amp;$B522))</f>
        <v xml:space="preserve">    Производственные затраты-35</v>
      </c>
      <c r="S522" s="1">
        <f ca="1">SUM($U522:INDIRECT(ADDRESS(ROW(),SUMIFS($1:$1,$5:$5,MAX($5:$5)))))</f>
        <v>673498.8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224499.6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448999.2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</row>
    <row r="523" spans="2:57" x14ac:dyDescent="0.3">
      <c r="B523" s="1">
        <f>MAX(B$463:B522)+1</f>
        <v>68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этапа-4 бизнес-процесса</v>
      </c>
      <c r="J523" s="1" t="str">
        <f ca="1">IF(INDIRECT($B$1&amp;Items!W$2&amp;$B523)="",IF(H523&lt;&gt;I523,"  "&amp;I523,I523),"    "&amp;INDIRECT($B$1&amp;Items!W$2&amp;$B523))</f>
        <v xml:space="preserve">    Производственные затраты-36</v>
      </c>
      <c r="S523" s="1">
        <f ca="1">SUM($U523:INDIRECT(ADDRESS(ROW(),SUMIFS($1:$1,$5:$5,MAX($5:$5)))))</f>
        <v>757852.2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252617.4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505234.8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</row>
    <row r="524" spans="2:57" x14ac:dyDescent="0.3">
      <c r="B524" s="1">
        <f>MAX(B$463:B523)+1</f>
        <v>69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этапа-4 бизнес-процесса</v>
      </c>
      <c r="J524" s="1" t="str">
        <f ca="1">IF(INDIRECT($B$1&amp;Items!W$2&amp;$B524)="",IF(H524&lt;&gt;I524,"  "&amp;I524,I524),"    "&amp;INDIRECT($B$1&amp;Items!W$2&amp;$B524))</f>
        <v xml:space="preserve">    Производственные затраты-37</v>
      </c>
      <c r="S524" s="1">
        <f ca="1">SUM($U524:INDIRECT(ADDRESS(ROW(),SUMIFS($1:$1,$5:$5,MAX($5:$5)))))</f>
        <v>724229.04599999997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241409.682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482819.364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</row>
    <row r="525" spans="2:57" x14ac:dyDescent="0.3">
      <c r="B525" s="1">
        <f>MAX(B$463:B524)+1</f>
        <v>70</v>
      </c>
      <c r="D525" s="1">
        <f ca="1">INDIRECT($B$1&amp;Items!AB$2&amp;$B525)</f>
        <v>0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этапа-5 бизнес-процесса</v>
      </c>
      <c r="J525" s="1" t="str">
        <f ca="1">IF(INDIRECT($B$1&amp;Items!W$2&amp;$B525)="",IF(H525&lt;&gt;I525,"  "&amp;I525,I525),"    "&amp;INDIRECT($B$1&amp;Items!W$2&amp;$B525))</f>
        <v xml:space="preserve">  Затраты этапа-5 бизнес-процесса</v>
      </c>
      <c r="S525" s="1">
        <f ca="1">SUM($U525:INDIRECT(ADDRESS(ROW(),SUMIFS($1:$1,$5:$5,MAX($5:$5)))))</f>
        <v>8217824.6811491996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2739274.8937164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5478549.7874328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</row>
    <row r="526" spans="2:57" x14ac:dyDescent="0.3">
      <c r="B526" s="1">
        <f>MAX(B$463:B525)+1</f>
        <v>71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этапа-5 бизнес-процесса</v>
      </c>
      <c r="J526" s="1" t="str">
        <f ca="1">IF(INDIRECT($B$1&amp;Items!W$2&amp;$B526)="",IF(H526&lt;&gt;I526,"  "&amp;I526,I526),"    "&amp;INDIRECT($B$1&amp;Items!W$2&amp;$B526))</f>
        <v xml:space="preserve">    Затраты на доставку и продажу-1</v>
      </c>
      <c r="S526" s="1">
        <f ca="1">SUM($U526:INDIRECT(ADDRESS(ROW(),SUMIFS($1:$1,$5:$5,MAX($5:$5)))))</f>
        <v>857229.35400000005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285743.11800000002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571486.23600000003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</row>
    <row r="527" spans="2:57" x14ac:dyDescent="0.3">
      <c r="B527" s="1">
        <f>MAX(B$463:B526)+1</f>
        <v>72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этапа-5 бизнес-процесса</v>
      </c>
      <c r="J527" s="1" t="str">
        <f ca="1">IF(INDIRECT($B$1&amp;Items!W$2&amp;$B527)="",IF(H527&lt;&gt;I527,"  "&amp;I527,I527),"    "&amp;INDIRECT($B$1&amp;Items!W$2&amp;$B527))</f>
        <v xml:space="preserve">    Затраты на доставку и продажу-2</v>
      </c>
      <c r="S527" s="1">
        <f ca="1">SUM($U527:INDIRECT(ADDRESS(ROW(),SUMIFS($1:$1,$5:$5,MAX($5:$5)))))</f>
        <v>789856.07921999996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263285.35973999999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526570.71947999997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</row>
    <row r="528" spans="2:57" x14ac:dyDescent="0.3">
      <c r="B528" s="1">
        <f>MAX(B$463:B527)+1</f>
        <v>73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этапа-5 бизнес-процесса</v>
      </c>
      <c r="J528" s="1" t="str">
        <f ca="1">IF(INDIRECT($B$1&amp;Items!W$2&amp;$B528)="",IF(H528&lt;&gt;I528,"  "&amp;I528,I528),"    "&amp;INDIRECT($B$1&amp;Items!W$2&amp;$B528))</f>
        <v xml:space="preserve">    Затраты на доставку и продажу-3</v>
      </c>
      <c r="S528" s="1">
        <f ca="1">SUM($U528:INDIRECT(ADDRESS(ROW(),SUMIFS($1:$1,$5:$5,MAX($5:$5)))))</f>
        <v>891725.62877999991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297241.87625999999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594483.75251999998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</row>
    <row r="529" spans="1:57" x14ac:dyDescent="0.3">
      <c r="B529" s="1">
        <f>MAX(B$463:B528)+1</f>
        <v>74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этапа-5 бизнес-процесса</v>
      </c>
      <c r="J529" s="1" t="str">
        <f ca="1">IF(INDIRECT($B$1&amp;Items!W$2&amp;$B529)="",IF(H529&lt;&gt;I529,"  "&amp;I529,I529),"    "&amp;INDIRECT($B$1&amp;Items!W$2&amp;$B529))</f>
        <v xml:space="preserve">    Затраты на доставку и продажу-4</v>
      </c>
      <c r="S529" s="1">
        <f ca="1">SUM($U529:INDIRECT(ADDRESS(ROW(),SUMIFS($1:$1,$5:$5,MAX($5:$5)))))</f>
        <v>848731.33476540004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282910.44492179999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565820.88984359999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</row>
    <row r="530" spans="1:57" x14ac:dyDescent="0.3">
      <c r="B530" s="1">
        <f>MAX(B$463:B529)+1</f>
        <v>75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этапа-5 бизнес-процесса</v>
      </c>
      <c r="J530" s="1" t="str">
        <f ca="1">IF(INDIRECT($B$1&amp;Items!W$2&amp;$B530)="",IF(H530&lt;&gt;I530,"  "&amp;I530,I530),"    "&amp;INDIRECT($B$1&amp;Items!W$2&amp;$B530))</f>
        <v xml:space="preserve">    Затраты на доставку и продажу-5</v>
      </c>
      <c r="S530" s="1">
        <f ca="1">SUM($U530:INDIRECT(ADDRESS(ROW(),SUMIFS($1:$1,$5:$5,MAX($5:$5)))))</f>
        <v>1000473.9227946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333491.30759819999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666982.61519639997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</row>
    <row r="531" spans="1:57" x14ac:dyDescent="0.3">
      <c r="B531" s="1">
        <f>MAX(B$463:B530)+1</f>
        <v>76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этапа-5 бизнес-процесса</v>
      </c>
      <c r="J531" s="1" t="str">
        <f ca="1">IF(INDIRECT($B$1&amp;Items!W$2&amp;$B531)="",IF(H531&lt;&gt;I531,"  "&amp;I531,I531),"    "&amp;INDIRECT($B$1&amp;Items!W$2&amp;$B531))</f>
        <v xml:space="preserve">    Затраты на доставку и продажу-6</v>
      </c>
      <c r="S531" s="1">
        <f ca="1">SUM($U531:INDIRECT(ADDRESS(ROW(),SUMIFS($1:$1,$5:$5,MAX($5:$5)))))</f>
        <v>923073.52819897817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307691.17606632604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615382.35213265207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</row>
    <row r="532" spans="1:57" x14ac:dyDescent="0.3">
      <c r="B532" s="1">
        <f>MAX(B$463:B531)+1</f>
        <v>77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этапа-5 бизнес-процесса</v>
      </c>
      <c r="J532" s="1" t="str">
        <f ca="1">IF(INDIRECT($B$1&amp;Items!W$2&amp;$B532)="",IF(H532&lt;&gt;I532,"  "&amp;I532,I532),"    "&amp;INDIRECT($B$1&amp;Items!W$2&amp;$B532))</f>
        <v xml:space="preserve">    Затраты на доставку и продажу-7</v>
      </c>
      <c r="S532" s="1">
        <f ca="1">SUM($U532:INDIRECT(ADDRESS(ROW(),SUMIFS($1:$1,$5:$5,MAX($5:$5)))))</f>
        <v>1044997.3173902221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348332.43913007405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696664.87826014811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</row>
    <row r="533" spans="1:57" x14ac:dyDescent="0.3">
      <c r="B533" s="1">
        <f>MAX(B$463:B532)+1</f>
        <v>78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этапа-5 бизнес-процесса</v>
      </c>
      <c r="J533" s="1" t="str">
        <f ca="1">IF(INDIRECT($B$1&amp;Items!W$2&amp;$B533)="",IF(H533&lt;&gt;I533,"  "&amp;I533,I533),"    "&amp;INDIRECT($B$1&amp;Items!W$2&amp;$B533))</f>
        <v xml:space="preserve">    Затраты на доставку и продажу-8</v>
      </c>
      <c r="S533" s="1">
        <f ca="1">SUM($U533:INDIRECT(ADDRESS(ROW(),SUMIFS($1:$1,$5:$5,MAX($5:$5)))))</f>
        <v>642114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214038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428076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</row>
    <row r="534" spans="1:57" x14ac:dyDescent="0.3">
      <c r="B534" s="1">
        <f>MAX(B$463:B533)+1</f>
        <v>79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этапа-5 бизнес-процесса</v>
      </c>
      <c r="J534" s="1" t="str">
        <f ca="1">IF(INDIRECT($B$1&amp;Items!W$2&amp;$B534)="",IF(H534&lt;&gt;I534,"  "&amp;I534,I534),"    "&amp;INDIRECT($B$1&amp;Items!W$2&amp;$B534))</f>
        <v xml:space="preserve">    Затраты на доставку и продажу-9</v>
      </c>
      <c r="S534" s="1">
        <f ca="1">SUM($U534:INDIRECT(ADDRESS(ROW(),SUMIFS($1:$1,$5:$5,MAX($5:$5)))))</f>
        <v>628498.80000000005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209499.6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418999.2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</row>
    <row r="535" spans="1:57" x14ac:dyDescent="0.3">
      <c r="B535" s="1">
        <f>MAX(B$463:B534)+1</f>
        <v>80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этапа-5 бизнес-процесса</v>
      </c>
      <c r="J535" s="1" t="str">
        <f ca="1">IF(INDIRECT($B$1&amp;Items!W$2&amp;$B535)="",IF(H535&lt;&gt;I535,"  "&amp;I535,I535),"    "&amp;INDIRECT($B$1&amp;Items!W$2&amp;$B535))</f>
        <v xml:space="preserve">    Затраты на доставку и продажу-10</v>
      </c>
      <c r="S535" s="1">
        <f ca="1">SUM($U535:INDIRECT(ADDRESS(ROW(),SUMIFS($1:$1,$5:$5,MAX($5:$5)))))</f>
        <v>591124.71600000001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197041.57199999999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394083.14399999997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</row>
    <row r="536" spans="1:57" ht="4.9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3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</row>
    <row r="537" spans="1:57" x14ac:dyDescent="0.3">
      <c r="B537" s="1">
        <f>MAX(B$463:B536)+1</f>
        <v>81</v>
      </c>
      <c r="D537" s="1" t="str">
        <f ca="1">INDIRECT($B$1&amp;Items!AB$2&amp;$B537)</f>
        <v>PL</v>
      </c>
      <c r="F537" s="1" t="str">
        <f ca="1">INDIRECT($B$1&amp;Items!X$2&amp;$B537)</f>
        <v>AA</v>
      </c>
      <c r="H537" s="13" t="str">
        <f ca="1">INDIRECT($B$1&amp;Items!U$2&amp;$B537)</f>
        <v>Валовая прибыль</v>
      </c>
      <c r="I537" s="13" t="str">
        <f ca="1">IF(INDIRECT($B$1&amp;Items!V$2&amp;$B537)="",H537,INDIRECT($B$1&amp;Items!V$2&amp;$B537))</f>
        <v>Валовая прибыль</v>
      </c>
      <c r="J537" s="1" t="str">
        <f ca="1">IF(INDIRECT($B$1&amp;Items!W$2&amp;$B537)="",IF(H537&lt;&gt;I537,"  "&amp;I537,I537),"    "&amp;INDIRECT($B$1&amp;Items!W$2&amp;$B537))</f>
        <v>Валовая прибыль</v>
      </c>
      <c r="S537" s="1">
        <f ca="1">SUM($U537:INDIRECT(ADDRESS(ROW(),SUMIFS($1:$1,$5:$5,MAX($5:$5)))))</f>
        <v>40752505.499339417</v>
      </c>
      <c r="V537" s="1">
        <f ca="1">SUMIFS(V$462:V536,$D$462:$D536,Items!$AB$11)-SUMIFS(V$462:V536,$D$462:$D536,Items!$AB$19)</f>
        <v>0</v>
      </c>
      <c r="W537" s="1">
        <f ca="1">SUMIFS(W$462:W536,$D$462:$D536,Items!$AB$11)-SUMIFS(W$462:W536,$D$462:$D536,Items!$AB$19)</f>
        <v>0</v>
      </c>
      <c r="X537" s="1">
        <f ca="1">SUMIFS(X$462:X536,$D$462:$D536,Items!$AB$11)-SUMIFS(X$462:X536,$D$462:$D536,Items!$AB$19)</f>
        <v>0</v>
      </c>
      <c r="Y537" s="1">
        <f ca="1">SUMIFS(Y$462:Y536,$D$462:$D536,Items!$AB$11)-SUMIFS(Y$462:Y536,$D$462:$D536,Items!$AB$19)</f>
        <v>0</v>
      </c>
      <c r="Z537" s="1">
        <f ca="1">SUMIFS(Z$462:Z536,$D$462:$D536,Items!$AB$11)-SUMIFS(Z$462:Z536,$D$462:$D536,Items!$AB$19)</f>
        <v>11819990.772535674</v>
      </c>
      <c r="AA537" s="1">
        <f ca="1">SUMIFS(AA$462:AA536,$D$462:$D536,Items!$AB$11)-SUMIFS(AA$462:AA536,$D$462:$D536,Items!$AB$19)</f>
        <v>28932514.726803742</v>
      </c>
      <c r="AB537" s="1">
        <f ca="1">SUMIFS(AB$462:AB536,$D$462:$D536,Items!$AB$11)-SUMIFS(AB$462:AB536,$D$462:$D536,Items!$AB$19)</f>
        <v>0</v>
      </c>
      <c r="AC537" s="1">
        <f ca="1">SUMIFS(AC$462:AC536,$D$462:$D536,Items!$AB$11)-SUMIFS(AC$462:AC536,$D$462:$D536,Items!$AB$19)</f>
        <v>0</v>
      </c>
      <c r="AD537" s="1">
        <f ca="1">SUMIFS(AD$462:AD536,$D$462:$D536,Items!$AB$11)-SUMIFS(AD$462:AD536,$D$462:$D536,Items!$AB$19)</f>
        <v>0</v>
      </c>
      <c r="AE537" s="1">
        <f ca="1">SUMIFS(AE$462:AE536,$D$462:$D536,Items!$AB$11)-SUMIFS(AE$462:AE536,$D$462:$D536,Items!$AB$19)</f>
        <v>0</v>
      </c>
      <c r="AF537" s="1">
        <f ca="1">SUMIFS(AF$462:AF536,$D$462:$D536,Items!$AB$11)-SUMIFS(AF$462:AF536,$D$462:$D536,Items!$AB$19)</f>
        <v>0</v>
      </c>
      <c r="AG537" s="1">
        <f ca="1">SUMIFS(AG$462:AG536,$D$462:$D536,Items!$AB$11)-SUMIFS(AG$462:AG536,$D$462:$D536,Items!$AB$19)</f>
        <v>0</v>
      </c>
      <c r="AH537" s="1">
        <f ca="1">SUMIFS(AH$462:AH536,$D$462:$D536,Items!$AB$11)-SUMIFS(AH$462:AH536,$D$462:$D536,Items!$AB$19)</f>
        <v>0</v>
      </c>
      <c r="AI537" s="1">
        <f ca="1">SUMIFS(AI$462:AI536,$D$462:$D536,Items!$AB$11)-SUMIFS(AI$462:AI536,$D$462:$D536,Items!$AB$19)</f>
        <v>0</v>
      </c>
      <c r="AJ537" s="1">
        <f ca="1">SUMIFS(AJ$462:AJ536,$D$462:$D536,Items!$AB$11)-SUMIFS(AJ$462:AJ536,$D$462:$D536,Items!$AB$19)</f>
        <v>0</v>
      </c>
      <c r="AK537" s="1">
        <f ca="1">SUMIFS(AK$462:AK536,$D$462:$D536,Items!$AB$11)-SUMIFS(AK$462:AK536,$D$462:$D536,Items!$AB$19)</f>
        <v>0</v>
      </c>
      <c r="AL537" s="1">
        <f ca="1">SUMIFS(AL$462:AL536,$D$462:$D536,Items!$AB$11)-SUMIFS(AL$462:AL536,$D$462:$D536,Items!$AB$19)</f>
        <v>0</v>
      </c>
      <c r="AM537" s="1">
        <f ca="1">SUMIFS(AM$462:AM536,$D$462:$D536,Items!$AB$11)-SUMIFS(AM$462:AM536,$D$462:$D536,Items!$AB$19)</f>
        <v>0</v>
      </c>
      <c r="AN537" s="1">
        <f ca="1">SUMIFS(AN$462:AN536,$D$462:$D536,Items!$AB$11)-SUMIFS(AN$462:AN536,$D$462:$D536,Items!$AB$19)</f>
        <v>0</v>
      </c>
      <c r="AO537" s="1">
        <f ca="1">SUMIFS(AO$462:AO536,$D$462:$D536,Items!$AB$11)-SUMIFS(AO$462:AO536,$D$462:$D536,Items!$AB$19)</f>
        <v>0</v>
      </c>
      <c r="AP537" s="1">
        <f ca="1">SUMIFS(AP$462:AP536,$D$462:$D536,Items!$AB$11)-SUMIFS(AP$462:AP536,$D$462:$D536,Items!$AB$19)</f>
        <v>0</v>
      </c>
      <c r="AQ537" s="1">
        <f ca="1">SUMIFS(AQ$462:AQ536,$D$462:$D536,Items!$AB$11)-SUMIFS(AQ$462:AQ536,$D$462:$D536,Items!$AB$19)</f>
        <v>0</v>
      </c>
      <c r="AR537" s="1">
        <f ca="1">SUMIFS(AR$462:AR536,$D$462:$D536,Items!$AB$11)-SUMIFS(AR$462:AR536,$D$462:$D536,Items!$AB$19)</f>
        <v>0</v>
      </c>
      <c r="AS537" s="1">
        <f ca="1">SUMIFS(AS$462:AS536,$D$462:$D536,Items!$AB$11)-SUMIFS(AS$462:AS536,$D$462:$D536,Items!$AB$19)</f>
        <v>0</v>
      </c>
      <c r="AT537" s="1">
        <f ca="1">SUMIFS(AT$462:AT536,$D$462:$D536,Items!$AB$11)-SUMIFS(AT$462:AT536,$D$462:$D536,Items!$AB$19)</f>
        <v>0</v>
      </c>
      <c r="AU537" s="1">
        <f ca="1">SUMIFS(AU$462:AU536,$D$462:$D536,Items!$AB$11)-SUMIFS(AU$462:AU536,$D$462:$D536,Items!$AB$19)</f>
        <v>0</v>
      </c>
      <c r="AV537" s="1">
        <f ca="1">SUMIFS(AV$462:AV536,$D$462:$D536,Items!$AB$11)-SUMIFS(AV$462:AV536,$D$462:$D536,Items!$AB$19)</f>
        <v>0</v>
      </c>
      <c r="AW537" s="1">
        <f ca="1">SUMIFS(AW$462:AW536,$D$462:$D536,Items!$AB$11)-SUMIFS(AW$462:AW536,$D$462:$D536,Items!$AB$19)</f>
        <v>0</v>
      </c>
      <c r="AX537" s="1">
        <f ca="1">SUMIFS(AX$462:AX536,$D$462:$D536,Items!$AB$11)-SUMIFS(AX$462:AX536,$D$462:$D536,Items!$AB$19)</f>
        <v>0</v>
      </c>
      <c r="AY537" s="1">
        <f ca="1">SUMIFS(AY$462:AY536,$D$462:$D536,Items!$AB$11)-SUMIFS(AY$462:AY536,$D$462:$D536,Items!$AB$19)</f>
        <v>0</v>
      </c>
      <c r="AZ537" s="1">
        <f ca="1">SUMIFS(AZ$462:AZ536,$D$462:$D536,Items!$AB$11)-SUMIFS(AZ$462:AZ536,$D$462:$D536,Items!$AB$19)</f>
        <v>0</v>
      </c>
      <c r="BA537" s="1">
        <f ca="1">SUMIFS(BA$462:BA536,$D$462:$D536,Items!$AB$11)-SUMIFS(BA$462:BA536,$D$462:$D536,Items!$AB$19)</f>
        <v>0</v>
      </c>
      <c r="BB537" s="1">
        <f ca="1">SUMIFS(BB$462:BB536,$D$462:$D536,Items!$AB$11)-SUMIFS(BB$462:BB536,$D$462:$D536,Items!$AB$19)</f>
        <v>0</v>
      </c>
      <c r="BC537" s="1">
        <f ca="1">SUMIFS(BC$462:BC536,$D$462:$D536,Items!$AB$11)-SUMIFS(BC$462:BC536,$D$462:$D536,Items!$AB$19)</f>
        <v>0</v>
      </c>
      <c r="BD537" s="1">
        <f ca="1">SUMIFS(BD$462:BD536,$D$462:$D536,Items!$AB$11)-SUMIFS(BD$462:BD536,$D$462:$D536,Items!$AB$19)</f>
        <v>0</v>
      </c>
      <c r="BE537" s="1">
        <f ca="1">SUMIFS(BE$462:BE536,$D$462:$D536,Items!$AB$11)-SUMIFS(BE$462:BE536,$D$462:$D536,Items!$AB$19)</f>
        <v>0</v>
      </c>
    </row>
    <row r="538" spans="1:57" ht="4.9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3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</row>
    <row r="539" spans="1:57" x14ac:dyDescent="0.3">
      <c r="B539" s="1">
        <f>MAX(B$463:B537)+1</f>
        <v>82</v>
      </c>
      <c r="D539" s="1">
        <f ca="1">INDIRECT($B$1&amp;Items!AB$2&amp;$B539)</f>
        <v>0</v>
      </c>
      <c r="F539" s="1" t="str">
        <f ca="1">INDIRECT($B$1&amp;Items!X$2&amp;$B539)</f>
        <v>AA</v>
      </c>
      <c r="H539" s="13" t="str">
        <f ca="1">INDIRECT($B$1&amp;Items!U$2&amp;$B539)</f>
        <v>Операционные расходы</v>
      </c>
      <c r="I539" s="13" t="str">
        <f ca="1">IF(INDIRECT($B$1&amp;Items!V$2&amp;$B539)="",H539,INDIRECT($B$1&amp;Items!V$2&amp;$B539))</f>
        <v>Операционные расходы</v>
      </c>
      <c r="J539" s="1" t="str">
        <f ca="1">IF(INDIRECT($B$1&amp;Items!W$2&amp;$B539)="",IF(H539&lt;&gt;I539,"  "&amp;I539,I539),"    "&amp;INDIRECT($B$1&amp;Items!W$2&amp;$B539))</f>
        <v>Операционные расходы</v>
      </c>
      <c r="S539" s="1">
        <f ca="1">SUM($U539:INDIRECT(ADDRESS(ROW(),SUMIFS($1:$1,$5:$5,MAX($5:$5)))))</f>
        <v>8220675.0502451556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897559.73396002001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1593672.1170041445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1718337.6390405998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1534456.1024594903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1082905.2260493001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1165858.7932656002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227885.43846600002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</row>
    <row r="540" spans="1:57" x14ac:dyDescent="0.3">
      <c r="B540" s="1">
        <f>MAX(B$463:B539)+1</f>
        <v>83</v>
      </c>
      <c r="D540" s="1">
        <f ca="1">INDIRECT($B$1&amp;Items!AB$2&amp;$B540)</f>
        <v>0</v>
      </c>
      <c r="F540" s="1" t="str">
        <f ca="1">INDIRECT($B$1&amp;Items!X$2&amp;$B540)</f>
        <v>AA</v>
      </c>
      <c r="H540" s="13" t="str">
        <f ca="1">INDIRECT($B$1&amp;Items!U$2&amp;$B540)</f>
        <v>Операционные расходы</v>
      </c>
      <c r="I540" s="13" t="str">
        <f ca="1">IF(INDIRECT($B$1&amp;Items!V$2&amp;$B540)="",H540,INDIRECT($B$1&amp;Items!V$2&amp;$B540))</f>
        <v>Операционные расходы - блок-1</v>
      </c>
      <c r="J540" s="1" t="str">
        <f ca="1">IF(INDIRECT($B$1&amp;Items!W$2&amp;$B540)="",IF(H540&lt;&gt;I540,"  "&amp;I540,I540),"    "&amp;INDIRECT($B$1&amp;Items!W$2&amp;$B540))</f>
        <v xml:space="preserve">  Операционные расходы - блок-1</v>
      </c>
      <c r="S540" s="1">
        <f ca="1">SUM($U540:INDIRECT(ADDRESS(ROW(),SUMIFS($1:$1,$5:$5,MAX($5:$5)))))</f>
        <v>1719552.5518260002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146500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529757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528677.03830000001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514618.51352600008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</row>
    <row r="541" spans="1:57" x14ac:dyDescent="0.3">
      <c r="B541" s="1">
        <f>MAX(B$463:B540)+1</f>
        <v>84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Операционные расходы</v>
      </c>
      <c r="I541" s="13" t="str">
        <f ca="1">IF(INDIRECT($B$1&amp;Items!V$2&amp;$B541)="",H541,INDIRECT($B$1&amp;Items!V$2&amp;$B541))</f>
        <v>Операционные расходы - блок-1</v>
      </c>
      <c r="J541" s="1" t="str">
        <f ca="1">IF(INDIRECT($B$1&amp;Items!W$2&amp;$B541)="",IF(H541&lt;&gt;I541,"  "&amp;I541,I541),"    "&amp;INDIRECT($B$1&amp;Items!W$2&amp;$B541))</f>
        <v xml:space="preserve">    Операционные расходы - 1-1</v>
      </c>
      <c r="S541" s="1">
        <f ca="1">SUM($U541:INDIRECT(ADDRESS(ROW(),SUMIFS($1:$1,$5:$5,MAX($5:$5)))))</f>
        <v>100000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100000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</row>
    <row r="542" spans="1:57" x14ac:dyDescent="0.3">
      <c r="B542" s="1">
        <f>MAX(B$463:B541)+1</f>
        <v>85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Операционные расходы</v>
      </c>
      <c r="I542" s="13" t="str">
        <f ca="1">IF(INDIRECT($B$1&amp;Items!V$2&amp;$B542)="",H542,INDIRECT($B$1&amp;Items!V$2&amp;$B542))</f>
        <v>Операционные расходы - блок-1</v>
      </c>
      <c r="J542" s="1" t="str">
        <f ca="1">IF(INDIRECT($B$1&amp;Items!W$2&amp;$B542)="",IF(H542&lt;&gt;I542,"  "&amp;I542,I542),"    "&amp;INDIRECT($B$1&amp;Items!W$2&amp;$B542))</f>
        <v xml:space="preserve">    Операционные расходы - 1-2</v>
      </c>
      <c r="S542" s="1">
        <f ca="1">SUM($U542:INDIRECT(ADDRESS(ROW(),SUMIFS($1:$1,$5:$5,MAX($5:$5)))))</f>
        <v>46500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46500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</row>
    <row r="543" spans="1:57" x14ac:dyDescent="0.3">
      <c r="B543" s="1">
        <f>MAX(B$463:B542)+1</f>
        <v>86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Операционные расходы</v>
      </c>
      <c r="I543" s="13" t="str">
        <f ca="1">IF(INDIRECT($B$1&amp;Items!V$2&amp;$B543)="",H543,INDIRECT($B$1&amp;Items!V$2&amp;$B543))</f>
        <v>Операционные расходы - блок-1</v>
      </c>
      <c r="J543" s="1" t="str">
        <f ca="1">IF(INDIRECT($B$1&amp;Items!W$2&amp;$B543)="",IF(H543&lt;&gt;I543,"  "&amp;I543,I543),"    "&amp;INDIRECT($B$1&amp;Items!W$2&amp;$B543))</f>
        <v xml:space="preserve">    Операционные расходы - 1-3</v>
      </c>
      <c r="S543" s="1">
        <f ca="1">SUM($U543:INDIRECT(ADDRESS(ROW(),SUMIFS($1:$1,$5:$5,MAX($5:$5)))))</f>
        <v>246100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246100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</row>
    <row r="544" spans="1:57" x14ac:dyDescent="0.3">
      <c r="B544" s="1">
        <f>MAX(B$463:B543)+1</f>
        <v>87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Операционные расходы</v>
      </c>
      <c r="I544" s="13" t="str">
        <f ca="1">IF(INDIRECT($B$1&amp;Items!V$2&amp;$B544)="",H544,INDIRECT($B$1&amp;Items!V$2&amp;$B544))</f>
        <v>Операционные расходы - блок-1</v>
      </c>
      <c r="J544" s="1" t="str">
        <f ca="1">IF(INDIRECT($B$1&amp;Items!W$2&amp;$B544)="",IF(H544&lt;&gt;I544,"  "&amp;I544,I544),"    "&amp;INDIRECT($B$1&amp;Items!W$2&amp;$B544))</f>
        <v xml:space="preserve">    Операционные расходы - 1-4</v>
      </c>
      <c r="S544" s="1">
        <f ca="1">SUM($U544:INDIRECT(ADDRESS(ROW(),SUMIFS($1:$1,$5:$5,MAX($5:$5)))))</f>
        <v>169167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169167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</row>
    <row r="545" spans="2:57" x14ac:dyDescent="0.3">
      <c r="B545" s="1">
        <f>MAX(B$463:B544)+1</f>
        <v>88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Операционные расходы</v>
      </c>
      <c r="I545" s="13" t="str">
        <f ca="1">IF(INDIRECT($B$1&amp;Items!V$2&amp;$B545)="",H545,INDIRECT($B$1&amp;Items!V$2&amp;$B545))</f>
        <v>Операционные расходы - блок-1</v>
      </c>
      <c r="J545" s="1" t="str">
        <f ca="1">IF(INDIRECT($B$1&amp;Items!W$2&amp;$B545)="",IF(H545&lt;&gt;I545,"  "&amp;I545,I545),"    "&amp;INDIRECT($B$1&amp;Items!W$2&amp;$B545))</f>
        <v xml:space="preserve">    Операционные расходы - 1-5</v>
      </c>
      <c r="S545" s="1">
        <f ca="1">SUM($U545:INDIRECT(ADDRESS(ROW(),SUMIFS($1:$1,$5:$5,MAX($5:$5)))))</f>
        <v>114490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114490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</row>
    <row r="546" spans="2:57" x14ac:dyDescent="0.3">
      <c r="B546" s="1">
        <f>MAX(B$463:B545)+1</f>
        <v>89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Операционные расходы</v>
      </c>
      <c r="I546" s="13" t="str">
        <f ca="1">IF(INDIRECT($B$1&amp;Items!V$2&amp;$B546)="",H546,INDIRECT($B$1&amp;Items!V$2&amp;$B546))</f>
        <v>Операционные расходы - блок-1</v>
      </c>
      <c r="J546" s="1" t="str">
        <f ca="1">IF(INDIRECT($B$1&amp;Items!W$2&amp;$B546)="",IF(H546&lt;&gt;I546,"  "&amp;I546,I546),"    "&amp;INDIRECT($B$1&amp;Items!W$2&amp;$B546))</f>
        <v xml:space="preserve">    Операционные расходы - 1-6</v>
      </c>
      <c r="S546" s="1">
        <f ca="1">SUM($U546:INDIRECT(ADDRESS(ROW(),SUMIFS($1:$1,$5:$5,MAX($5:$5)))))</f>
        <v>53237.850000000006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53237.850000000006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</row>
    <row r="547" spans="2:57" x14ac:dyDescent="0.3">
      <c r="B547" s="1">
        <f>MAX(B$463:B546)+1</f>
        <v>90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Операционные расходы</v>
      </c>
      <c r="I547" s="13" t="str">
        <f ca="1">IF(INDIRECT($B$1&amp;Items!V$2&amp;$B547)="",H547,INDIRECT($B$1&amp;Items!V$2&amp;$B547))</f>
        <v>Операционные расходы - блок-1</v>
      </c>
      <c r="J547" s="1" t="str">
        <f ca="1">IF(INDIRECT($B$1&amp;Items!W$2&amp;$B547)="",IF(H547&lt;&gt;I547,"  "&amp;I547,I547),"    "&amp;INDIRECT($B$1&amp;Items!W$2&amp;$B547))</f>
        <v xml:space="preserve">    Операционные расходы - 1-7</v>
      </c>
      <c r="S547" s="1">
        <f ca="1">SUM($U547:INDIRECT(ADDRESS(ROW(),SUMIFS($1:$1,$5:$5,MAX($5:$5)))))</f>
        <v>281759.89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281759.89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</row>
    <row r="548" spans="2:57" x14ac:dyDescent="0.3">
      <c r="B548" s="1">
        <f>MAX(B$463:B547)+1</f>
        <v>91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Операционные расходы</v>
      </c>
      <c r="I548" s="13" t="str">
        <f ca="1">IF(INDIRECT($B$1&amp;Items!V$2&amp;$B548)="",H548,INDIRECT($B$1&amp;Items!V$2&amp;$B548))</f>
        <v>Операционные расходы - блок-1</v>
      </c>
      <c r="J548" s="1" t="str">
        <f ca="1">IF(INDIRECT($B$1&amp;Items!W$2&amp;$B548)="",IF(H548&lt;&gt;I548,"  "&amp;I548,I548),"    "&amp;INDIRECT($B$1&amp;Items!W$2&amp;$B548))</f>
        <v xml:space="preserve">    Операционные расходы - 1-8</v>
      </c>
      <c r="S548" s="1">
        <f ca="1">SUM($U548:INDIRECT(ADDRESS(ROW(),SUMIFS($1:$1,$5:$5,MAX($5:$5)))))</f>
        <v>193679.29830000002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193679.29830000002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</row>
    <row r="549" spans="2:57" x14ac:dyDescent="0.3">
      <c r="B549" s="1">
        <f>MAX(B$463:B548)+1</f>
        <v>92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Операционные расходы</v>
      </c>
      <c r="I549" s="13" t="str">
        <f ca="1">IF(INDIRECT($B$1&amp;Items!V$2&amp;$B549)="",H549,INDIRECT($B$1&amp;Items!V$2&amp;$B549))</f>
        <v>Операционные расходы - блок-1</v>
      </c>
      <c r="J549" s="1" t="str">
        <f ca="1">IF(INDIRECT($B$1&amp;Items!W$2&amp;$B549)="",IF(H549&lt;&gt;I549,"  "&amp;I549,I549),"    "&amp;INDIRECT($B$1&amp;Items!W$2&amp;$B549))</f>
        <v xml:space="preserve">    Операционные расходы - 1-9</v>
      </c>
      <c r="S549" s="1">
        <f ca="1">SUM($U549:INDIRECT(ADDRESS(ROW(),SUMIFS($1:$1,$5:$5,MAX($5:$5)))))</f>
        <v>131079.601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131079.601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</row>
    <row r="550" spans="2:57" x14ac:dyDescent="0.3">
      <c r="B550" s="1">
        <f>MAX(B$463:B549)+1</f>
        <v>93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Операционные расходы</v>
      </c>
      <c r="I550" s="13" t="str">
        <f ca="1">IF(INDIRECT($B$1&amp;Items!V$2&amp;$B550)="",H550,INDIRECT($B$1&amp;Items!V$2&amp;$B550))</f>
        <v>Операционные расходы - блок-1</v>
      </c>
      <c r="J550" s="1" t="str">
        <f ca="1">IF(INDIRECT($B$1&amp;Items!W$2&amp;$B550)="",IF(H550&lt;&gt;I550,"  "&amp;I550,I550),"    "&amp;INDIRECT($B$1&amp;Items!W$2&amp;$B550))</f>
        <v xml:space="preserve">    Операционные расходы - 1-10</v>
      </c>
      <c r="S550" s="1">
        <f ca="1">SUM($U550:INDIRECT(ADDRESS(ROW(),SUMIFS($1:$1,$5:$5,MAX($5:$5)))))</f>
        <v>60952.014465000007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60952.014465000007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</row>
    <row r="551" spans="2:57" x14ac:dyDescent="0.3">
      <c r="B551" s="1">
        <f>MAX(B$463:B550)+1</f>
        <v>94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Операционные расходы</v>
      </c>
      <c r="I551" s="13" t="str">
        <f ca="1">IF(INDIRECT($B$1&amp;Items!V$2&amp;$B551)="",H551,INDIRECT($B$1&amp;Items!V$2&amp;$B551))</f>
        <v>Операционные расходы - блок-1</v>
      </c>
      <c r="J551" s="1" t="str">
        <f ca="1">IF(INDIRECT($B$1&amp;Items!W$2&amp;$B551)="",IF(H551&lt;&gt;I551,"  "&amp;I551,I551),"    "&amp;INDIRECT($B$1&amp;Items!W$2&amp;$B551))</f>
        <v xml:space="preserve">    Операционные расходы - 1-11</v>
      </c>
      <c r="S551" s="1">
        <f ca="1">SUM($U551:INDIRECT(ADDRESS(ROW(),SUMIFS($1:$1,$5:$5,MAX($5:$5)))))</f>
        <v>322586.89806100004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322586.89806100004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</row>
    <row r="552" spans="2:57" x14ac:dyDescent="0.3">
      <c r="B552" s="1">
        <f>MAX(B$463:B551)+1</f>
        <v>95</v>
      </c>
      <c r="D552" s="1">
        <f ca="1">INDIRECT($B$1&amp;Items!AB$2&amp;$B552)</f>
        <v>0</v>
      </c>
      <c r="F552" s="1" t="str">
        <f ca="1">INDIRECT($B$1&amp;Items!X$2&amp;$B552)</f>
        <v>AA</v>
      </c>
      <c r="H552" s="13" t="str">
        <f ca="1">INDIRECT($B$1&amp;Items!U$2&amp;$B552)</f>
        <v>Операционные расходы</v>
      </c>
      <c r="I552" s="13" t="str">
        <f ca="1">IF(INDIRECT($B$1&amp;Items!V$2&amp;$B552)="",H552,INDIRECT($B$1&amp;Items!V$2&amp;$B552))</f>
        <v>Операционные расходы - блок-2</v>
      </c>
      <c r="J552" s="1" t="str">
        <f ca="1">IF(INDIRECT($B$1&amp;Items!W$2&amp;$B552)="",IF(H552&lt;&gt;I552,"  "&amp;I552,I552),"    "&amp;INDIRECT($B$1&amp;Items!W$2&amp;$B552))</f>
        <v xml:space="preserve">  Операционные расходы - блок-2</v>
      </c>
      <c r="S552" s="1">
        <f ca="1">SUM($U552:INDIRECT(ADDRESS(ROW(),SUMIFS($1:$1,$5:$5,MAX($5:$5)))))</f>
        <v>1536173.6558010001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370081.81517100002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322739.35063000006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282730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560622.49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</row>
    <row r="553" spans="2:57" x14ac:dyDescent="0.3">
      <c r="B553" s="1">
        <f>MAX(B$463:B552)+1</f>
        <v>96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Операционные расходы</v>
      </c>
      <c r="I553" s="13" t="str">
        <f ca="1">IF(INDIRECT($B$1&amp;Items!V$2&amp;$B553)="",H553,INDIRECT($B$1&amp;Items!V$2&amp;$B553))</f>
        <v>Операционные расходы - блок-2</v>
      </c>
      <c r="J553" s="1" t="str">
        <f ca="1">IF(INDIRECT($B$1&amp;Items!W$2&amp;$B553)="",IF(H553&lt;&gt;I553,"  "&amp;I553,I553),"    "&amp;INDIRECT($B$1&amp;Items!W$2&amp;$B553))</f>
        <v xml:space="preserve">    Операционные расходы - 2-1</v>
      </c>
      <c r="S553" s="1">
        <f ca="1">SUM($U553:INDIRECT(ADDRESS(ROW(),SUMIFS($1:$1,$5:$5,MAX($5:$5)))))</f>
        <v>153000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153000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</row>
    <row r="554" spans="2:57" x14ac:dyDescent="0.3">
      <c r="B554" s="1">
        <f>MAX(B$463:B553)+1</f>
        <v>97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Операционные расходы</v>
      </c>
      <c r="I554" s="13" t="str">
        <f ca="1">IF(INDIRECT($B$1&amp;Items!V$2&amp;$B554)="",H554,INDIRECT($B$1&amp;Items!V$2&amp;$B554))</f>
        <v>Операционные расходы - блок-2</v>
      </c>
      <c r="J554" s="1" t="str">
        <f ca="1">IF(INDIRECT($B$1&amp;Items!W$2&amp;$B554)="",IF(H554&lt;&gt;I554,"  "&amp;I554,I554),"    "&amp;INDIRECT($B$1&amp;Items!W$2&amp;$B554))</f>
        <v xml:space="preserve">    Операционные расходы - 2-2</v>
      </c>
      <c r="S554" s="1">
        <f ca="1">SUM($U554:INDIRECT(ADDRESS(ROW(),SUMIFS($1:$1,$5:$5,MAX($5:$5)))))</f>
        <v>88000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88000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</row>
    <row r="555" spans="2:57" x14ac:dyDescent="0.3">
      <c r="B555" s="1">
        <f>MAX(B$463:B554)+1</f>
        <v>98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Операционные расходы</v>
      </c>
      <c r="I555" s="13" t="str">
        <f ca="1">IF(INDIRECT($B$1&amp;Items!V$2&amp;$B555)="",H555,INDIRECT($B$1&amp;Items!V$2&amp;$B555))</f>
        <v>Операционные расходы - блок-2</v>
      </c>
      <c r="J555" s="1" t="str">
        <f ca="1">IF(INDIRECT($B$1&amp;Items!W$2&amp;$B555)="",IF(H555&lt;&gt;I555,"  "&amp;I555,I555),"    "&amp;INDIRECT($B$1&amp;Items!W$2&amp;$B555))</f>
        <v xml:space="preserve">    Операционные расходы - 2-3</v>
      </c>
      <c r="S555" s="1">
        <f ca="1">SUM($U555:INDIRECT(ADDRESS(ROW(),SUMIFS($1:$1,$5:$5,MAX($5:$5)))))</f>
        <v>41730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41730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</row>
    <row r="556" spans="2:57" x14ac:dyDescent="0.3">
      <c r="B556" s="1">
        <f>MAX(B$463:B555)+1</f>
        <v>99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Операционные расходы</v>
      </c>
      <c r="I556" s="13" t="str">
        <f ca="1">IF(INDIRECT($B$1&amp;Items!V$2&amp;$B556)="",H556,INDIRECT($B$1&amp;Items!V$2&amp;$B556))</f>
        <v>Операционные расходы - блок-2</v>
      </c>
      <c r="J556" s="1" t="str">
        <f ca="1">IF(INDIRECT($B$1&amp;Items!W$2&amp;$B556)="",IF(H556&lt;&gt;I556,"  "&amp;I556,I556),"    "&amp;INDIRECT($B$1&amp;Items!W$2&amp;$B556))</f>
        <v xml:space="preserve">    Операционные расходы - 2-4</v>
      </c>
      <c r="S556" s="1">
        <f ca="1">SUM($U556:INDIRECT(ADDRESS(ROW(),SUMIFS($1:$1,$5:$5,MAX($5:$5)))))</f>
        <v>281513.79000000004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281513.79000000004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</row>
    <row r="557" spans="2:57" x14ac:dyDescent="0.3">
      <c r="B557" s="1">
        <f>MAX(B$463:B556)+1</f>
        <v>100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Операционные расходы</v>
      </c>
      <c r="I557" s="13" t="str">
        <f ca="1">IF(INDIRECT($B$1&amp;Items!V$2&amp;$B557)="",H557,INDIRECT($B$1&amp;Items!V$2&amp;$B557))</f>
        <v>Операционные расходы - блок-2</v>
      </c>
      <c r="J557" s="1" t="str">
        <f ca="1">IF(INDIRECT($B$1&amp;Items!W$2&amp;$B557)="",IF(H557&lt;&gt;I557,"  "&amp;I557,I557),"    "&amp;INDIRECT($B$1&amp;Items!W$2&amp;$B557))</f>
        <v xml:space="preserve">    Операционные расходы - 2-5</v>
      </c>
      <c r="S557" s="1">
        <f ca="1">SUM($U557:INDIRECT(ADDRESS(ROW(),SUMIFS($1:$1,$5:$5,MAX($5:$5)))))</f>
        <v>177633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177633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</row>
    <row r="558" spans="2:57" x14ac:dyDescent="0.3">
      <c r="B558" s="1">
        <f>MAX(B$463:B557)+1</f>
        <v>101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Операционные расходы</v>
      </c>
      <c r="I558" s="13" t="str">
        <f ca="1">IF(INDIRECT($B$1&amp;Items!V$2&amp;$B558)="",H558,INDIRECT($B$1&amp;Items!V$2&amp;$B558))</f>
        <v>Операционные расходы - блок-2</v>
      </c>
      <c r="J558" s="1" t="str">
        <f ca="1">IF(INDIRECT($B$1&amp;Items!W$2&amp;$B558)="",IF(H558&lt;&gt;I558,"  "&amp;I558,I558),"    "&amp;INDIRECT($B$1&amp;Items!W$2&amp;$B558))</f>
        <v xml:space="preserve">    Операционные расходы - 2-6</v>
      </c>
      <c r="S558" s="1">
        <f ca="1">SUM($U558:INDIRECT(ADDRESS(ROW(),SUMIFS($1:$1,$5:$5,MAX($5:$5)))))</f>
        <v>101475.70000000001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101475.70000000001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</row>
    <row r="559" spans="2:57" x14ac:dyDescent="0.3">
      <c r="B559" s="1">
        <f>MAX(B$463:B558)+1</f>
        <v>102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Операционные расходы</v>
      </c>
      <c r="I559" s="13" t="str">
        <f ca="1">IF(INDIRECT($B$1&amp;Items!V$2&amp;$B559)="",H559,INDIRECT($B$1&amp;Items!V$2&amp;$B559))</f>
        <v>Операционные расходы - блок-2</v>
      </c>
      <c r="J559" s="1" t="str">
        <f ca="1">IF(INDIRECT($B$1&amp;Items!W$2&amp;$B559)="",IF(H559&lt;&gt;I559,"  "&amp;I559,I559),"    "&amp;INDIRECT($B$1&amp;Items!W$2&amp;$B559))</f>
        <v xml:space="preserve">    Операционные расходы - 2-7</v>
      </c>
      <c r="S559" s="1">
        <f ca="1">SUM($U559:INDIRECT(ADDRESS(ROW(),SUMIFS($1:$1,$5:$5,MAX($5:$5)))))</f>
        <v>47776.677000000003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47776.677000000003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</row>
    <row r="560" spans="2:57" x14ac:dyDescent="0.3">
      <c r="B560" s="1">
        <f>MAX(B$463:B559)+1</f>
        <v>103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Операционные расходы</v>
      </c>
      <c r="I560" s="13" t="str">
        <f ca="1">IF(INDIRECT($B$1&amp;Items!V$2&amp;$B560)="",H560,INDIRECT($B$1&amp;Items!V$2&amp;$B560))</f>
        <v>Операционные расходы - блок-2</v>
      </c>
      <c r="J560" s="1" t="str">
        <f ca="1">IF(INDIRECT($B$1&amp;Items!W$2&amp;$B560)="",IF(H560&lt;&gt;I560,"  "&amp;I560,I560),"    "&amp;INDIRECT($B$1&amp;Items!W$2&amp;$B560))</f>
        <v xml:space="preserve">    Операционные расходы - 2-8</v>
      </c>
      <c r="S560" s="1">
        <f ca="1">SUM($U560:INDIRECT(ADDRESS(ROW(),SUMIFS($1:$1,$5:$5,MAX($5:$5)))))</f>
        <v>322305.138171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322305.138171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</row>
    <row r="561" spans="2:57" x14ac:dyDescent="0.3">
      <c r="B561" s="1">
        <f>MAX(B$463:B560)+1</f>
        <v>104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Операционные расходы</v>
      </c>
      <c r="I561" s="13" t="str">
        <f ca="1">IF(INDIRECT($B$1&amp;Items!V$2&amp;$B561)="",H561,INDIRECT($B$1&amp;Items!V$2&amp;$B561))</f>
        <v>Операционные расходы - блок-2</v>
      </c>
      <c r="J561" s="1" t="str">
        <f ca="1">IF(INDIRECT($B$1&amp;Items!W$2&amp;$B561)="",IF(H561&lt;&gt;I561,"  "&amp;I561,I561),"    "&amp;INDIRECT($B$1&amp;Items!W$2&amp;$B561))</f>
        <v xml:space="preserve">    Операционные расходы - 2-9</v>
      </c>
      <c r="S561" s="1">
        <f ca="1">SUM($U561:INDIRECT(ADDRESS(ROW(),SUMIFS($1:$1,$5:$5,MAX($5:$5)))))</f>
        <v>205835.32170000003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205835.32170000003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</row>
    <row r="562" spans="2:57" x14ac:dyDescent="0.3">
      <c r="B562" s="1">
        <f>MAX(B$463:B561)+1</f>
        <v>105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Операционные расходы</v>
      </c>
      <c r="I562" s="13" t="str">
        <f ca="1">IF(INDIRECT($B$1&amp;Items!V$2&amp;$B562)="",H562,INDIRECT($B$1&amp;Items!V$2&amp;$B562))</f>
        <v>Операционные расходы - блок-2</v>
      </c>
      <c r="J562" s="1" t="str">
        <f ca="1">IF(INDIRECT($B$1&amp;Items!W$2&amp;$B562)="",IF(H562&lt;&gt;I562,"  "&amp;I562,I562),"    "&amp;INDIRECT($B$1&amp;Items!W$2&amp;$B562))</f>
        <v xml:space="preserve">    Операционные расходы - 2-10</v>
      </c>
      <c r="S562" s="1">
        <f ca="1">SUM($U562:INDIRECT(ADDRESS(ROW(),SUMIFS($1:$1,$5:$5,MAX($5:$5)))))</f>
        <v>116904.02893000001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116904.02893000001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</row>
    <row r="563" spans="2:57" x14ac:dyDescent="0.3">
      <c r="B563" s="1">
        <f>MAX(B$463:B562)+1</f>
        <v>106</v>
      </c>
      <c r="D563" s="1">
        <f ca="1">INDIRECT($B$1&amp;Items!AB$2&amp;$B563)</f>
        <v>0</v>
      </c>
      <c r="F563" s="1" t="str">
        <f ca="1">INDIRECT($B$1&amp;Items!X$2&amp;$B563)</f>
        <v>AA</v>
      </c>
      <c r="H563" s="13" t="str">
        <f ca="1">INDIRECT($B$1&amp;Items!U$2&amp;$B563)</f>
        <v>Операционные расходы</v>
      </c>
      <c r="I563" s="13" t="str">
        <f ca="1">IF(INDIRECT($B$1&amp;Items!V$2&amp;$B563)="",H563,INDIRECT($B$1&amp;Items!V$2&amp;$B563))</f>
        <v>Операционные расходы - блок-3</v>
      </c>
      <c r="J563" s="1" t="str">
        <f ca="1">IF(INDIRECT($B$1&amp;Items!W$2&amp;$B563)="",IF(H563&lt;&gt;I563,"  "&amp;I563,I563),"    "&amp;INDIRECT($B$1&amp;Items!W$2&amp;$B563))</f>
        <v xml:space="preserve">  Операционные расходы - блок-3</v>
      </c>
      <c r="S563" s="1">
        <f ca="1">SUM($U563:INDIRECT(ADDRESS(ROW(),SUMIFS($1:$1,$5:$5,MAX($5:$5)))))</f>
        <v>2313901.2817222001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220662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311675.26449730003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465670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498845.84700000001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487739.28604929999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329308.88417560002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</row>
    <row r="564" spans="2:57" x14ac:dyDescent="0.3">
      <c r="B564" s="1">
        <f>MAX(B$463:B563)+1</f>
        <v>107</v>
      </c>
      <c r="D564" s="1" t="str">
        <f ca="1">INDIRECT($B$1&amp;Items!AB$2&amp;$B564)</f>
        <v>PL(-)</v>
      </c>
      <c r="F564" s="1" t="str">
        <f ca="1">INDIRECT($B$1&amp;Items!X$2&amp;$B564)</f>
        <v>AA</v>
      </c>
      <c r="H564" s="13" t="str">
        <f ca="1">INDIRECT($B$1&amp;Items!U$2&amp;$B564)</f>
        <v>Операционные расходы</v>
      </c>
      <c r="I564" s="13" t="str">
        <f ca="1">IF(INDIRECT($B$1&amp;Items!V$2&amp;$B564)="",H564,INDIRECT($B$1&amp;Items!V$2&amp;$B564))</f>
        <v>Операционные расходы - блок-3</v>
      </c>
      <c r="J564" s="1" t="str">
        <f ca="1">IF(INDIRECT($B$1&amp;Items!W$2&amp;$B564)="",IF(H564&lt;&gt;I564,"  "&amp;I564,I564),"    "&amp;INDIRECT($B$1&amp;Items!W$2&amp;$B564))</f>
        <v xml:space="preserve">    Операционные расходы - 3-1</v>
      </c>
      <c r="S564" s="1">
        <f ca="1">SUM($U564:INDIRECT(ADDRESS(ROW(),SUMIFS($1:$1,$5:$5,MAX($5:$5)))))</f>
        <v>54699.51749730001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54699.51749730001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</row>
    <row r="565" spans="2:57" x14ac:dyDescent="0.3">
      <c r="B565" s="1">
        <f>MAX(B$463:B564)+1</f>
        <v>108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Операционные расходы</v>
      </c>
      <c r="I565" s="13" t="str">
        <f ca="1">IF(INDIRECT($B$1&amp;Items!V$2&amp;$B565)="",H565,INDIRECT($B$1&amp;Items!V$2&amp;$B565))</f>
        <v>Операционные расходы - блок-3</v>
      </c>
      <c r="J565" s="1" t="str">
        <f ca="1">IF(INDIRECT($B$1&amp;Items!W$2&amp;$B565)="",IF(H565&lt;&gt;I565,"  "&amp;I565,I565),"    "&amp;INDIRECT($B$1&amp;Items!W$2&amp;$B565))</f>
        <v xml:space="preserve">    Операционные расходы - 3-2</v>
      </c>
      <c r="S565" s="1">
        <f ca="1">SUM($U565:INDIRECT(ADDRESS(ROW(),SUMIFS($1:$1,$5:$5,MAX($5:$5)))))</f>
        <v>254610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254610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</row>
    <row r="566" spans="2:57" x14ac:dyDescent="0.3">
      <c r="B566" s="1">
        <f>MAX(B$463:B565)+1</f>
        <v>109</v>
      </c>
      <c r="D566" s="1" t="str">
        <f ca="1">INDIRECT($B$1&amp;Items!AB$2&amp;$B566)</f>
        <v>PL(-)</v>
      </c>
      <c r="F566" s="1" t="str">
        <f ca="1">INDIRECT($B$1&amp;Items!X$2&amp;$B566)</f>
        <v>AA</v>
      </c>
      <c r="H566" s="13" t="str">
        <f ca="1">INDIRECT($B$1&amp;Items!U$2&amp;$B566)</f>
        <v>Операционные расходы</v>
      </c>
      <c r="I566" s="13" t="str">
        <f ca="1">IF(INDIRECT($B$1&amp;Items!V$2&amp;$B566)="",H566,INDIRECT($B$1&amp;Items!V$2&amp;$B566))</f>
        <v>Операционные расходы - блок-3</v>
      </c>
      <c r="J566" s="1" t="str">
        <f ca="1">IF(INDIRECT($B$1&amp;Items!W$2&amp;$B566)="",IF(H566&lt;&gt;I566,"  "&amp;I566,I566),"    "&amp;INDIRECT($B$1&amp;Items!W$2&amp;$B566))</f>
        <v xml:space="preserve">    Операционные расходы - 3-3</v>
      </c>
      <c r="S566" s="1">
        <f ca="1">SUM($U566:INDIRECT(ADDRESS(ROW(),SUMIFS($1:$1,$5:$5,MAX($5:$5)))))</f>
        <v>132600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132600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</row>
    <row r="567" spans="2:57" x14ac:dyDescent="0.3">
      <c r="B567" s="1">
        <f>MAX(B$463:B566)+1</f>
        <v>110</v>
      </c>
      <c r="D567" s="1" t="str">
        <f ca="1">INDIRECT($B$1&amp;Items!AB$2&amp;$B567)</f>
        <v>PL(-)</v>
      </c>
      <c r="F567" s="1" t="str">
        <f ca="1">INDIRECT($B$1&amp;Items!X$2&amp;$B567)</f>
        <v>AA</v>
      </c>
      <c r="H567" s="13" t="str">
        <f ca="1">INDIRECT($B$1&amp;Items!U$2&amp;$B567)</f>
        <v>Операционные расходы</v>
      </c>
      <c r="I567" s="13" t="str">
        <f ca="1">IF(INDIRECT($B$1&amp;Items!V$2&amp;$B567)="",H567,INDIRECT($B$1&amp;Items!V$2&amp;$B567))</f>
        <v>Операционные расходы - блок-3</v>
      </c>
      <c r="J567" s="1" t="str">
        <f ca="1">IF(INDIRECT($B$1&amp;Items!W$2&amp;$B567)="",IF(H567&lt;&gt;I567,"  "&amp;I567,I567),"    "&amp;INDIRECT($B$1&amp;Items!W$2&amp;$B567))</f>
        <v xml:space="preserve">    Операционные расходы - 3-4</v>
      </c>
      <c r="S567" s="1">
        <f ca="1">SUM($U567:INDIRECT(ADDRESS(ROW(),SUMIFS($1:$1,$5:$5,MAX($5:$5)))))</f>
        <v>78460</v>
      </c>
      <c r="V567" s="1">
        <f ca="1">SUMIFS(INDIRECT($F$1&amp;$F567&amp;":"&amp;$F567),INDIRECT($F$1&amp;dbP!$D$2&amp;":"&amp;dbP!$D$2),"&gt;="&amp;V$6,INDIRECT($F$1&amp;dbP!$D$2&amp;":"&amp;dbP!$D$2),"&lt;="&amp;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W567" s="1">
        <f ca="1">SUMIFS(INDIRECT($F$1&amp;$F567&amp;":"&amp;$F567),INDIRECT($F$1&amp;dbP!$D$2&amp;":"&amp;dbP!$D$2),"&gt;="&amp;W$6,INDIRECT($F$1&amp;dbP!$D$2&amp;":"&amp;dbP!$D$2),"&lt;="&amp;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X567" s="1">
        <f ca="1">SUMIFS(INDIRECT($F$1&amp;$F567&amp;":"&amp;$F567),INDIRECT($F$1&amp;dbP!$D$2&amp;":"&amp;dbP!$D$2),"&gt;="&amp;X$6,INDIRECT($F$1&amp;dbP!$D$2&amp;":"&amp;dbP!$D$2),"&lt;="&amp;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78460</v>
      </c>
      <c r="Y567" s="1">
        <f ca="1">SUMIFS(INDIRECT($F$1&amp;$F567&amp;":"&amp;$F567),INDIRECT($F$1&amp;dbP!$D$2&amp;":"&amp;dbP!$D$2),"&gt;="&amp;Y$6,INDIRECT($F$1&amp;dbP!$D$2&amp;":"&amp;dbP!$D$2),"&lt;="&amp;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Z567" s="1">
        <f ca="1">SUMIFS(INDIRECT($F$1&amp;$F567&amp;":"&amp;$F567),INDIRECT($F$1&amp;dbP!$D$2&amp;":"&amp;dbP!$D$2),"&gt;="&amp;Z$6,INDIRECT($F$1&amp;dbP!$D$2&amp;":"&amp;dbP!$D$2),"&lt;="&amp;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A567" s="1">
        <f ca="1">SUMIFS(INDIRECT($F$1&amp;$F567&amp;":"&amp;$F567),INDIRECT($F$1&amp;dbP!$D$2&amp;":"&amp;dbP!$D$2),"&gt;="&amp;AA$6,INDIRECT($F$1&amp;dbP!$D$2&amp;":"&amp;dbP!$D$2),"&lt;="&amp;A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B567" s="1">
        <f ca="1">SUMIFS(INDIRECT($F$1&amp;$F567&amp;":"&amp;$F567),INDIRECT($F$1&amp;dbP!$D$2&amp;":"&amp;dbP!$D$2),"&gt;="&amp;AB$6,INDIRECT($F$1&amp;dbP!$D$2&amp;":"&amp;dbP!$D$2),"&lt;="&amp;A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C567" s="1">
        <f ca="1">SUMIFS(INDIRECT($F$1&amp;$F567&amp;":"&amp;$F567),INDIRECT($F$1&amp;dbP!$D$2&amp;":"&amp;dbP!$D$2),"&gt;="&amp;AC$6,INDIRECT($F$1&amp;dbP!$D$2&amp;":"&amp;dbP!$D$2),"&lt;="&amp;A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D567" s="1">
        <f ca="1">SUMIFS(INDIRECT($F$1&amp;$F567&amp;":"&amp;$F567),INDIRECT($F$1&amp;dbP!$D$2&amp;":"&amp;dbP!$D$2),"&gt;="&amp;AD$6,INDIRECT($F$1&amp;dbP!$D$2&amp;":"&amp;dbP!$D$2),"&lt;="&amp;A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E567" s="1">
        <f ca="1">SUMIFS(INDIRECT($F$1&amp;$F567&amp;":"&amp;$F567),INDIRECT($F$1&amp;dbP!$D$2&amp;":"&amp;dbP!$D$2),"&gt;="&amp;AE$6,INDIRECT($F$1&amp;dbP!$D$2&amp;":"&amp;dbP!$D$2),"&lt;="&amp;A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F567" s="1">
        <f ca="1">SUMIFS(INDIRECT($F$1&amp;$F567&amp;":"&amp;$F567),INDIRECT($F$1&amp;dbP!$D$2&amp;":"&amp;dbP!$D$2),"&gt;="&amp;AF$6,INDIRECT($F$1&amp;dbP!$D$2&amp;":"&amp;dbP!$D$2),"&lt;="&amp;AF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G567" s="1">
        <f ca="1">SUMIFS(INDIRECT($F$1&amp;$F567&amp;":"&amp;$F567),INDIRECT($F$1&amp;dbP!$D$2&amp;":"&amp;dbP!$D$2),"&gt;="&amp;AG$6,INDIRECT($F$1&amp;dbP!$D$2&amp;":"&amp;dbP!$D$2),"&lt;="&amp;AG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H567" s="1">
        <f ca="1">SUMIFS(INDIRECT($F$1&amp;$F567&amp;":"&amp;$F567),INDIRECT($F$1&amp;dbP!$D$2&amp;":"&amp;dbP!$D$2),"&gt;="&amp;AH$6,INDIRECT($F$1&amp;dbP!$D$2&amp;":"&amp;dbP!$D$2),"&lt;="&amp;AH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I567" s="1">
        <f ca="1">SUMIFS(INDIRECT($F$1&amp;$F567&amp;":"&amp;$F567),INDIRECT($F$1&amp;dbP!$D$2&amp;":"&amp;dbP!$D$2),"&gt;="&amp;AI$6,INDIRECT($F$1&amp;dbP!$D$2&amp;":"&amp;dbP!$D$2),"&lt;="&amp;AI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J567" s="1">
        <f ca="1">SUMIFS(INDIRECT($F$1&amp;$F567&amp;":"&amp;$F567),INDIRECT($F$1&amp;dbP!$D$2&amp;":"&amp;dbP!$D$2),"&gt;="&amp;AJ$6,INDIRECT($F$1&amp;dbP!$D$2&amp;":"&amp;dbP!$D$2),"&lt;="&amp;AJ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K567" s="1">
        <f ca="1">SUMIFS(INDIRECT($F$1&amp;$F567&amp;":"&amp;$F567),INDIRECT($F$1&amp;dbP!$D$2&amp;":"&amp;dbP!$D$2),"&gt;="&amp;AK$6,INDIRECT($F$1&amp;dbP!$D$2&amp;":"&amp;dbP!$D$2),"&lt;="&amp;AK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L567" s="1">
        <f ca="1">SUMIFS(INDIRECT($F$1&amp;$F567&amp;":"&amp;$F567),INDIRECT($F$1&amp;dbP!$D$2&amp;":"&amp;dbP!$D$2),"&gt;="&amp;AL$6,INDIRECT($F$1&amp;dbP!$D$2&amp;":"&amp;dbP!$D$2),"&lt;="&amp;AL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M567" s="1">
        <f ca="1">SUMIFS(INDIRECT($F$1&amp;$F567&amp;":"&amp;$F567),INDIRECT($F$1&amp;dbP!$D$2&amp;":"&amp;dbP!$D$2),"&gt;="&amp;AM$6,INDIRECT($F$1&amp;dbP!$D$2&amp;":"&amp;dbP!$D$2),"&lt;="&amp;AM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N567" s="1">
        <f ca="1">SUMIFS(INDIRECT($F$1&amp;$F567&amp;":"&amp;$F567),INDIRECT($F$1&amp;dbP!$D$2&amp;":"&amp;dbP!$D$2),"&gt;="&amp;AN$6,INDIRECT($F$1&amp;dbP!$D$2&amp;":"&amp;dbP!$D$2),"&lt;="&amp;AN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O567" s="1">
        <f ca="1">SUMIFS(INDIRECT($F$1&amp;$F567&amp;":"&amp;$F567),INDIRECT($F$1&amp;dbP!$D$2&amp;":"&amp;dbP!$D$2),"&gt;="&amp;AO$6,INDIRECT($F$1&amp;dbP!$D$2&amp;":"&amp;dbP!$D$2),"&lt;="&amp;AO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P567" s="1">
        <f ca="1">SUMIFS(INDIRECT($F$1&amp;$F567&amp;":"&amp;$F567),INDIRECT($F$1&amp;dbP!$D$2&amp;":"&amp;dbP!$D$2),"&gt;="&amp;AP$6,INDIRECT($F$1&amp;dbP!$D$2&amp;":"&amp;dbP!$D$2),"&lt;="&amp;AP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Q567" s="1">
        <f ca="1">SUMIFS(INDIRECT($F$1&amp;$F567&amp;":"&amp;$F567),INDIRECT($F$1&amp;dbP!$D$2&amp;":"&amp;dbP!$D$2),"&gt;="&amp;AQ$6,INDIRECT($F$1&amp;dbP!$D$2&amp;":"&amp;dbP!$D$2),"&lt;="&amp;AQ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R567" s="1">
        <f ca="1">SUMIFS(INDIRECT($F$1&amp;$F567&amp;":"&amp;$F567),INDIRECT($F$1&amp;dbP!$D$2&amp;":"&amp;dbP!$D$2),"&gt;="&amp;AR$6,INDIRECT($F$1&amp;dbP!$D$2&amp;":"&amp;dbP!$D$2),"&lt;="&amp;AR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S567" s="1">
        <f ca="1">SUMIFS(INDIRECT($F$1&amp;$F567&amp;":"&amp;$F567),INDIRECT($F$1&amp;dbP!$D$2&amp;":"&amp;dbP!$D$2),"&gt;="&amp;AS$6,INDIRECT($F$1&amp;dbP!$D$2&amp;":"&amp;dbP!$D$2),"&lt;="&amp;AS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T567" s="1">
        <f ca="1">SUMIFS(INDIRECT($F$1&amp;$F567&amp;":"&amp;$F567),INDIRECT($F$1&amp;dbP!$D$2&amp;":"&amp;dbP!$D$2),"&gt;="&amp;AT$6,INDIRECT($F$1&amp;dbP!$D$2&amp;":"&amp;dbP!$D$2),"&lt;="&amp;AT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U567" s="1">
        <f ca="1">SUMIFS(INDIRECT($F$1&amp;$F567&amp;":"&amp;$F567),INDIRECT($F$1&amp;dbP!$D$2&amp;":"&amp;dbP!$D$2),"&gt;="&amp;AU$6,INDIRECT($F$1&amp;dbP!$D$2&amp;":"&amp;dbP!$D$2),"&lt;="&amp;AU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V567" s="1">
        <f ca="1">SUMIFS(INDIRECT($F$1&amp;$F567&amp;":"&amp;$F567),INDIRECT($F$1&amp;dbP!$D$2&amp;":"&amp;dbP!$D$2),"&gt;="&amp;AV$6,INDIRECT($F$1&amp;dbP!$D$2&amp;":"&amp;dbP!$D$2),"&lt;="&amp;A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W567" s="1">
        <f ca="1">SUMIFS(INDIRECT($F$1&amp;$F567&amp;":"&amp;$F567),INDIRECT($F$1&amp;dbP!$D$2&amp;":"&amp;dbP!$D$2),"&gt;="&amp;AW$6,INDIRECT($F$1&amp;dbP!$D$2&amp;":"&amp;dbP!$D$2),"&lt;="&amp;A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X567" s="1">
        <f ca="1">SUMIFS(INDIRECT($F$1&amp;$F567&amp;":"&amp;$F567),INDIRECT($F$1&amp;dbP!$D$2&amp;":"&amp;dbP!$D$2),"&gt;="&amp;AX$6,INDIRECT($F$1&amp;dbP!$D$2&amp;":"&amp;dbP!$D$2),"&lt;="&amp;A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Y567" s="1">
        <f ca="1">SUMIFS(INDIRECT($F$1&amp;$F567&amp;":"&amp;$F567),INDIRECT($F$1&amp;dbP!$D$2&amp;":"&amp;dbP!$D$2),"&gt;="&amp;AY$6,INDIRECT($F$1&amp;dbP!$D$2&amp;":"&amp;dbP!$D$2),"&lt;="&amp;A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Z567" s="1">
        <f ca="1">SUMIFS(INDIRECT($F$1&amp;$F567&amp;":"&amp;$F567),INDIRECT($F$1&amp;dbP!$D$2&amp;":"&amp;dbP!$D$2),"&gt;="&amp;AZ$6,INDIRECT($F$1&amp;dbP!$D$2&amp;":"&amp;dbP!$D$2),"&lt;="&amp;A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A567" s="1">
        <f ca="1">SUMIFS(INDIRECT($F$1&amp;$F567&amp;":"&amp;$F567),INDIRECT($F$1&amp;dbP!$D$2&amp;":"&amp;dbP!$D$2),"&gt;="&amp;BA$6,INDIRECT($F$1&amp;dbP!$D$2&amp;":"&amp;dbP!$D$2),"&lt;="&amp;B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B567" s="1">
        <f ca="1">SUMIFS(INDIRECT($F$1&amp;$F567&amp;":"&amp;$F567),INDIRECT($F$1&amp;dbP!$D$2&amp;":"&amp;dbP!$D$2),"&gt;="&amp;BB$6,INDIRECT($F$1&amp;dbP!$D$2&amp;":"&amp;dbP!$D$2),"&lt;="&amp;B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C567" s="1">
        <f ca="1">SUMIFS(INDIRECT($F$1&amp;$F567&amp;":"&amp;$F567),INDIRECT($F$1&amp;dbP!$D$2&amp;":"&amp;dbP!$D$2),"&gt;="&amp;BC$6,INDIRECT($F$1&amp;dbP!$D$2&amp;":"&amp;dbP!$D$2),"&lt;="&amp;B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D567" s="1">
        <f ca="1">SUMIFS(INDIRECT($F$1&amp;$F567&amp;":"&amp;$F567),INDIRECT($F$1&amp;dbP!$D$2&amp;":"&amp;dbP!$D$2),"&gt;="&amp;BD$6,INDIRECT($F$1&amp;dbP!$D$2&amp;":"&amp;dbP!$D$2),"&lt;="&amp;B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E567" s="1">
        <f ca="1">SUMIFS(INDIRECT($F$1&amp;$F567&amp;":"&amp;$F567),INDIRECT($F$1&amp;dbP!$D$2&amp;":"&amp;dbP!$D$2),"&gt;="&amp;BE$6,INDIRECT($F$1&amp;dbP!$D$2&amp;":"&amp;dbP!$D$2),"&lt;="&amp;B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</row>
    <row r="568" spans="2:57" x14ac:dyDescent="0.3">
      <c r="B568" s="1">
        <f>MAX(B$463:B567)+1</f>
        <v>111</v>
      </c>
      <c r="D568" s="1" t="str">
        <f ca="1">INDIRECT($B$1&amp;Items!AB$2&amp;$B568)</f>
        <v>PL(-)</v>
      </c>
      <c r="F568" s="1" t="str">
        <f ca="1">INDIRECT($B$1&amp;Items!X$2&amp;$B568)</f>
        <v>AA</v>
      </c>
      <c r="H568" s="13" t="str">
        <f ca="1">INDIRECT($B$1&amp;Items!U$2&amp;$B568)</f>
        <v>Операционные расходы</v>
      </c>
      <c r="I568" s="13" t="str">
        <f ca="1">IF(INDIRECT($B$1&amp;Items!V$2&amp;$B568)="",H568,INDIRECT($B$1&amp;Items!V$2&amp;$B568))</f>
        <v>Операционные расходы - блок-3</v>
      </c>
      <c r="J568" s="1" t="str">
        <f ca="1">IF(INDIRECT($B$1&amp;Items!W$2&amp;$B568)="",IF(H568&lt;&gt;I568,"  "&amp;I568,I568),"    "&amp;INDIRECT($B$1&amp;Items!W$2&amp;$B568))</f>
        <v xml:space="preserve">    Операционные расходы - 3-5</v>
      </c>
      <c r="S568" s="1">
        <f ca="1">SUM($U568:INDIRECT(ADDRESS(ROW(),SUMIFS($1:$1,$5:$5,MAX($5:$5)))))</f>
        <v>47734.947000000007</v>
      </c>
      <c r="V568" s="1">
        <f ca="1">SUMIFS(INDIRECT($F$1&amp;$F568&amp;":"&amp;$F568),INDIRECT($F$1&amp;dbP!$D$2&amp;":"&amp;dbP!$D$2),"&gt;="&amp;V$6,INDIRECT($F$1&amp;dbP!$D$2&amp;":"&amp;dbP!$D$2),"&lt;="&amp;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W568" s="1">
        <f ca="1">SUMIFS(INDIRECT($F$1&amp;$F568&amp;":"&amp;$F568),INDIRECT($F$1&amp;dbP!$D$2&amp;":"&amp;dbP!$D$2),"&gt;="&amp;W$6,INDIRECT($F$1&amp;dbP!$D$2&amp;":"&amp;dbP!$D$2),"&lt;="&amp;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X568" s="1">
        <f ca="1">SUMIFS(INDIRECT($F$1&amp;$F568&amp;":"&amp;$F568),INDIRECT($F$1&amp;dbP!$D$2&amp;":"&amp;dbP!$D$2),"&gt;="&amp;X$6,INDIRECT($F$1&amp;dbP!$D$2&amp;":"&amp;dbP!$D$2),"&lt;="&amp;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Y568" s="1">
        <f ca="1">SUMIFS(INDIRECT($F$1&amp;$F568&amp;":"&amp;$F568),INDIRECT($F$1&amp;dbP!$D$2&amp;":"&amp;dbP!$D$2),"&gt;="&amp;Y$6,INDIRECT($F$1&amp;dbP!$D$2&amp;":"&amp;dbP!$D$2),"&lt;="&amp;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47734.947000000007</v>
      </c>
      <c r="Z568" s="1">
        <f ca="1">SUMIFS(INDIRECT($F$1&amp;$F568&amp;":"&amp;$F568),INDIRECT($F$1&amp;dbP!$D$2&amp;":"&amp;dbP!$D$2),"&gt;="&amp;Z$6,INDIRECT($F$1&amp;dbP!$D$2&amp;":"&amp;dbP!$D$2),"&lt;="&amp;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A568" s="1">
        <f ca="1">SUMIFS(INDIRECT($F$1&amp;$F568&amp;":"&amp;$F568),INDIRECT($F$1&amp;dbP!$D$2&amp;":"&amp;dbP!$D$2),"&gt;="&amp;AA$6,INDIRECT($F$1&amp;dbP!$D$2&amp;":"&amp;dbP!$D$2),"&lt;="&amp;A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B568" s="1">
        <f ca="1">SUMIFS(INDIRECT($F$1&amp;$F568&amp;":"&amp;$F568),INDIRECT($F$1&amp;dbP!$D$2&amp;":"&amp;dbP!$D$2),"&gt;="&amp;AB$6,INDIRECT($F$1&amp;dbP!$D$2&amp;":"&amp;dbP!$D$2),"&lt;="&amp;A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C568" s="1">
        <f ca="1">SUMIFS(INDIRECT($F$1&amp;$F568&amp;":"&amp;$F568),INDIRECT($F$1&amp;dbP!$D$2&amp;":"&amp;dbP!$D$2),"&gt;="&amp;AC$6,INDIRECT($F$1&amp;dbP!$D$2&amp;":"&amp;dbP!$D$2),"&lt;="&amp;A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D568" s="1">
        <f ca="1">SUMIFS(INDIRECT($F$1&amp;$F568&amp;":"&amp;$F568),INDIRECT($F$1&amp;dbP!$D$2&amp;":"&amp;dbP!$D$2),"&gt;="&amp;AD$6,INDIRECT($F$1&amp;dbP!$D$2&amp;":"&amp;dbP!$D$2),"&lt;="&amp;A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E568" s="1">
        <f ca="1">SUMIFS(INDIRECT($F$1&amp;$F568&amp;":"&amp;$F568),INDIRECT($F$1&amp;dbP!$D$2&amp;":"&amp;dbP!$D$2),"&gt;="&amp;AE$6,INDIRECT($F$1&amp;dbP!$D$2&amp;":"&amp;dbP!$D$2),"&lt;="&amp;A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F568" s="1">
        <f ca="1">SUMIFS(INDIRECT($F$1&amp;$F568&amp;":"&amp;$F568),INDIRECT($F$1&amp;dbP!$D$2&amp;":"&amp;dbP!$D$2),"&gt;="&amp;AF$6,INDIRECT($F$1&amp;dbP!$D$2&amp;":"&amp;dbP!$D$2),"&lt;="&amp;AF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G568" s="1">
        <f ca="1">SUMIFS(INDIRECT($F$1&amp;$F568&amp;":"&amp;$F568),INDIRECT($F$1&amp;dbP!$D$2&amp;":"&amp;dbP!$D$2),"&gt;="&amp;AG$6,INDIRECT($F$1&amp;dbP!$D$2&amp;":"&amp;dbP!$D$2),"&lt;="&amp;AG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H568" s="1">
        <f ca="1">SUMIFS(INDIRECT($F$1&amp;$F568&amp;":"&amp;$F568),INDIRECT($F$1&amp;dbP!$D$2&amp;":"&amp;dbP!$D$2),"&gt;="&amp;AH$6,INDIRECT($F$1&amp;dbP!$D$2&amp;":"&amp;dbP!$D$2),"&lt;="&amp;AH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I568" s="1">
        <f ca="1">SUMIFS(INDIRECT($F$1&amp;$F568&amp;":"&amp;$F568),INDIRECT($F$1&amp;dbP!$D$2&amp;":"&amp;dbP!$D$2),"&gt;="&amp;AI$6,INDIRECT($F$1&amp;dbP!$D$2&amp;":"&amp;dbP!$D$2),"&lt;="&amp;AI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J568" s="1">
        <f ca="1">SUMIFS(INDIRECT($F$1&amp;$F568&amp;":"&amp;$F568),INDIRECT($F$1&amp;dbP!$D$2&amp;":"&amp;dbP!$D$2),"&gt;="&amp;AJ$6,INDIRECT($F$1&amp;dbP!$D$2&amp;":"&amp;dbP!$D$2),"&lt;="&amp;AJ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K568" s="1">
        <f ca="1">SUMIFS(INDIRECT($F$1&amp;$F568&amp;":"&amp;$F568),INDIRECT($F$1&amp;dbP!$D$2&amp;":"&amp;dbP!$D$2),"&gt;="&amp;AK$6,INDIRECT($F$1&amp;dbP!$D$2&amp;":"&amp;dbP!$D$2),"&lt;="&amp;AK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L568" s="1">
        <f ca="1">SUMIFS(INDIRECT($F$1&amp;$F568&amp;":"&amp;$F568),INDIRECT($F$1&amp;dbP!$D$2&amp;":"&amp;dbP!$D$2),"&gt;="&amp;AL$6,INDIRECT($F$1&amp;dbP!$D$2&amp;":"&amp;dbP!$D$2),"&lt;="&amp;AL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M568" s="1">
        <f ca="1">SUMIFS(INDIRECT($F$1&amp;$F568&amp;":"&amp;$F568),INDIRECT($F$1&amp;dbP!$D$2&amp;":"&amp;dbP!$D$2),"&gt;="&amp;AM$6,INDIRECT($F$1&amp;dbP!$D$2&amp;":"&amp;dbP!$D$2),"&lt;="&amp;AM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N568" s="1">
        <f ca="1">SUMIFS(INDIRECT($F$1&amp;$F568&amp;":"&amp;$F568),INDIRECT($F$1&amp;dbP!$D$2&amp;":"&amp;dbP!$D$2),"&gt;="&amp;AN$6,INDIRECT($F$1&amp;dbP!$D$2&amp;":"&amp;dbP!$D$2),"&lt;="&amp;AN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O568" s="1">
        <f ca="1">SUMIFS(INDIRECT($F$1&amp;$F568&amp;":"&amp;$F568),INDIRECT($F$1&amp;dbP!$D$2&amp;":"&amp;dbP!$D$2),"&gt;="&amp;AO$6,INDIRECT($F$1&amp;dbP!$D$2&amp;":"&amp;dbP!$D$2),"&lt;="&amp;AO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P568" s="1">
        <f ca="1">SUMIFS(INDIRECT($F$1&amp;$F568&amp;":"&amp;$F568),INDIRECT($F$1&amp;dbP!$D$2&amp;":"&amp;dbP!$D$2),"&gt;="&amp;AP$6,INDIRECT($F$1&amp;dbP!$D$2&amp;":"&amp;dbP!$D$2),"&lt;="&amp;AP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Q568" s="1">
        <f ca="1">SUMIFS(INDIRECT($F$1&amp;$F568&amp;":"&amp;$F568),INDIRECT($F$1&amp;dbP!$D$2&amp;":"&amp;dbP!$D$2),"&gt;="&amp;AQ$6,INDIRECT($F$1&amp;dbP!$D$2&amp;":"&amp;dbP!$D$2),"&lt;="&amp;AQ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R568" s="1">
        <f ca="1">SUMIFS(INDIRECT($F$1&amp;$F568&amp;":"&amp;$F568),INDIRECT($F$1&amp;dbP!$D$2&amp;":"&amp;dbP!$D$2),"&gt;="&amp;AR$6,INDIRECT($F$1&amp;dbP!$D$2&amp;":"&amp;dbP!$D$2),"&lt;="&amp;AR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S568" s="1">
        <f ca="1">SUMIFS(INDIRECT($F$1&amp;$F568&amp;":"&amp;$F568),INDIRECT($F$1&amp;dbP!$D$2&amp;":"&amp;dbP!$D$2),"&gt;="&amp;AS$6,INDIRECT($F$1&amp;dbP!$D$2&amp;":"&amp;dbP!$D$2),"&lt;="&amp;AS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T568" s="1">
        <f ca="1">SUMIFS(INDIRECT($F$1&amp;$F568&amp;":"&amp;$F568),INDIRECT($F$1&amp;dbP!$D$2&amp;":"&amp;dbP!$D$2),"&gt;="&amp;AT$6,INDIRECT($F$1&amp;dbP!$D$2&amp;":"&amp;dbP!$D$2),"&lt;="&amp;AT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U568" s="1">
        <f ca="1">SUMIFS(INDIRECT($F$1&amp;$F568&amp;":"&amp;$F568),INDIRECT($F$1&amp;dbP!$D$2&amp;":"&amp;dbP!$D$2),"&gt;="&amp;AU$6,INDIRECT($F$1&amp;dbP!$D$2&amp;":"&amp;dbP!$D$2),"&lt;="&amp;AU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V568" s="1">
        <f ca="1">SUMIFS(INDIRECT($F$1&amp;$F568&amp;":"&amp;$F568),INDIRECT($F$1&amp;dbP!$D$2&amp;":"&amp;dbP!$D$2),"&gt;="&amp;AV$6,INDIRECT($F$1&amp;dbP!$D$2&amp;":"&amp;dbP!$D$2),"&lt;="&amp;A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W568" s="1">
        <f ca="1">SUMIFS(INDIRECT($F$1&amp;$F568&amp;":"&amp;$F568),INDIRECT($F$1&amp;dbP!$D$2&amp;":"&amp;dbP!$D$2),"&gt;="&amp;AW$6,INDIRECT($F$1&amp;dbP!$D$2&amp;":"&amp;dbP!$D$2),"&lt;="&amp;A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X568" s="1">
        <f ca="1">SUMIFS(INDIRECT($F$1&amp;$F568&amp;":"&amp;$F568),INDIRECT($F$1&amp;dbP!$D$2&amp;":"&amp;dbP!$D$2),"&gt;="&amp;AX$6,INDIRECT($F$1&amp;dbP!$D$2&amp;":"&amp;dbP!$D$2),"&lt;="&amp;A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Y568" s="1">
        <f ca="1">SUMIFS(INDIRECT($F$1&amp;$F568&amp;":"&amp;$F568),INDIRECT($F$1&amp;dbP!$D$2&amp;":"&amp;dbP!$D$2),"&gt;="&amp;AY$6,INDIRECT($F$1&amp;dbP!$D$2&amp;":"&amp;dbP!$D$2),"&lt;="&amp;A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Z568" s="1">
        <f ca="1">SUMIFS(INDIRECT($F$1&amp;$F568&amp;":"&amp;$F568),INDIRECT($F$1&amp;dbP!$D$2&amp;":"&amp;dbP!$D$2),"&gt;="&amp;AZ$6,INDIRECT($F$1&amp;dbP!$D$2&amp;":"&amp;dbP!$D$2),"&lt;="&amp;A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A568" s="1">
        <f ca="1">SUMIFS(INDIRECT($F$1&amp;$F568&amp;":"&amp;$F568),INDIRECT($F$1&amp;dbP!$D$2&amp;":"&amp;dbP!$D$2),"&gt;="&amp;BA$6,INDIRECT($F$1&amp;dbP!$D$2&amp;":"&amp;dbP!$D$2),"&lt;="&amp;B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B568" s="1">
        <f ca="1">SUMIFS(INDIRECT($F$1&amp;$F568&amp;":"&amp;$F568),INDIRECT($F$1&amp;dbP!$D$2&amp;":"&amp;dbP!$D$2),"&gt;="&amp;BB$6,INDIRECT($F$1&amp;dbP!$D$2&amp;":"&amp;dbP!$D$2),"&lt;="&amp;B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C568" s="1">
        <f ca="1">SUMIFS(INDIRECT($F$1&amp;$F568&amp;":"&amp;$F568),INDIRECT($F$1&amp;dbP!$D$2&amp;":"&amp;dbP!$D$2),"&gt;="&amp;BC$6,INDIRECT($F$1&amp;dbP!$D$2&amp;":"&amp;dbP!$D$2),"&lt;="&amp;B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D568" s="1">
        <f ca="1">SUMIFS(INDIRECT($F$1&amp;$F568&amp;":"&amp;$F568),INDIRECT($F$1&amp;dbP!$D$2&amp;":"&amp;dbP!$D$2),"&gt;="&amp;BD$6,INDIRECT($F$1&amp;dbP!$D$2&amp;":"&amp;dbP!$D$2),"&lt;="&amp;B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E568" s="1">
        <f ca="1">SUMIFS(INDIRECT($F$1&amp;$F568&amp;":"&amp;$F568),INDIRECT($F$1&amp;dbP!$D$2&amp;":"&amp;dbP!$D$2),"&gt;="&amp;BE$6,INDIRECT($F$1&amp;dbP!$D$2&amp;":"&amp;dbP!$D$2),"&lt;="&amp;B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</row>
    <row r="569" spans="2:57" x14ac:dyDescent="0.3">
      <c r="B569" s="1">
        <f>MAX(B$463:B568)+1</f>
        <v>112</v>
      </c>
      <c r="D569" s="1" t="str">
        <f ca="1">INDIRECT($B$1&amp;Items!AB$2&amp;$B569)</f>
        <v>PL(-)</v>
      </c>
      <c r="F569" s="1" t="str">
        <f ca="1">INDIRECT($B$1&amp;Items!X$2&amp;$B569)</f>
        <v>AA</v>
      </c>
      <c r="H569" s="13" t="str">
        <f ca="1">INDIRECT($B$1&amp;Items!U$2&amp;$B569)</f>
        <v>Операционные расходы</v>
      </c>
      <c r="I569" s="13" t="str">
        <f ca="1">IF(INDIRECT($B$1&amp;Items!V$2&amp;$B569)="",H569,INDIRECT($B$1&amp;Items!V$2&amp;$B569))</f>
        <v>Операционные расходы - блок-3</v>
      </c>
      <c r="J569" s="1" t="str">
        <f ca="1">IF(INDIRECT($B$1&amp;Items!W$2&amp;$B569)="",IF(H569&lt;&gt;I569,"  "&amp;I569,I569),"    "&amp;INDIRECT($B$1&amp;Items!W$2&amp;$B569))</f>
        <v xml:space="preserve">    Операционные расходы - 3-6</v>
      </c>
      <c r="S569" s="1">
        <f ca="1">SUM($U569:INDIRECT(ADDRESS(ROW(),SUMIFS($1:$1,$5:$5,MAX($5:$5)))))</f>
        <v>295602.21000000002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295602.21000000002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</row>
    <row r="570" spans="2:57" x14ac:dyDescent="0.3">
      <c r="B570" s="1">
        <f>MAX(B$463:B569)+1</f>
        <v>113</v>
      </c>
      <c r="D570" s="1" t="str">
        <f ca="1">INDIRECT($B$1&amp;Items!AB$2&amp;$B570)</f>
        <v>PL(-)</v>
      </c>
      <c r="F570" s="1" t="str">
        <f ca="1">INDIRECT($B$1&amp;Items!X$2&amp;$B570)</f>
        <v>AA</v>
      </c>
      <c r="H570" s="13" t="str">
        <f ca="1">INDIRECT($B$1&amp;Items!U$2&amp;$B570)</f>
        <v>Операционные расходы</v>
      </c>
      <c r="I570" s="13" t="str">
        <f ca="1">IF(INDIRECT($B$1&amp;Items!V$2&amp;$B570)="",H570,INDIRECT($B$1&amp;Items!V$2&amp;$B570))</f>
        <v>Операционные расходы - блок-3</v>
      </c>
      <c r="J570" s="1" t="str">
        <f ca="1">IF(INDIRECT($B$1&amp;Items!W$2&amp;$B570)="",IF(H570&lt;&gt;I570,"  "&amp;I570,I570),"    "&amp;INDIRECT($B$1&amp;Items!W$2&amp;$B570))</f>
        <v xml:space="preserve">    Операционные расходы - 3-7</v>
      </c>
      <c r="S570" s="1">
        <f ca="1">SUM($U570:INDIRECT(ADDRESS(ROW(),SUMIFS($1:$1,$5:$5,MAX($5:$5)))))</f>
        <v>155508.69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155508.69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</row>
    <row r="571" spans="2:57" x14ac:dyDescent="0.3">
      <c r="B571" s="1">
        <f>MAX(B$463:B570)+1</f>
        <v>114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Операционные расходы</v>
      </c>
      <c r="I571" s="13" t="str">
        <f ca="1">IF(INDIRECT($B$1&amp;Items!V$2&amp;$B571)="",H571,INDIRECT($B$1&amp;Items!V$2&amp;$B571))</f>
        <v>Операционные расходы - блок-3</v>
      </c>
      <c r="J571" s="1" t="str">
        <f ca="1">IF(INDIRECT($B$1&amp;Items!W$2&amp;$B571)="",IF(H571&lt;&gt;I571,"  "&amp;I571,I571),"    "&amp;INDIRECT($B$1&amp;Items!W$2&amp;$B571))</f>
        <v xml:space="preserve">    Операционные расходы - 3-8</v>
      </c>
      <c r="S571" s="1">
        <f ca="1">SUM($U571:INDIRECT(ADDRESS(ROW(),SUMIFS($1:$1,$5:$5,MAX($5:$5)))))</f>
        <v>90553.354000000007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90553.354000000007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</row>
    <row r="572" spans="2:57" x14ac:dyDescent="0.3">
      <c r="B572" s="1">
        <f>MAX(B$463:B571)+1</f>
        <v>115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Операционные расходы</v>
      </c>
      <c r="I572" s="13" t="str">
        <f ca="1">IF(INDIRECT($B$1&amp;Items!V$2&amp;$B572)="",H572,INDIRECT($B$1&amp;Items!V$2&amp;$B572))</f>
        <v>Операционные расходы - блок-3</v>
      </c>
      <c r="J572" s="1" t="str">
        <f ca="1">IF(INDIRECT($B$1&amp;Items!W$2&amp;$B572)="",IF(H572&lt;&gt;I572,"  "&amp;I572,I572),"    "&amp;INDIRECT($B$1&amp;Items!W$2&amp;$B572))</f>
        <v xml:space="preserve">    Операционные расходы - 3-9</v>
      </c>
      <c r="S572" s="1">
        <f ca="1">SUM($U572:INDIRECT(ADDRESS(ROW(),SUMIFS($1:$1,$5:$5,MAX($5:$5)))))</f>
        <v>54651.740820300001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54651.740820300001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</row>
    <row r="573" spans="2:57" x14ac:dyDescent="0.3">
      <c r="B573" s="1">
        <f>MAX(B$463:B572)+1</f>
        <v>116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Операционные расходы</v>
      </c>
      <c r="I573" s="13" t="str">
        <f ca="1">IF(INDIRECT($B$1&amp;Items!V$2&amp;$B573)="",H573,INDIRECT($B$1&amp;Items!V$2&amp;$B573))</f>
        <v>Операционные расходы - блок-3</v>
      </c>
      <c r="J573" s="1" t="str">
        <f ca="1">IF(INDIRECT($B$1&amp;Items!W$2&amp;$B573)="",IF(H573&lt;&gt;I573,"  "&amp;I573,I573),"    "&amp;INDIRECT($B$1&amp;Items!W$2&amp;$B573))</f>
        <v xml:space="preserve">    Операционные расходы - 3-10</v>
      </c>
      <c r="S573" s="1">
        <f ca="1">SUM($U573:INDIRECT(ADDRESS(ROW(),SUMIFS($1:$1,$5:$5,MAX($5:$5)))))</f>
        <v>342534.19122899999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342534.19122899999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</row>
    <row r="574" spans="2:57" x14ac:dyDescent="0.3">
      <c r="B574" s="1">
        <f>MAX(B$463:B573)+1</f>
        <v>117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Операционные расходы</v>
      </c>
      <c r="I574" s="13" t="str">
        <f ca="1">IF(INDIRECT($B$1&amp;Items!V$2&amp;$B574)="",H574,INDIRECT($B$1&amp;Items!V$2&amp;$B574))</f>
        <v>Операционные расходы - блок-3</v>
      </c>
      <c r="J574" s="1" t="str">
        <f ca="1">IF(INDIRECT($B$1&amp;Items!W$2&amp;$B574)="",IF(H574&lt;&gt;I574,"  "&amp;I574,I574),"    "&amp;INDIRECT($B$1&amp;Items!W$2&amp;$B574))</f>
        <v xml:space="preserve">    Операционные расходы - 3-11</v>
      </c>
      <c r="S574" s="1">
        <f ca="1">SUM($U574:INDIRECT(ADDRESS(ROW(),SUMIFS($1:$1,$5:$5,MAX($5:$5)))))</f>
        <v>181736.84918100003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181736.84918100003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</row>
    <row r="575" spans="2:57" x14ac:dyDescent="0.3">
      <c r="B575" s="1">
        <f>MAX(B$463:B574)+1</f>
        <v>118</v>
      </c>
      <c r="D575" s="1" t="str">
        <f ca="1">INDIRECT($B$1&amp;Items!AB$2&amp;$B575)</f>
        <v>PL(-)</v>
      </c>
      <c r="F575" s="1" t="str">
        <f ca="1">INDIRECT($B$1&amp;Items!X$2&amp;$B575)</f>
        <v>AA</v>
      </c>
      <c r="H575" s="13" t="str">
        <f ca="1">INDIRECT($B$1&amp;Items!U$2&amp;$B575)</f>
        <v>Операционные расходы</v>
      </c>
      <c r="I575" s="13" t="str">
        <f ca="1">IF(INDIRECT($B$1&amp;Items!V$2&amp;$B575)="",H575,INDIRECT($B$1&amp;Items!V$2&amp;$B575))</f>
        <v>Операционные расходы - блок-3</v>
      </c>
      <c r="J575" s="1" t="str">
        <f ca="1">IF(INDIRECT($B$1&amp;Items!W$2&amp;$B575)="",IF(H575&lt;&gt;I575,"  "&amp;I575,I575),"    "&amp;INDIRECT($B$1&amp;Items!W$2&amp;$B575))</f>
        <v xml:space="preserve">    Операционные расходы - 3-12</v>
      </c>
      <c r="S575" s="1">
        <f ca="1">SUM($U575:INDIRECT(ADDRESS(ROW(),SUMIFS($1:$1,$5:$5,MAX($5:$5)))))</f>
        <v>104399.03499460002</v>
      </c>
      <c r="V575" s="1">
        <f ca="1">SUMIFS(INDIRECT($F$1&amp;$F575&amp;":"&amp;$F575),INDIRECT($F$1&amp;dbP!$D$2&amp;":"&amp;dbP!$D$2),"&gt;="&amp;V$6,INDIRECT($F$1&amp;dbP!$D$2&amp;":"&amp;dbP!$D$2),"&lt;="&amp;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W575" s="1">
        <f ca="1">SUMIFS(INDIRECT($F$1&amp;$F575&amp;":"&amp;$F575),INDIRECT($F$1&amp;dbP!$D$2&amp;":"&amp;dbP!$D$2),"&gt;="&amp;W$6,INDIRECT($F$1&amp;dbP!$D$2&amp;":"&amp;dbP!$D$2),"&lt;="&amp;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X575" s="1">
        <f ca="1">SUMIFS(INDIRECT($F$1&amp;$F575&amp;":"&amp;$F575),INDIRECT($F$1&amp;dbP!$D$2&amp;":"&amp;dbP!$D$2),"&gt;="&amp;X$6,INDIRECT($F$1&amp;dbP!$D$2&amp;":"&amp;dbP!$D$2),"&lt;="&amp;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Y575" s="1">
        <f ca="1">SUMIFS(INDIRECT($F$1&amp;$F575&amp;":"&amp;$F575),INDIRECT($F$1&amp;dbP!$D$2&amp;":"&amp;dbP!$D$2),"&gt;="&amp;Y$6,INDIRECT($F$1&amp;dbP!$D$2&amp;":"&amp;dbP!$D$2),"&lt;="&amp;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Z575" s="1">
        <f ca="1">SUMIFS(INDIRECT($F$1&amp;$F575&amp;":"&amp;$F575),INDIRECT($F$1&amp;dbP!$D$2&amp;":"&amp;dbP!$D$2),"&gt;="&amp;Z$6,INDIRECT($F$1&amp;dbP!$D$2&amp;":"&amp;dbP!$D$2),"&lt;="&amp;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A575" s="1">
        <f ca="1">SUMIFS(INDIRECT($F$1&amp;$F575&amp;":"&amp;$F575),INDIRECT($F$1&amp;dbP!$D$2&amp;":"&amp;dbP!$D$2),"&gt;="&amp;AA$6,INDIRECT($F$1&amp;dbP!$D$2&amp;":"&amp;dbP!$D$2),"&lt;="&amp;A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104399.03499460002</v>
      </c>
      <c r="AB575" s="1">
        <f ca="1">SUMIFS(INDIRECT($F$1&amp;$F575&amp;":"&amp;$F575),INDIRECT($F$1&amp;dbP!$D$2&amp;":"&amp;dbP!$D$2),"&gt;="&amp;AB$6,INDIRECT($F$1&amp;dbP!$D$2&amp;":"&amp;dbP!$D$2),"&lt;="&amp;A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C575" s="1">
        <f ca="1">SUMIFS(INDIRECT($F$1&amp;$F575&amp;":"&amp;$F575),INDIRECT($F$1&amp;dbP!$D$2&amp;":"&amp;dbP!$D$2),"&gt;="&amp;AC$6,INDIRECT($F$1&amp;dbP!$D$2&amp;":"&amp;dbP!$D$2),"&lt;="&amp;A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D575" s="1">
        <f ca="1">SUMIFS(INDIRECT($F$1&amp;$F575&amp;":"&amp;$F575),INDIRECT($F$1&amp;dbP!$D$2&amp;":"&amp;dbP!$D$2),"&gt;="&amp;AD$6,INDIRECT($F$1&amp;dbP!$D$2&amp;":"&amp;dbP!$D$2),"&lt;="&amp;A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E575" s="1">
        <f ca="1">SUMIFS(INDIRECT($F$1&amp;$F575&amp;":"&amp;$F575),INDIRECT($F$1&amp;dbP!$D$2&amp;":"&amp;dbP!$D$2),"&gt;="&amp;AE$6,INDIRECT($F$1&amp;dbP!$D$2&amp;":"&amp;dbP!$D$2),"&lt;="&amp;A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F575" s="1">
        <f ca="1">SUMIFS(INDIRECT($F$1&amp;$F575&amp;":"&amp;$F575),INDIRECT($F$1&amp;dbP!$D$2&amp;":"&amp;dbP!$D$2),"&gt;="&amp;AF$6,INDIRECT($F$1&amp;dbP!$D$2&amp;":"&amp;dbP!$D$2),"&lt;="&amp;AF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G575" s="1">
        <f ca="1">SUMIFS(INDIRECT($F$1&amp;$F575&amp;":"&amp;$F575),INDIRECT($F$1&amp;dbP!$D$2&amp;":"&amp;dbP!$D$2),"&gt;="&amp;AG$6,INDIRECT($F$1&amp;dbP!$D$2&amp;":"&amp;dbP!$D$2),"&lt;="&amp;AG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H575" s="1">
        <f ca="1">SUMIFS(INDIRECT($F$1&amp;$F575&amp;":"&amp;$F575),INDIRECT($F$1&amp;dbP!$D$2&amp;":"&amp;dbP!$D$2),"&gt;="&amp;AH$6,INDIRECT($F$1&amp;dbP!$D$2&amp;":"&amp;dbP!$D$2),"&lt;="&amp;AH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I575" s="1">
        <f ca="1">SUMIFS(INDIRECT($F$1&amp;$F575&amp;":"&amp;$F575),INDIRECT($F$1&amp;dbP!$D$2&amp;":"&amp;dbP!$D$2),"&gt;="&amp;AI$6,INDIRECT($F$1&amp;dbP!$D$2&amp;":"&amp;dbP!$D$2),"&lt;="&amp;AI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J575" s="1">
        <f ca="1">SUMIFS(INDIRECT($F$1&amp;$F575&amp;":"&amp;$F575),INDIRECT($F$1&amp;dbP!$D$2&amp;":"&amp;dbP!$D$2),"&gt;="&amp;AJ$6,INDIRECT($F$1&amp;dbP!$D$2&amp;":"&amp;dbP!$D$2),"&lt;="&amp;AJ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K575" s="1">
        <f ca="1">SUMIFS(INDIRECT($F$1&amp;$F575&amp;":"&amp;$F575),INDIRECT($F$1&amp;dbP!$D$2&amp;":"&amp;dbP!$D$2),"&gt;="&amp;AK$6,INDIRECT($F$1&amp;dbP!$D$2&amp;":"&amp;dbP!$D$2),"&lt;="&amp;AK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L575" s="1">
        <f ca="1">SUMIFS(INDIRECT($F$1&amp;$F575&amp;":"&amp;$F575),INDIRECT($F$1&amp;dbP!$D$2&amp;":"&amp;dbP!$D$2),"&gt;="&amp;AL$6,INDIRECT($F$1&amp;dbP!$D$2&amp;":"&amp;dbP!$D$2),"&lt;="&amp;AL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M575" s="1">
        <f ca="1">SUMIFS(INDIRECT($F$1&amp;$F575&amp;":"&amp;$F575),INDIRECT($F$1&amp;dbP!$D$2&amp;":"&amp;dbP!$D$2),"&gt;="&amp;AM$6,INDIRECT($F$1&amp;dbP!$D$2&amp;":"&amp;dbP!$D$2),"&lt;="&amp;AM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N575" s="1">
        <f ca="1">SUMIFS(INDIRECT($F$1&amp;$F575&amp;":"&amp;$F575),INDIRECT($F$1&amp;dbP!$D$2&amp;":"&amp;dbP!$D$2),"&gt;="&amp;AN$6,INDIRECT($F$1&amp;dbP!$D$2&amp;":"&amp;dbP!$D$2),"&lt;="&amp;AN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O575" s="1">
        <f ca="1">SUMIFS(INDIRECT($F$1&amp;$F575&amp;":"&amp;$F575),INDIRECT($F$1&amp;dbP!$D$2&amp;":"&amp;dbP!$D$2),"&gt;="&amp;AO$6,INDIRECT($F$1&amp;dbP!$D$2&amp;":"&amp;dbP!$D$2),"&lt;="&amp;AO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P575" s="1">
        <f ca="1">SUMIFS(INDIRECT($F$1&amp;$F575&amp;":"&amp;$F575),INDIRECT($F$1&amp;dbP!$D$2&amp;":"&amp;dbP!$D$2),"&gt;="&amp;AP$6,INDIRECT($F$1&amp;dbP!$D$2&amp;":"&amp;dbP!$D$2),"&lt;="&amp;AP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Q575" s="1">
        <f ca="1">SUMIFS(INDIRECT($F$1&amp;$F575&amp;":"&amp;$F575),INDIRECT($F$1&amp;dbP!$D$2&amp;":"&amp;dbP!$D$2),"&gt;="&amp;AQ$6,INDIRECT($F$1&amp;dbP!$D$2&amp;":"&amp;dbP!$D$2),"&lt;="&amp;AQ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R575" s="1">
        <f ca="1">SUMIFS(INDIRECT($F$1&amp;$F575&amp;":"&amp;$F575),INDIRECT($F$1&amp;dbP!$D$2&amp;":"&amp;dbP!$D$2),"&gt;="&amp;AR$6,INDIRECT($F$1&amp;dbP!$D$2&amp;":"&amp;dbP!$D$2),"&lt;="&amp;AR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S575" s="1">
        <f ca="1">SUMIFS(INDIRECT($F$1&amp;$F575&amp;":"&amp;$F575),INDIRECT($F$1&amp;dbP!$D$2&amp;":"&amp;dbP!$D$2),"&gt;="&amp;AS$6,INDIRECT($F$1&amp;dbP!$D$2&amp;":"&amp;dbP!$D$2),"&lt;="&amp;AS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T575" s="1">
        <f ca="1">SUMIFS(INDIRECT($F$1&amp;$F575&amp;":"&amp;$F575),INDIRECT($F$1&amp;dbP!$D$2&amp;":"&amp;dbP!$D$2),"&gt;="&amp;AT$6,INDIRECT($F$1&amp;dbP!$D$2&amp;":"&amp;dbP!$D$2),"&lt;="&amp;AT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U575" s="1">
        <f ca="1">SUMIFS(INDIRECT($F$1&amp;$F575&amp;":"&amp;$F575),INDIRECT($F$1&amp;dbP!$D$2&amp;":"&amp;dbP!$D$2),"&gt;="&amp;AU$6,INDIRECT($F$1&amp;dbP!$D$2&amp;":"&amp;dbP!$D$2),"&lt;="&amp;AU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V575" s="1">
        <f ca="1">SUMIFS(INDIRECT($F$1&amp;$F575&amp;":"&amp;$F575),INDIRECT($F$1&amp;dbP!$D$2&amp;":"&amp;dbP!$D$2),"&gt;="&amp;AV$6,INDIRECT($F$1&amp;dbP!$D$2&amp;":"&amp;dbP!$D$2),"&lt;="&amp;A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W575" s="1">
        <f ca="1">SUMIFS(INDIRECT($F$1&amp;$F575&amp;":"&amp;$F575),INDIRECT($F$1&amp;dbP!$D$2&amp;":"&amp;dbP!$D$2),"&gt;="&amp;AW$6,INDIRECT($F$1&amp;dbP!$D$2&amp;":"&amp;dbP!$D$2),"&lt;="&amp;A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X575" s="1">
        <f ca="1">SUMIFS(INDIRECT($F$1&amp;$F575&amp;":"&amp;$F575),INDIRECT($F$1&amp;dbP!$D$2&amp;":"&amp;dbP!$D$2),"&gt;="&amp;AX$6,INDIRECT($F$1&amp;dbP!$D$2&amp;":"&amp;dbP!$D$2),"&lt;="&amp;A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Y575" s="1">
        <f ca="1">SUMIFS(INDIRECT($F$1&amp;$F575&amp;":"&amp;$F575),INDIRECT($F$1&amp;dbP!$D$2&amp;":"&amp;dbP!$D$2),"&gt;="&amp;AY$6,INDIRECT($F$1&amp;dbP!$D$2&amp;":"&amp;dbP!$D$2),"&lt;="&amp;A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Z575" s="1">
        <f ca="1">SUMIFS(INDIRECT($F$1&amp;$F575&amp;":"&amp;$F575),INDIRECT($F$1&amp;dbP!$D$2&amp;":"&amp;dbP!$D$2),"&gt;="&amp;AZ$6,INDIRECT($F$1&amp;dbP!$D$2&amp;":"&amp;dbP!$D$2),"&lt;="&amp;A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A575" s="1">
        <f ca="1">SUMIFS(INDIRECT($F$1&amp;$F575&amp;":"&amp;$F575),INDIRECT($F$1&amp;dbP!$D$2&amp;":"&amp;dbP!$D$2),"&gt;="&amp;BA$6,INDIRECT($F$1&amp;dbP!$D$2&amp;":"&amp;dbP!$D$2),"&lt;="&amp;B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B575" s="1">
        <f ca="1">SUMIFS(INDIRECT($F$1&amp;$F575&amp;":"&amp;$F575),INDIRECT($F$1&amp;dbP!$D$2&amp;":"&amp;dbP!$D$2),"&gt;="&amp;BB$6,INDIRECT($F$1&amp;dbP!$D$2&amp;":"&amp;dbP!$D$2),"&lt;="&amp;B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C575" s="1">
        <f ca="1">SUMIFS(INDIRECT($F$1&amp;$F575&amp;":"&amp;$F575),INDIRECT($F$1&amp;dbP!$D$2&amp;":"&amp;dbP!$D$2),"&gt;="&amp;BC$6,INDIRECT($F$1&amp;dbP!$D$2&amp;":"&amp;dbP!$D$2),"&lt;="&amp;B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D575" s="1">
        <f ca="1">SUMIFS(INDIRECT($F$1&amp;$F575&amp;":"&amp;$F575),INDIRECT($F$1&amp;dbP!$D$2&amp;":"&amp;dbP!$D$2),"&gt;="&amp;BD$6,INDIRECT($F$1&amp;dbP!$D$2&amp;":"&amp;dbP!$D$2),"&lt;="&amp;B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E575" s="1">
        <f ca="1">SUMIFS(INDIRECT($F$1&amp;$F575&amp;":"&amp;$F575),INDIRECT($F$1&amp;dbP!$D$2&amp;":"&amp;dbP!$D$2),"&gt;="&amp;BE$6,INDIRECT($F$1&amp;dbP!$D$2&amp;":"&amp;dbP!$D$2),"&lt;="&amp;B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</row>
    <row r="576" spans="2:57" x14ac:dyDescent="0.3">
      <c r="B576" s="1">
        <f>MAX(B$463:B575)+1</f>
        <v>119</v>
      </c>
      <c r="D576" s="1" t="str">
        <f ca="1">INDIRECT($B$1&amp;Items!AB$2&amp;$B576)</f>
        <v>PL(-)</v>
      </c>
      <c r="F576" s="1" t="str">
        <f ca="1">INDIRECT($B$1&amp;Items!X$2&amp;$B576)</f>
        <v>AA</v>
      </c>
      <c r="H576" s="13" t="str">
        <f ca="1">INDIRECT($B$1&amp;Items!U$2&amp;$B576)</f>
        <v>Операционные расходы</v>
      </c>
      <c r="I576" s="13" t="str">
        <f ca="1">IF(INDIRECT($B$1&amp;Items!V$2&amp;$B576)="",H576,INDIRECT($B$1&amp;Items!V$2&amp;$B576))</f>
        <v>Операционные расходы - блок-3</v>
      </c>
      <c r="J576" s="1" t="str">
        <f ca="1">IF(INDIRECT($B$1&amp;Items!W$2&amp;$B576)="",IF(H576&lt;&gt;I576,"  "&amp;I576,I576),"    "&amp;INDIRECT($B$1&amp;Items!W$2&amp;$B576))</f>
        <v xml:space="preserve">    Операционные расходы - 3-13</v>
      </c>
      <c r="S576" s="1">
        <f ca="1">SUM($U576:INDIRECT(ADDRESS(ROW(),SUMIFS($1:$1,$5:$5,MAX($5:$5)))))</f>
        <v>43173</v>
      </c>
      <c r="V576" s="1">
        <f ca="1">SUMIFS(INDIRECT($F$1&amp;$F576&amp;":"&amp;$F576),INDIRECT($F$1&amp;dbP!$D$2&amp;":"&amp;dbP!$D$2),"&gt;="&amp;V$6,INDIRECT($F$1&amp;dbP!$D$2&amp;":"&amp;dbP!$D$2),"&lt;="&amp;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W576" s="1">
        <f ca="1">SUMIFS(INDIRECT($F$1&amp;$F576&amp;":"&amp;$F576),INDIRECT($F$1&amp;dbP!$D$2&amp;":"&amp;dbP!$D$2),"&gt;="&amp;W$6,INDIRECT($F$1&amp;dbP!$D$2&amp;":"&amp;dbP!$D$2),"&lt;="&amp;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X576" s="1">
        <f ca="1">SUMIFS(INDIRECT($F$1&amp;$F576&amp;":"&amp;$F576),INDIRECT($F$1&amp;dbP!$D$2&amp;":"&amp;dbP!$D$2),"&gt;="&amp;X$6,INDIRECT($F$1&amp;dbP!$D$2&amp;":"&amp;dbP!$D$2),"&lt;="&amp;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Y576" s="1">
        <f ca="1">SUMIFS(INDIRECT($F$1&amp;$F576&amp;":"&amp;$F576),INDIRECT($F$1&amp;dbP!$D$2&amp;":"&amp;dbP!$D$2),"&gt;="&amp;Y$6,INDIRECT($F$1&amp;dbP!$D$2&amp;":"&amp;dbP!$D$2),"&lt;="&amp;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Z576" s="1">
        <f ca="1">SUMIFS(INDIRECT($F$1&amp;$F576&amp;":"&amp;$F576),INDIRECT($F$1&amp;dbP!$D$2&amp;":"&amp;dbP!$D$2),"&gt;="&amp;Z$6,INDIRECT($F$1&amp;dbP!$D$2&amp;":"&amp;dbP!$D$2),"&lt;="&amp;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A576" s="1">
        <f ca="1">SUMIFS(INDIRECT($F$1&amp;$F576&amp;":"&amp;$F576),INDIRECT($F$1&amp;dbP!$D$2&amp;":"&amp;dbP!$D$2),"&gt;="&amp;AA$6,INDIRECT($F$1&amp;dbP!$D$2&amp;":"&amp;dbP!$D$2),"&lt;="&amp;A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43173</v>
      </c>
      <c r="AB576" s="1">
        <f ca="1">SUMIFS(INDIRECT($F$1&amp;$F576&amp;":"&amp;$F576),INDIRECT($F$1&amp;dbP!$D$2&amp;":"&amp;dbP!$D$2),"&gt;="&amp;AB$6,INDIRECT($F$1&amp;dbP!$D$2&amp;":"&amp;dbP!$D$2),"&lt;="&amp;A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C576" s="1">
        <f ca="1">SUMIFS(INDIRECT($F$1&amp;$F576&amp;":"&amp;$F576),INDIRECT($F$1&amp;dbP!$D$2&amp;":"&amp;dbP!$D$2),"&gt;="&amp;AC$6,INDIRECT($F$1&amp;dbP!$D$2&amp;":"&amp;dbP!$D$2),"&lt;="&amp;A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D576" s="1">
        <f ca="1">SUMIFS(INDIRECT($F$1&amp;$F576&amp;":"&amp;$F576),INDIRECT($F$1&amp;dbP!$D$2&amp;":"&amp;dbP!$D$2),"&gt;="&amp;AD$6,INDIRECT($F$1&amp;dbP!$D$2&amp;":"&amp;dbP!$D$2),"&lt;="&amp;A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E576" s="1">
        <f ca="1">SUMIFS(INDIRECT($F$1&amp;$F576&amp;":"&amp;$F576),INDIRECT($F$1&amp;dbP!$D$2&amp;":"&amp;dbP!$D$2),"&gt;="&amp;AE$6,INDIRECT($F$1&amp;dbP!$D$2&amp;":"&amp;dbP!$D$2),"&lt;="&amp;A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F576" s="1">
        <f ca="1">SUMIFS(INDIRECT($F$1&amp;$F576&amp;":"&amp;$F576),INDIRECT($F$1&amp;dbP!$D$2&amp;":"&amp;dbP!$D$2),"&gt;="&amp;AF$6,INDIRECT($F$1&amp;dbP!$D$2&amp;":"&amp;dbP!$D$2),"&lt;="&amp;AF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G576" s="1">
        <f ca="1">SUMIFS(INDIRECT($F$1&amp;$F576&amp;":"&amp;$F576),INDIRECT($F$1&amp;dbP!$D$2&amp;":"&amp;dbP!$D$2),"&gt;="&amp;AG$6,INDIRECT($F$1&amp;dbP!$D$2&amp;":"&amp;dbP!$D$2),"&lt;="&amp;AG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H576" s="1">
        <f ca="1">SUMIFS(INDIRECT($F$1&amp;$F576&amp;":"&amp;$F576),INDIRECT($F$1&amp;dbP!$D$2&amp;":"&amp;dbP!$D$2),"&gt;="&amp;AH$6,INDIRECT($F$1&amp;dbP!$D$2&amp;":"&amp;dbP!$D$2),"&lt;="&amp;AH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I576" s="1">
        <f ca="1">SUMIFS(INDIRECT($F$1&amp;$F576&amp;":"&amp;$F576),INDIRECT($F$1&amp;dbP!$D$2&amp;":"&amp;dbP!$D$2),"&gt;="&amp;AI$6,INDIRECT($F$1&amp;dbP!$D$2&amp;":"&amp;dbP!$D$2),"&lt;="&amp;AI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J576" s="1">
        <f ca="1">SUMIFS(INDIRECT($F$1&amp;$F576&amp;":"&amp;$F576),INDIRECT($F$1&amp;dbP!$D$2&amp;":"&amp;dbP!$D$2),"&gt;="&amp;AJ$6,INDIRECT($F$1&amp;dbP!$D$2&amp;":"&amp;dbP!$D$2),"&lt;="&amp;AJ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K576" s="1">
        <f ca="1">SUMIFS(INDIRECT($F$1&amp;$F576&amp;":"&amp;$F576),INDIRECT($F$1&amp;dbP!$D$2&amp;":"&amp;dbP!$D$2),"&gt;="&amp;AK$6,INDIRECT($F$1&amp;dbP!$D$2&amp;":"&amp;dbP!$D$2),"&lt;="&amp;AK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L576" s="1">
        <f ca="1">SUMIFS(INDIRECT($F$1&amp;$F576&amp;":"&amp;$F576),INDIRECT($F$1&amp;dbP!$D$2&amp;":"&amp;dbP!$D$2),"&gt;="&amp;AL$6,INDIRECT($F$1&amp;dbP!$D$2&amp;":"&amp;dbP!$D$2),"&lt;="&amp;AL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M576" s="1">
        <f ca="1">SUMIFS(INDIRECT($F$1&amp;$F576&amp;":"&amp;$F576),INDIRECT($F$1&amp;dbP!$D$2&amp;":"&amp;dbP!$D$2),"&gt;="&amp;AM$6,INDIRECT($F$1&amp;dbP!$D$2&amp;":"&amp;dbP!$D$2),"&lt;="&amp;AM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N576" s="1">
        <f ca="1">SUMIFS(INDIRECT($F$1&amp;$F576&amp;":"&amp;$F576),INDIRECT($F$1&amp;dbP!$D$2&amp;":"&amp;dbP!$D$2),"&gt;="&amp;AN$6,INDIRECT($F$1&amp;dbP!$D$2&amp;":"&amp;dbP!$D$2),"&lt;="&amp;AN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O576" s="1">
        <f ca="1">SUMIFS(INDIRECT($F$1&amp;$F576&amp;":"&amp;$F576),INDIRECT($F$1&amp;dbP!$D$2&amp;":"&amp;dbP!$D$2),"&gt;="&amp;AO$6,INDIRECT($F$1&amp;dbP!$D$2&amp;":"&amp;dbP!$D$2),"&lt;="&amp;AO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P576" s="1">
        <f ca="1">SUMIFS(INDIRECT($F$1&amp;$F576&amp;":"&amp;$F576),INDIRECT($F$1&amp;dbP!$D$2&amp;":"&amp;dbP!$D$2),"&gt;="&amp;AP$6,INDIRECT($F$1&amp;dbP!$D$2&amp;":"&amp;dbP!$D$2),"&lt;="&amp;AP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Q576" s="1">
        <f ca="1">SUMIFS(INDIRECT($F$1&amp;$F576&amp;":"&amp;$F576),INDIRECT($F$1&amp;dbP!$D$2&amp;":"&amp;dbP!$D$2),"&gt;="&amp;AQ$6,INDIRECT($F$1&amp;dbP!$D$2&amp;":"&amp;dbP!$D$2),"&lt;="&amp;AQ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R576" s="1">
        <f ca="1">SUMIFS(INDIRECT($F$1&amp;$F576&amp;":"&amp;$F576),INDIRECT($F$1&amp;dbP!$D$2&amp;":"&amp;dbP!$D$2),"&gt;="&amp;AR$6,INDIRECT($F$1&amp;dbP!$D$2&amp;":"&amp;dbP!$D$2),"&lt;="&amp;AR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S576" s="1">
        <f ca="1">SUMIFS(INDIRECT($F$1&amp;$F576&amp;":"&amp;$F576),INDIRECT($F$1&amp;dbP!$D$2&amp;":"&amp;dbP!$D$2),"&gt;="&amp;AS$6,INDIRECT($F$1&amp;dbP!$D$2&amp;":"&amp;dbP!$D$2),"&lt;="&amp;AS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T576" s="1">
        <f ca="1">SUMIFS(INDIRECT($F$1&amp;$F576&amp;":"&amp;$F576),INDIRECT($F$1&amp;dbP!$D$2&amp;":"&amp;dbP!$D$2),"&gt;="&amp;AT$6,INDIRECT($F$1&amp;dbP!$D$2&amp;":"&amp;dbP!$D$2),"&lt;="&amp;AT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U576" s="1">
        <f ca="1">SUMIFS(INDIRECT($F$1&amp;$F576&amp;":"&amp;$F576),INDIRECT($F$1&amp;dbP!$D$2&amp;":"&amp;dbP!$D$2),"&gt;="&amp;AU$6,INDIRECT($F$1&amp;dbP!$D$2&amp;":"&amp;dbP!$D$2),"&lt;="&amp;AU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V576" s="1">
        <f ca="1">SUMIFS(INDIRECT($F$1&amp;$F576&amp;":"&amp;$F576),INDIRECT($F$1&amp;dbP!$D$2&amp;":"&amp;dbP!$D$2),"&gt;="&amp;AV$6,INDIRECT($F$1&amp;dbP!$D$2&amp;":"&amp;dbP!$D$2),"&lt;="&amp;A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W576" s="1">
        <f ca="1">SUMIFS(INDIRECT($F$1&amp;$F576&amp;":"&amp;$F576),INDIRECT($F$1&amp;dbP!$D$2&amp;":"&amp;dbP!$D$2),"&gt;="&amp;AW$6,INDIRECT($F$1&amp;dbP!$D$2&amp;":"&amp;dbP!$D$2),"&lt;="&amp;A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X576" s="1">
        <f ca="1">SUMIFS(INDIRECT($F$1&amp;$F576&amp;":"&amp;$F576),INDIRECT($F$1&amp;dbP!$D$2&amp;":"&amp;dbP!$D$2),"&gt;="&amp;AX$6,INDIRECT($F$1&amp;dbP!$D$2&amp;":"&amp;dbP!$D$2),"&lt;="&amp;A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Y576" s="1">
        <f ca="1">SUMIFS(INDIRECT($F$1&amp;$F576&amp;":"&amp;$F576),INDIRECT($F$1&amp;dbP!$D$2&amp;":"&amp;dbP!$D$2),"&gt;="&amp;AY$6,INDIRECT($F$1&amp;dbP!$D$2&amp;":"&amp;dbP!$D$2),"&lt;="&amp;A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Z576" s="1">
        <f ca="1">SUMIFS(INDIRECT($F$1&amp;$F576&amp;":"&amp;$F576),INDIRECT($F$1&amp;dbP!$D$2&amp;":"&amp;dbP!$D$2),"&gt;="&amp;AZ$6,INDIRECT($F$1&amp;dbP!$D$2&amp;":"&amp;dbP!$D$2),"&lt;="&amp;A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A576" s="1">
        <f ca="1">SUMIFS(INDIRECT($F$1&amp;$F576&amp;":"&amp;$F576),INDIRECT($F$1&amp;dbP!$D$2&amp;":"&amp;dbP!$D$2),"&gt;="&amp;BA$6,INDIRECT($F$1&amp;dbP!$D$2&amp;":"&amp;dbP!$D$2),"&lt;="&amp;B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B576" s="1">
        <f ca="1">SUMIFS(INDIRECT($F$1&amp;$F576&amp;":"&amp;$F576),INDIRECT($F$1&amp;dbP!$D$2&amp;":"&amp;dbP!$D$2),"&gt;="&amp;BB$6,INDIRECT($F$1&amp;dbP!$D$2&amp;":"&amp;dbP!$D$2),"&lt;="&amp;B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C576" s="1">
        <f ca="1">SUMIFS(INDIRECT($F$1&amp;$F576&amp;":"&amp;$F576),INDIRECT($F$1&amp;dbP!$D$2&amp;":"&amp;dbP!$D$2),"&gt;="&amp;BC$6,INDIRECT($F$1&amp;dbP!$D$2&amp;":"&amp;dbP!$D$2),"&lt;="&amp;B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D576" s="1">
        <f ca="1">SUMIFS(INDIRECT($F$1&amp;$F576&amp;":"&amp;$F576),INDIRECT($F$1&amp;dbP!$D$2&amp;":"&amp;dbP!$D$2),"&gt;="&amp;BD$6,INDIRECT($F$1&amp;dbP!$D$2&amp;":"&amp;dbP!$D$2),"&lt;="&amp;B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E576" s="1">
        <f ca="1">SUMIFS(INDIRECT($F$1&amp;$F576&amp;":"&amp;$F576),INDIRECT($F$1&amp;dbP!$D$2&amp;":"&amp;dbP!$D$2),"&gt;="&amp;BE$6,INDIRECT($F$1&amp;dbP!$D$2&amp;":"&amp;dbP!$D$2),"&lt;="&amp;B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</row>
    <row r="577" spans="2:57" x14ac:dyDescent="0.3">
      <c r="B577" s="1">
        <f>MAX(B$463:B576)+1</f>
        <v>120</v>
      </c>
      <c r="D577" s="1" t="str">
        <f ca="1">INDIRECT($B$1&amp;Items!AB$2&amp;$B577)</f>
        <v>PL(-)</v>
      </c>
      <c r="F577" s="1" t="str">
        <f ca="1">INDIRECT($B$1&amp;Items!X$2&amp;$B577)</f>
        <v>AA</v>
      </c>
      <c r="H577" s="13" t="str">
        <f ca="1">INDIRECT($B$1&amp;Items!U$2&amp;$B577)</f>
        <v>Операционные расходы</v>
      </c>
      <c r="I577" s="13" t="str">
        <f ca="1">IF(INDIRECT($B$1&amp;Items!V$2&amp;$B577)="",H577,INDIRECT($B$1&amp;Items!V$2&amp;$B577))</f>
        <v>Операционные расходы - блок-3</v>
      </c>
      <c r="J577" s="1" t="str">
        <f ca="1">IF(INDIRECT($B$1&amp;Items!W$2&amp;$B577)="",IF(H577&lt;&gt;I577,"  "&amp;I577,I577),"    "&amp;INDIRECT($B$1&amp;Items!W$2&amp;$B577))</f>
        <v xml:space="preserve">    Операционные расходы - 3-14</v>
      </c>
      <c r="S577" s="1">
        <f ca="1">SUM($U577:INDIRECT(ADDRESS(ROW(),SUMIFS($1:$1,$5:$5,MAX($5:$5)))))</f>
        <v>220662</v>
      </c>
      <c r="V577" s="1">
        <f ca="1">SUMIFS(INDIRECT($F$1&amp;$F577&amp;":"&amp;$F577),INDIRECT($F$1&amp;dbP!$D$2&amp;":"&amp;dbP!$D$2),"&gt;="&amp;V$6,INDIRECT($F$1&amp;dbP!$D$2&amp;":"&amp;dbP!$D$2),"&lt;="&amp;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220662</v>
      </c>
      <c r="W577" s="1">
        <f ca="1">SUMIFS(INDIRECT($F$1&amp;$F577&amp;":"&amp;$F577),INDIRECT($F$1&amp;dbP!$D$2&amp;":"&amp;dbP!$D$2),"&gt;="&amp;W$6,INDIRECT($F$1&amp;dbP!$D$2&amp;":"&amp;dbP!$D$2),"&lt;="&amp;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X577" s="1">
        <f ca="1">SUMIFS(INDIRECT($F$1&amp;$F577&amp;":"&amp;$F577),INDIRECT($F$1&amp;dbP!$D$2&amp;":"&amp;dbP!$D$2),"&gt;="&amp;X$6,INDIRECT($F$1&amp;dbP!$D$2&amp;":"&amp;dbP!$D$2),"&lt;="&amp;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Y577" s="1">
        <f ca="1">SUMIFS(INDIRECT($F$1&amp;$F577&amp;":"&amp;$F577),INDIRECT($F$1&amp;dbP!$D$2&amp;":"&amp;dbP!$D$2),"&gt;="&amp;Y$6,INDIRECT($F$1&amp;dbP!$D$2&amp;":"&amp;dbP!$D$2),"&lt;="&amp;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Z577" s="1">
        <f ca="1">SUMIFS(INDIRECT($F$1&amp;$F577&amp;":"&amp;$F577),INDIRECT($F$1&amp;dbP!$D$2&amp;":"&amp;dbP!$D$2),"&gt;="&amp;Z$6,INDIRECT($F$1&amp;dbP!$D$2&amp;":"&amp;dbP!$D$2),"&lt;="&amp;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A577" s="1">
        <f ca="1">SUMIFS(INDIRECT($F$1&amp;$F577&amp;":"&amp;$F577),INDIRECT($F$1&amp;dbP!$D$2&amp;":"&amp;dbP!$D$2),"&gt;="&amp;AA$6,INDIRECT($F$1&amp;dbP!$D$2&amp;":"&amp;dbP!$D$2),"&lt;="&amp;A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B577" s="1">
        <f ca="1">SUMIFS(INDIRECT($F$1&amp;$F577&amp;":"&amp;$F577),INDIRECT($F$1&amp;dbP!$D$2&amp;":"&amp;dbP!$D$2),"&gt;="&amp;AB$6,INDIRECT($F$1&amp;dbP!$D$2&amp;":"&amp;dbP!$D$2),"&lt;="&amp;A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C577" s="1">
        <f ca="1">SUMIFS(INDIRECT($F$1&amp;$F577&amp;":"&amp;$F577),INDIRECT($F$1&amp;dbP!$D$2&amp;":"&amp;dbP!$D$2),"&gt;="&amp;AC$6,INDIRECT($F$1&amp;dbP!$D$2&amp;":"&amp;dbP!$D$2),"&lt;="&amp;A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D577" s="1">
        <f ca="1">SUMIFS(INDIRECT($F$1&amp;$F577&amp;":"&amp;$F577),INDIRECT($F$1&amp;dbP!$D$2&amp;":"&amp;dbP!$D$2),"&gt;="&amp;AD$6,INDIRECT($F$1&amp;dbP!$D$2&amp;":"&amp;dbP!$D$2),"&lt;="&amp;A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E577" s="1">
        <f ca="1">SUMIFS(INDIRECT($F$1&amp;$F577&amp;":"&amp;$F577),INDIRECT($F$1&amp;dbP!$D$2&amp;":"&amp;dbP!$D$2),"&gt;="&amp;AE$6,INDIRECT($F$1&amp;dbP!$D$2&amp;":"&amp;dbP!$D$2),"&lt;="&amp;A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F577" s="1">
        <f ca="1">SUMIFS(INDIRECT($F$1&amp;$F577&amp;":"&amp;$F577),INDIRECT($F$1&amp;dbP!$D$2&amp;":"&amp;dbP!$D$2),"&gt;="&amp;AF$6,INDIRECT($F$1&amp;dbP!$D$2&amp;":"&amp;dbP!$D$2),"&lt;="&amp;AF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G577" s="1">
        <f ca="1">SUMIFS(INDIRECT($F$1&amp;$F577&amp;":"&amp;$F577),INDIRECT($F$1&amp;dbP!$D$2&amp;":"&amp;dbP!$D$2),"&gt;="&amp;AG$6,INDIRECT($F$1&amp;dbP!$D$2&amp;":"&amp;dbP!$D$2),"&lt;="&amp;AG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H577" s="1">
        <f ca="1">SUMIFS(INDIRECT($F$1&amp;$F577&amp;":"&amp;$F577),INDIRECT($F$1&amp;dbP!$D$2&amp;":"&amp;dbP!$D$2),"&gt;="&amp;AH$6,INDIRECT($F$1&amp;dbP!$D$2&amp;":"&amp;dbP!$D$2),"&lt;="&amp;AH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I577" s="1">
        <f ca="1">SUMIFS(INDIRECT($F$1&amp;$F577&amp;":"&amp;$F577),INDIRECT($F$1&amp;dbP!$D$2&amp;":"&amp;dbP!$D$2),"&gt;="&amp;AI$6,INDIRECT($F$1&amp;dbP!$D$2&amp;":"&amp;dbP!$D$2),"&lt;="&amp;AI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J577" s="1">
        <f ca="1">SUMIFS(INDIRECT($F$1&amp;$F577&amp;":"&amp;$F577),INDIRECT($F$1&amp;dbP!$D$2&amp;":"&amp;dbP!$D$2),"&gt;="&amp;AJ$6,INDIRECT($F$1&amp;dbP!$D$2&amp;":"&amp;dbP!$D$2),"&lt;="&amp;AJ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K577" s="1">
        <f ca="1">SUMIFS(INDIRECT($F$1&amp;$F577&amp;":"&amp;$F577),INDIRECT($F$1&amp;dbP!$D$2&amp;":"&amp;dbP!$D$2),"&gt;="&amp;AK$6,INDIRECT($F$1&amp;dbP!$D$2&amp;":"&amp;dbP!$D$2),"&lt;="&amp;AK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L577" s="1">
        <f ca="1">SUMIFS(INDIRECT($F$1&amp;$F577&amp;":"&amp;$F577),INDIRECT($F$1&amp;dbP!$D$2&amp;":"&amp;dbP!$D$2),"&gt;="&amp;AL$6,INDIRECT($F$1&amp;dbP!$D$2&amp;":"&amp;dbP!$D$2),"&lt;="&amp;AL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M577" s="1">
        <f ca="1">SUMIFS(INDIRECT($F$1&amp;$F577&amp;":"&amp;$F577),INDIRECT($F$1&amp;dbP!$D$2&amp;":"&amp;dbP!$D$2),"&gt;="&amp;AM$6,INDIRECT($F$1&amp;dbP!$D$2&amp;":"&amp;dbP!$D$2),"&lt;="&amp;AM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N577" s="1">
        <f ca="1">SUMIFS(INDIRECT($F$1&amp;$F577&amp;":"&amp;$F577),INDIRECT($F$1&amp;dbP!$D$2&amp;":"&amp;dbP!$D$2),"&gt;="&amp;AN$6,INDIRECT($F$1&amp;dbP!$D$2&amp;":"&amp;dbP!$D$2),"&lt;="&amp;AN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O577" s="1">
        <f ca="1">SUMIFS(INDIRECT($F$1&amp;$F577&amp;":"&amp;$F577),INDIRECT($F$1&amp;dbP!$D$2&amp;":"&amp;dbP!$D$2),"&gt;="&amp;AO$6,INDIRECT($F$1&amp;dbP!$D$2&amp;":"&amp;dbP!$D$2),"&lt;="&amp;AO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P577" s="1">
        <f ca="1">SUMIFS(INDIRECT($F$1&amp;$F577&amp;":"&amp;$F577),INDIRECT($F$1&amp;dbP!$D$2&amp;":"&amp;dbP!$D$2),"&gt;="&amp;AP$6,INDIRECT($F$1&amp;dbP!$D$2&amp;":"&amp;dbP!$D$2),"&lt;="&amp;AP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Q577" s="1">
        <f ca="1">SUMIFS(INDIRECT($F$1&amp;$F577&amp;":"&amp;$F577),INDIRECT($F$1&amp;dbP!$D$2&amp;":"&amp;dbP!$D$2),"&gt;="&amp;AQ$6,INDIRECT($F$1&amp;dbP!$D$2&amp;":"&amp;dbP!$D$2),"&lt;="&amp;AQ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R577" s="1">
        <f ca="1">SUMIFS(INDIRECT($F$1&amp;$F577&amp;":"&amp;$F577),INDIRECT($F$1&amp;dbP!$D$2&amp;":"&amp;dbP!$D$2),"&gt;="&amp;AR$6,INDIRECT($F$1&amp;dbP!$D$2&amp;":"&amp;dbP!$D$2),"&lt;="&amp;AR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S577" s="1">
        <f ca="1">SUMIFS(INDIRECT($F$1&amp;$F577&amp;":"&amp;$F577),INDIRECT($F$1&amp;dbP!$D$2&amp;":"&amp;dbP!$D$2),"&gt;="&amp;AS$6,INDIRECT($F$1&amp;dbP!$D$2&amp;":"&amp;dbP!$D$2),"&lt;="&amp;AS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T577" s="1">
        <f ca="1">SUMIFS(INDIRECT($F$1&amp;$F577&amp;":"&amp;$F577),INDIRECT($F$1&amp;dbP!$D$2&amp;":"&amp;dbP!$D$2),"&gt;="&amp;AT$6,INDIRECT($F$1&amp;dbP!$D$2&amp;":"&amp;dbP!$D$2),"&lt;="&amp;AT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U577" s="1">
        <f ca="1">SUMIFS(INDIRECT($F$1&amp;$F577&amp;":"&amp;$F577),INDIRECT($F$1&amp;dbP!$D$2&amp;":"&amp;dbP!$D$2),"&gt;="&amp;AU$6,INDIRECT($F$1&amp;dbP!$D$2&amp;":"&amp;dbP!$D$2),"&lt;="&amp;AU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V577" s="1">
        <f ca="1">SUMIFS(INDIRECT($F$1&amp;$F577&amp;":"&amp;$F577),INDIRECT($F$1&amp;dbP!$D$2&amp;":"&amp;dbP!$D$2),"&gt;="&amp;AV$6,INDIRECT($F$1&amp;dbP!$D$2&amp;":"&amp;dbP!$D$2),"&lt;="&amp;A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W577" s="1">
        <f ca="1">SUMIFS(INDIRECT($F$1&amp;$F577&amp;":"&amp;$F577),INDIRECT($F$1&amp;dbP!$D$2&amp;":"&amp;dbP!$D$2),"&gt;="&amp;AW$6,INDIRECT($F$1&amp;dbP!$D$2&amp;":"&amp;dbP!$D$2),"&lt;="&amp;A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X577" s="1">
        <f ca="1">SUMIFS(INDIRECT($F$1&amp;$F577&amp;":"&amp;$F577),INDIRECT($F$1&amp;dbP!$D$2&amp;":"&amp;dbP!$D$2),"&gt;="&amp;AX$6,INDIRECT($F$1&amp;dbP!$D$2&amp;":"&amp;dbP!$D$2),"&lt;="&amp;A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Y577" s="1">
        <f ca="1">SUMIFS(INDIRECT($F$1&amp;$F577&amp;":"&amp;$F577),INDIRECT($F$1&amp;dbP!$D$2&amp;":"&amp;dbP!$D$2),"&gt;="&amp;AY$6,INDIRECT($F$1&amp;dbP!$D$2&amp;":"&amp;dbP!$D$2),"&lt;="&amp;A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Z577" s="1">
        <f ca="1">SUMIFS(INDIRECT($F$1&amp;$F577&amp;":"&amp;$F577),INDIRECT($F$1&amp;dbP!$D$2&amp;":"&amp;dbP!$D$2),"&gt;="&amp;AZ$6,INDIRECT($F$1&amp;dbP!$D$2&amp;":"&amp;dbP!$D$2),"&lt;="&amp;A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A577" s="1">
        <f ca="1">SUMIFS(INDIRECT($F$1&amp;$F577&amp;":"&amp;$F577),INDIRECT($F$1&amp;dbP!$D$2&amp;":"&amp;dbP!$D$2),"&gt;="&amp;BA$6,INDIRECT($F$1&amp;dbP!$D$2&amp;":"&amp;dbP!$D$2),"&lt;="&amp;B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B577" s="1">
        <f ca="1">SUMIFS(INDIRECT($F$1&amp;$F577&amp;":"&amp;$F577),INDIRECT($F$1&amp;dbP!$D$2&amp;":"&amp;dbP!$D$2),"&gt;="&amp;BB$6,INDIRECT($F$1&amp;dbP!$D$2&amp;":"&amp;dbP!$D$2),"&lt;="&amp;B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C577" s="1">
        <f ca="1">SUMIFS(INDIRECT($F$1&amp;$F577&amp;":"&amp;$F577),INDIRECT($F$1&amp;dbP!$D$2&amp;":"&amp;dbP!$D$2),"&gt;="&amp;BC$6,INDIRECT($F$1&amp;dbP!$D$2&amp;":"&amp;dbP!$D$2),"&lt;="&amp;B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D577" s="1">
        <f ca="1">SUMIFS(INDIRECT($F$1&amp;$F577&amp;":"&amp;$F577),INDIRECT($F$1&amp;dbP!$D$2&amp;":"&amp;dbP!$D$2),"&gt;="&amp;BD$6,INDIRECT($F$1&amp;dbP!$D$2&amp;":"&amp;dbP!$D$2),"&lt;="&amp;B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E577" s="1">
        <f ca="1">SUMIFS(INDIRECT($F$1&amp;$F577&amp;":"&amp;$F577),INDIRECT($F$1&amp;dbP!$D$2&amp;":"&amp;dbP!$D$2),"&gt;="&amp;BE$6,INDIRECT($F$1&amp;dbP!$D$2&amp;":"&amp;dbP!$D$2),"&lt;="&amp;B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</row>
    <row r="578" spans="2:57" x14ac:dyDescent="0.3">
      <c r="B578" s="1">
        <f>MAX(B$463:B577)+1</f>
        <v>121</v>
      </c>
      <c r="D578" s="1" t="str">
        <f ca="1">INDIRECT($B$1&amp;Items!AB$2&amp;$B578)</f>
        <v>PL(-)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 - блок-3</v>
      </c>
      <c r="J578" s="1" t="str">
        <f ca="1">IF(INDIRECT($B$1&amp;Items!W$2&amp;$B578)="",IF(H578&lt;&gt;I578,"  "&amp;I578,I578),"    "&amp;INDIRECT($B$1&amp;Items!W$2&amp;$B578))</f>
        <v xml:space="preserve">    Операционные расходы - 3-15</v>
      </c>
      <c r="S578" s="1">
        <f ca="1">SUM($U578:INDIRECT(ADDRESS(ROW(),SUMIFS($1:$1,$5:$5,MAX($5:$5)))))</f>
        <v>116382.00000000001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116382.00000000001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2:57" x14ac:dyDescent="0.3">
      <c r="B579" s="1">
        <f>MAX(B$463:B578)+1</f>
        <v>122</v>
      </c>
      <c r="D579" s="1" t="str">
        <f ca="1">INDIRECT($B$1&amp;Items!AB$2&amp;$B579)</f>
        <v>PL(-)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блок-3</v>
      </c>
      <c r="J579" s="1" t="str">
        <f ca="1">IF(INDIRECT($B$1&amp;Items!W$2&amp;$B579)="",IF(H579&lt;&gt;I579,"  "&amp;I579,I579),"    "&amp;INDIRECT($B$1&amp;Items!W$2&amp;$B579))</f>
        <v xml:space="preserve">    Операционные расходы - 3-16</v>
      </c>
      <c r="S579" s="1">
        <f ca="1">SUM($U579:INDIRECT(ADDRESS(ROW(),SUMIFS($1:$1,$5:$5,MAX($5:$5)))))</f>
        <v>90469.894000000015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90469.894000000015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2:57" x14ac:dyDescent="0.3">
      <c r="B580" s="1">
        <f>MAX(B$463:B579)+1</f>
        <v>123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блок-3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- 3-17</v>
      </c>
      <c r="S580" s="1">
        <f ca="1">SUM($U580:INDIRECT(ADDRESS(ROW(),SUMIFS($1:$1,$5:$5,MAX($5:$5)))))</f>
        <v>50123.853000000003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50123.853000000003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2:57" x14ac:dyDescent="0.3">
      <c r="B581" s="1">
        <f>MAX(B$463:B580)+1</f>
        <v>124</v>
      </c>
      <c r="D581" s="1">
        <f ca="1">INDIRECT($B$1&amp;Items!AB$2&amp;$B581)</f>
        <v>0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блок-4</v>
      </c>
      <c r="J581" s="1" t="str">
        <f ca="1">IF(INDIRECT($B$1&amp;Items!W$2&amp;$B581)="",IF(H581&lt;&gt;I581,"  "&amp;I581,I581),"    "&amp;INDIRECT($B$1&amp;Items!W$2&amp;$B581))</f>
        <v xml:space="preserve">  Операционные расходы - блок-4</v>
      </c>
      <c r="S581" s="1">
        <f ca="1">SUM($U581:INDIRECT(ADDRESS(ROW(),SUMIFS($1:$1,$5:$5,MAX($5:$5)))))</f>
        <v>1470255.4404740899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500028.93874060002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520991.74193349003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312435.94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136798.81980000003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2:57" x14ac:dyDescent="0.3">
      <c r="B582" s="1">
        <f>MAX(B$463:B581)+1</f>
        <v>125</v>
      </c>
      <c r="D582" s="1" t="str">
        <f ca="1">INDIRECT($B$1&amp;Items!AB$2&amp;$B582)</f>
        <v>PL(-)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блок-4</v>
      </c>
      <c r="J582" s="1" t="str">
        <f ca="1">IF(INDIRECT($B$1&amp;Items!W$2&amp;$B582)="",IF(H582&lt;&gt;I582,"  "&amp;I582,I582),"    "&amp;INDIRECT($B$1&amp;Items!W$2&amp;$B582))</f>
        <v xml:space="preserve">    Операционные расходы - 4-1</v>
      </c>
      <c r="S582" s="1">
        <f ca="1">SUM($U582:INDIRECT(ADDRESS(ROW(),SUMIFS($1:$1,$5:$5,MAX($5:$5)))))</f>
        <v>258784.75529999999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258784.75529999999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2:57" x14ac:dyDescent="0.3">
      <c r="B583" s="1">
        <f>MAX(B$463:B582)+1</f>
        <v>126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блок-4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- 4-2</v>
      </c>
      <c r="S583" s="1">
        <f ca="1">SUM($U583:INDIRECT(ADDRESS(ROW(),SUMIFS($1:$1,$5:$5,MAX($5:$5)))))</f>
        <v>136940.70180000001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136940.70180000001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2:57" x14ac:dyDescent="0.3">
      <c r="B584" s="1">
        <f>MAX(B$463:B583)+1</f>
        <v>127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блок-4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- 4-3</v>
      </c>
      <c r="S584" s="1">
        <f ca="1">SUM($U584:INDIRECT(ADDRESS(ROW(),SUMIFS($1:$1,$5:$5,MAX($5:$5)))))</f>
        <v>104303.4816406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104303.4816406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2:57" x14ac:dyDescent="0.3">
      <c r="B585" s="1">
        <f>MAX(B$463:B584)+1</f>
        <v>128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блок-4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- 4-4</v>
      </c>
      <c r="S585" s="1">
        <f ca="1">SUM($U585:INDIRECT(ADDRESS(ROW(),SUMIFS($1:$1,$5:$5,MAX($5:$5)))))</f>
        <v>58081.884599700003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58081.884599700003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2:57" x14ac:dyDescent="0.3">
      <c r="B586" s="1">
        <f>MAX(B$463:B585)+1</f>
        <v>129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блок-4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- 4-5</v>
      </c>
      <c r="S586" s="1">
        <f ca="1">SUM($U586:INDIRECT(ADDRESS(ROW(),SUMIFS($1:$1,$5:$5,MAX($5:$5)))))</f>
        <v>302431.49784297001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302431.49784297001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2:57" x14ac:dyDescent="0.3">
      <c r="B587" s="1">
        <f>MAX(B$463:B586)+1</f>
        <v>130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блок-4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- 4-6</v>
      </c>
      <c r="S587" s="1">
        <f ca="1">SUM($U587:INDIRECT(ADDRESS(ROW(),SUMIFS($1:$1,$5:$5,MAX($5:$5)))))</f>
        <v>160478.35949082003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160478.35949082003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2:57" x14ac:dyDescent="0.3">
      <c r="B588" s="1">
        <f>MAX(B$463:B587)+1</f>
        <v>131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блок-4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- 4-7</v>
      </c>
      <c r="S588" s="1">
        <f ca="1">SUM($U588:INDIRECT(ADDRESS(ROW(),SUMIFS($1:$1,$5:$5,MAX($5:$5)))))</f>
        <v>81346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81346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2:57" x14ac:dyDescent="0.3">
      <c r="B589" s="1">
        <f>MAX(B$463:B588)+1</f>
        <v>132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блок-4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- 4-8</v>
      </c>
      <c r="S589" s="1">
        <f ca="1">SUM($U589:INDIRECT(ADDRESS(ROW(),SUMIFS($1:$1,$5:$5,MAX($5:$5)))))</f>
        <v>37416.6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37416.6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2:57" x14ac:dyDescent="0.3">
      <c r="B590" s="1">
        <f>MAX(B$463:B589)+1</f>
        <v>133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блок-4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- 4-9</v>
      </c>
      <c r="S590" s="1">
        <f ca="1">SUM($U590:INDIRECT(ADDRESS(ROW(),SUMIFS($1:$1,$5:$5,MAX($5:$5)))))</f>
        <v>193673.34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193673.34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2:57" x14ac:dyDescent="0.3">
      <c r="B591" s="1">
        <f>MAX(B$463:B590)+1</f>
        <v>134</v>
      </c>
      <c r="D591" s="1" t="str">
        <f ca="1">INDIRECT($B$1&amp;Items!AB$2&amp;$B591)</f>
        <v>PL(-)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блок-4</v>
      </c>
      <c r="J591" s="1" t="str">
        <f ca="1">IF(INDIRECT($B$1&amp;Items!W$2&amp;$B591)="",IF(H591&lt;&gt;I591,"  "&amp;I591,I591),"    "&amp;INDIRECT($B$1&amp;Items!W$2&amp;$B591))</f>
        <v xml:space="preserve">    Операционные расходы - 4-10</v>
      </c>
      <c r="S591" s="1">
        <f ca="1">SUM($U591:INDIRECT(ADDRESS(ROW(),SUMIFS($1:$1,$5:$5,MAX($5:$5)))))</f>
        <v>136798.81980000003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136798.81980000003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2:57" x14ac:dyDescent="0.3">
      <c r="B592" s="1">
        <f>MAX(B$463:B591)+1</f>
        <v>135</v>
      </c>
      <c r="D592" s="1">
        <f ca="1">INDIRECT($B$1&amp;Items!AB$2&amp;$B592)</f>
        <v>0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блок-5</v>
      </c>
      <c r="J592" s="1" t="str">
        <f ca="1">IF(INDIRECT($B$1&amp;Items!W$2&amp;$B592)="",IF(H592&lt;&gt;I592,"  "&amp;I592,I592),"    "&amp;INDIRECT($B$1&amp;Items!W$2&amp;$B592))</f>
        <v xml:space="preserve">  Операционные расходы - блок-5</v>
      </c>
      <c r="S592" s="1">
        <f ca="1">SUM($U592:INDIRECT(ADDRESS(ROW(),SUMIFS($1:$1,$5:$5,MAX($5:$5)))))</f>
        <v>1180792.1204218646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160315.91878902001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429500.50187684444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223961.66200000001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139128.59929000001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227885.43846600002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1:57" x14ac:dyDescent="0.3">
      <c r="B593" s="1">
        <f>MAX(B$463:B592)+1</f>
        <v>136</v>
      </c>
      <c r="D593" s="1" t="str">
        <f ca="1">INDIRECT($B$1&amp;Items!AB$2&amp;$B593)</f>
        <v>PL(-)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блок-5</v>
      </c>
      <c r="J593" s="1" t="str">
        <f ca="1">IF(INDIRECT($B$1&amp;Items!W$2&amp;$B593)="",IF(H593&lt;&gt;I593,"  "&amp;I593,I593),"    "&amp;INDIRECT($B$1&amp;Items!W$2&amp;$B593))</f>
        <v xml:space="preserve">    Операционные расходы - 5-1</v>
      </c>
      <c r="S593" s="1">
        <f ca="1">SUM($U593:INDIRECT(ADDRESS(ROW(),SUMIFS($1:$1,$5:$5,MAX($5:$5)))))</f>
        <v>95247.706000000006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95247.706000000006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1:57" x14ac:dyDescent="0.3">
      <c r="B594" s="1">
        <f>MAX(B$463:B593)+1</f>
        <v>137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блок-5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- 5-2</v>
      </c>
      <c r="S594" s="1">
        <f ca="1">SUM($U594:INDIRECT(ADDRESS(ROW(),SUMIFS($1:$1,$5:$5,MAX($5:$5)))))</f>
        <v>43880.89329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43880.89329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1:57" x14ac:dyDescent="0.3">
      <c r="B595" s="1">
        <f>MAX(B$463:B594)+1</f>
        <v>138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блок-5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- 5-3</v>
      </c>
      <c r="S595" s="1">
        <f ca="1">SUM($U595:INDIRECT(ADDRESS(ROW(),SUMIFS($1:$1,$5:$5,MAX($5:$5)))))</f>
        <v>227885.43846600002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227885.43846600002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1:57" x14ac:dyDescent="0.3">
      <c r="B596" s="1">
        <f>MAX(B$463:B595)+1</f>
        <v>139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блок-5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- 5-4</v>
      </c>
      <c r="S596" s="1">
        <f ca="1">SUM($U596:INDIRECT(ADDRESS(ROW(),SUMIFS($1:$1,$5:$5,MAX($5:$5)))))</f>
        <v>160315.91878902001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160315.91878902001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1:57" x14ac:dyDescent="0.3">
      <c r="B597" s="1">
        <f>MAX(B$463:B596)+1</f>
        <v>140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блок-5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- 5-5</v>
      </c>
      <c r="S597" s="1">
        <f ca="1">SUM($U597:INDIRECT(ADDRESS(ROW(),SUMIFS($1:$1,$5:$5,MAX($5:$5)))))</f>
        <v>111163.76919940001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111163.76919940001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1:57" x14ac:dyDescent="0.3">
      <c r="B598" s="1">
        <f>MAX(B$463:B597)+1</f>
        <v>141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блок-5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- 5-6</v>
      </c>
      <c r="S598" s="1">
        <f ca="1">SUM($U598:INDIRECT(ADDRESS(ROW(),SUMIFS($1:$1,$5:$5,MAX($5:$5)))))</f>
        <v>51281.862677721008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51281.862677721008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1:57" x14ac:dyDescent="0.3">
      <c r="B599" s="1">
        <f>MAX(B$463:B598)+1</f>
        <v>142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блок-5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- 5-7</v>
      </c>
      <c r="S599" s="1">
        <f ca="1">SUM($U599:INDIRECT(ADDRESS(ROW(),SUMIFS($1:$1,$5:$5,MAX($5:$5)))))</f>
        <v>267054.86999972345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267054.86999972345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1:57" x14ac:dyDescent="0.3">
      <c r="B600" s="1">
        <f>MAX(B$463:B599)+1</f>
        <v>143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блок-5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- 5-8</v>
      </c>
      <c r="S600" s="1">
        <f ca="1">SUM($U600:INDIRECT(ADDRESS(ROW(),SUMIFS($1:$1,$5:$5,MAX($5:$5)))))</f>
        <v>121288.20000000001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121288.20000000001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1:57" x14ac:dyDescent="0.3">
      <c r="B601" s="1">
        <f>MAX(B$463:B600)+1</f>
        <v>144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блок-5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- 5-9</v>
      </c>
      <c r="S601" s="1">
        <f ca="1">SUM($U601:INDIRECT(ADDRESS(ROW(),SUMIFS($1:$1,$5:$5,MAX($5:$5)))))</f>
        <v>69833.2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69833.2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1:57" x14ac:dyDescent="0.3">
      <c r="B602" s="1">
        <f>MAX(B$463:B601)+1</f>
        <v>145</v>
      </c>
      <c r="D602" s="1" t="str">
        <f ca="1">INDIRECT($B$1&amp;Items!AB$2&amp;$B602)</f>
        <v>PL(-)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блок-5</v>
      </c>
      <c r="J602" s="1" t="str">
        <f ca="1">IF(INDIRECT($B$1&amp;Items!W$2&amp;$B602)="",IF(H602&lt;&gt;I602,"  "&amp;I602,I602),"    "&amp;INDIRECT($B$1&amp;Items!W$2&amp;$B602))</f>
        <v xml:space="preserve">    Операционные расходы - 5-10</v>
      </c>
      <c r="S602" s="1">
        <f ca="1">SUM($U602:INDIRECT(ADDRESS(ROW(),SUMIFS($1:$1,$5:$5,MAX($5:$5)))))</f>
        <v>32840.262000000002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32840.262000000002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1:57" ht="4.9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3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</row>
    <row r="604" spans="1:57" x14ac:dyDescent="0.3">
      <c r="B604" s="1">
        <f>MAX(B$463:B603)+1</f>
        <v>146</v>
      </c>
      <c r="D604" s="1" t="str">
        <f ca="1">INDIRECT($B$1&amp;Items!AB$2&amp;$B604)</f>
        <v>PL</v>
      </c>
      <c r="F604" s="1">
        <f ca="1">INDIRECT($B$1&amp;Items!X$2&amp;$B604)</f>
        <v>0</v>
      </c>
      <c r="H604" s="13" t="str">
        <f ca="1">INDIRECT($B$1&amp;Items!U$2&amp;$B604)</f>
        <v>Операционная прибыль (EBITDA)</v>
      </c>
      <c r="I604" s="13" t="str">
        <f ca="1">IF(INDIRECT($B$1&amp;Items!V$2&amp;$B604)="",H604,INDIRECT($B$1&amp;Items!V$2&amp;$B604))</f>
        <v>Операционная прибыль (EBITDA)</v>
      </c>
      <c r="J604" s="1" t="str">
        <f ca="1">IF(INDIRECT($B$1&amp;Items!W$2&amp;$B604)="",IF(H604&lt;&gt;I604,"  "&amp;I604,I604),"    "&amp;INDIRECT($B$1&amp;Items!W$2&amp;$B604))</f>
        <v>Операционная прибыль (EBITDA)</v>
      </c>
      <c r="S604" s="1">
        <f ca="1">SUM($U604:INDIRECT(ADDRESS(ROW(),SUMIFS($1:$1,$5:$5,MAX($5:$5)))))</f>
        <v>32531830.449094266</v>
      </c>
      <c r="V604" s="1">
        <f ca="1">SUMIFS(V$462:V603,$D$462:$D603,Items!$AB$11)-SUMIFS(V$462:V603,$D$462:$D603,Items!$AB$19)</f>
        <v>-897559.73396002001</v>
      </c>
      <c r="W604" s="1">
        <f ca="1">SUMIFS(W$462:W603,$D$462:$D603,Items!$AB$11)-SUMIFS(W$462:W603,$D$462:$D603,Items!$AB$19)</f>
        <v>-1593672.1170041445</v>
      </c>
      <c r="X604" s="1">
        <f ca="1">SUMIFS(X$462:X603,$D$462:$D603,Items!$AB$11)-SUMIFS(X$462:X603,$D$462:$D603,Items!$AB$19)</f>
        <v>-1718337.6390405998</v>
      </c>
      <c r="Y604" s="1">
        <f ca="1">SUMIFS(Y$462:Y603,$D$462:$D603,Items!$AB$11)-SUMIFS(Y$462:Y603,$D$462:$D603,Items!$AB$19)</f>
        <v>-1534456.1024594903</v>
      </c>
      <c r="Z604" s="1">
        <f ca="1">SUMIFS(Z$462:Z603,$D$462:$D603,Items!$AB$11)-SUMIFS(Z$462:Z603,$D$462:$D603,Items!$AB$19)</f>
        <v>10737085.546486374</v>
      </c>
      <c r="AA604" s="1">
        <f ca="1">SUMIFS(AA$462:AA603,$D$462:$D603,Items!$AB$11)-SUMIFS(AA$462:AA603,$D$462:$D603,Items!$AB$19)</f>
        <v>27766655.933538146</v>
      </c>
      <c r="AB604" s="1">
        <f ca="1">SUMIFS(AB$462:AB603,$D$462:$D603,Items!$AB$11)-SUMIFS(AB$462:AB603,$D$462:$D603,Items!$AB$19)</f>
        <v>-227885.43846600002</v>
      </c>
      <c r="AC604" s="1">
        <f ca="1">SUMIFS(AC$462:AC603,$D$462:$D603,Items!$AB$11)-SUMIFS(AC$462:AC603,$D$462:$D603,Items!$AB$19)</f>
        <v>0</v>
      </c>
      <c r="AD604" s="1">
        <f ca="1">SUMIFS(AD$462:AD603,$D$462:$D603,Items!$AB$11)-SUMIFS(AD$462:AD603,$D$462:$D603,Items!$AB$19)</f>
        <v>0</v>
      </c>
      <c r="AE604" s="1">
        <f ca="1">SUMIFS(AE$462:AE603,$D$462:$D603,Items!$AB$11)-SUMIFS(AE$462:AE603,$D$462:$D603,Items!$AB$19)</f>
        <v>0</v>
      </c>
      <c r="AF604" s="1">
        <f ca="1">SUMIFS(AF$462:AF603,$D$462:$D603,Items!$AB$11)-SUMIFS(AF$462:AF603,$D$462:$D603,Items!$AB$19)</f>
        <v>0</v>
      </c>
      <c r="AG604" s="1">
        <f ca="1">SUMIFS(AG$462:AG603,$D$462:$D603,Items!$AB$11)-SUMIFS(AG$462:AG603,$D$462:$D603,Items!$AB$19)</f>
        <v>0</v>
      </c>
      <c r="AH604" s="1">
        <f ca="1">SUMIFS(AH$462:AH603,$D$462:$D603,Items!$AB$11)-SUMIFS(AH$462:AH603,$D$462:$D603,Items!$AB$19)</f>
        <v>0</v>
      </c>
      <c r="AI604" s="1">
        <f ca="1">SUMIFS(AI$462:AI603,$D$462:$D603,Items!$AB$11)-SUMIFS(AI$462:AI603,$D$462:$D603,Items!$AB$19)</f>
        <v>0</v>
      </c>
      <c r="AJ604" s="1">
        <f ca="1">SUMIFS(AJ$462:AJ603,$D$462:$D603,Items!$AB$11)-SUMIFS(AJ$462:AJ603,$D$462:$D603,Items!$AB$19)</f>
        <v>0</v>
      </c>
      <c r="AK604" s="1">
        <f ca="1">SUMIFS(AK$462:AK603,$D$462:$D603,Items!$AB$11)-SUMIFS(AK$462:AK603,$D$462:$D603,Items!$AB$19)</f>
        <v>0</v>
      </c>
      <c r="AL604" s="1">
        <f ca="1">SUMIFS(AL$462:AL603,$D$462:$D603,Items!$AB$11)-SUMIFS(AL$462:AL603,$D$462:$D603,Items!$AB$19)</f>
        <v>0</v>
      </c>
      <c r="AM604" s="1">
        <f ca="1">SUMIFS(AM$462:AM603,$D$462:$D603,Items!$AB$11)-SUMIFS(AM$462:AM603,$D$462:$D603,Items!$AB$19)</f>
        <v>0</v>
      </c>
      <c r="AN604" s="1">
        <f ca="1">SUMIFS(AN$462:AN603,$D$462:$D603,Items!$AB$11)-SUMIFS(AN$462:AN603,$D$462:$D603,Items!$AB$19)</f>
        <v>0</v>
      </c>
      <c r="AO604" s="1">
        <f ca="1">SUMIFS(AO$462:AO603,$D$462:$D603,Items!$AB$11)-SUMIFS(AO$462:AO603,$D$462:$D603,Items!$AB$19)</f>
        <v>0</v>
      </c>
      <c r="AP604" s="1">
        <f ca="1">SUMIFS(AP$462:AP603,$D$462:$D603,Items!$AB$11)-SUMIFS(AP$462:AP603,$D$462:$D603,Items!$AB$19)</f>
        <v>0</v>
      </c>
      <c r="AQ604" s="1">
        <f ca="1">SUMIFS(AQ$462:AQ603,$D$462:$D603,Items!$AB$11)-SUMIFS(AQ$462:AQ603,$D$462:$D603,Items!$AB$19)</f>
        <v>0</v>
      </c>
      <c r="AR604" s="1">
        <f ca="1">SUMIFS(AR$462:AR603,$D$462:$D603,Items!$AB$11)-SUMIFS(AR$462:AR603,$D$462:$D603,Items!$AB$19)</f>
        <v>0</v>
      </c>
      <c r="AS604" s="1">
        <f ca="1">SUMIFS(AS$462:AS603,$D$462:$D603,Items!$AB$11)-SUMIFS(AS$462:AS603,$D$462:$D603,Items!$AB$19)</f>
        <v>0</v>
      </c>
      <c r="AT604" s="1">
        <f ca="1">SUMIFS(AT$462:AT603,$D$462:$D603,Items!$AB$11)-SUMIFS(AT$462:AT603,$D$462:$D603,Items!$AB$19)</f>
        <v>0</v>
      </c>
      <c r="AU604" s="1">
        <f ca="1">SUMIFS(AU$462:AU603,$D$462:$D603,Items!$AB$11)-SUMIFS(AU$462:AU603,$D$462:$D603,Items!$AB$19)</f>
        <v>0</v>
      </c>
      <c r="AV604" s="1">
        <f ca="1">SUMIFS(AV$462:AV603,$D$462:$D603,Items!$AB$11)-SUMIFS(AV$462:AV603,$D$462:$D603,Items!$AB$19)</f>
        <v>0</v>
      </c>
      <c r="AW604" s="1">
        <f ca="1">SUMIFS(AW$462:AW603,$D$462:$D603,Items!$AB$11)-SUMIFS(AW$462:AW603,$D$462:$D603,Items!$AB$19)</f>
        <v>0</v>
      </c>
      <c r="AX604" s="1">
        <f ca="1">SUMIFS(AX$462:AX603,$D$462:$D603,Items!$AB$11)-SUMIFS(AX$462:AX603,$D$462:$D603,Items!$AB$19)</f>
        <v>0</v>
      </c>
      <c r="AY604" s="1">
        <f ca="1">SUMIFS(AY$462:AY603,$D$462:$D603,Items!$AB$11)-SUMIFS(AY$462:AY603,$D$462:$D603,Items!$AB$19)</f>
        <v>0</v>
      </c>
      <c r="AZ604" s="1">
        <f ca="1">SUMIFS(AZ$462:AZ603,$D$462:$D603,Items!$AB$11)-SUMIFS(AZ$462:AZ603,$D$462:$D603,Items!$AB$19)</f>
        <v>0</v>
      </c>
      <c r="BA604" s="1">
        <f ca="1">SUMIFS(BA$462:BA603,$D$462:$D603,Items!$AB$11)-SUMIFS(BA$462:BA603,$D$462:$D603,Items!$AB$19)</f>
        <v>0</v>
      </c>
      <c r="BB604" s="1">
        <f ca="1">SUMIFS(BB$462:BB603,$D$462:$D603,Items!$AB$11)-SUMIFS(BB$462:BB603,$D$462:$D603,Items!$AB$19)</f>
        <v>0</v>
      </c>
      <c r="BC604" s="1">
        <f ca="1">SUMIFS(BC$462:BC603,$D$462:$D603,Items!$AB$11)-SUMIFS(BC$462:BC603,$D$462:$D603,Items!$AB$19)</f>
        <v>0</v>
      </c>
      <c r="BD604" s="1">
        <f ca="1">SUMIFS(BD$462:BD603,$D$462:$D603,Items!$AB$11)-SUMIFS(BD$462:BD603,$D$462:$D603,Items!$AB$19)</f>
        <v>0</v>
      </c>
      <c r="BE604" s="1">
        <f ca="1">SUMIFS(BE$462:BE603,$D$462:$D603,Items!$AB$11)-SUMIFS(BE$462:BE603,$D$462:$D603,Items!$AB$19)</f>
        <v>0</v>
      </c>
    </row>
    <row r="605" spans="1:57" ht="4.9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3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</row>
    <row r="606" spans="1:57" x14ac:dyDescent="0.3">
      <c r="B606" s="1">
        <f>MAX(B$463:B604)+1</f>
        <v>147</v>
      </c>
      <c r="D606" s="1">
        <f ca="1">INDIRECT($B$1&amp;Items!AB$2&amp;$B606)</f>
        <v>0</v>
      </c>
      <c r="F606" s="1" t="str">
        <f ca="1">INDIRECT($B$1&amp;Items!X$2&amp;$B606)</f>
        <v>AA</v>
      </c>
      <c r="H606" s="13" t="str">
        <f ca="1">INDIRECT($B$1&amp;Items!U$2&amp;$B606)</f>
        <v>Амортизация</v>
      </c>
      <c r="I606" s="13" t="str">
        <f ca="1">IF(INDIRECT($B$1&amp;Items!V$2&amp;$B606)="",H606,INDIRECT($B$1&amp;Items!V$2&amp;$B606))</f>
        <v>Амортизация</v>
      </c>
      <c r="J606" s="1" t="str">
        <f ca="1">IF(INDIRECT($B$1&amp;Items!W$2&amp;$B606)="",IF(H606&lt;&gt;I606,"  "&amp;I606,I606),"    "&amp;INDIRECT($B$1&amp;Items!W$2&amp;$B606))</f>
        <v>Амортизация</v>
      </c>
      <c r="S606" s="1">
        <f ca="1">SUM($U606:INDIRECT(ADDRESS(ROW(),SUMIFS($1:$1,$5:$5,MAX($5:$5)))))</f>
        <v>31629480.362156957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1807398.8778375415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</row>
    <row r="607" spans="1:57" x14ac:dyDescent="0.3">
      <c r="B607" s="1">
        <f>MAX(B$463:B606)+1</f>
        <v>148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Амортизация</v>
      </c>
      <c r="I607" s="13" t="str">
        <f ca="1">IF(INDIRECT($B$1&amp;Items!V$2&amp;$B607)="",H607,INDIRECT($B$1&amp;Items!V$2&amp;$B607))</f>
        <v>Основные средства - тип - 1</v>
      </c>
      <c r="J607" s="1" t="str">
        <f ca="1">IF(INDIRECT($B$1&amp;Items!W$2&amp;$B607)="",IF(H607&lt;&gt;I607,"  "&amp;I607,I607),"    "&amp;INDIRECT($B$1&amp;Items!W$2&amp;$B607))</f>
        <v xml:space="preserve">    Основные средства - тип - 1</v>
      </c>
      <c r="S607" s="1">
        <f ca="1">SUM($U607:INDIRECT(ADDRESS(ROW(),SUMIFS($1:$1,$5:$5,MAX($5:$5)))))</f>
        <v>11457399.486458341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654708.54208333336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</row>
    <row r="608" spans="1:57" x14ac:dyDescent="0.3">
      <c r="B608" s="1">
        <f>MAX(B$463:B607)+1</f>
        <v>149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Амортизация</v>
      </c>
      <c r="I608" s="13" t="str">
        <f ca="1">IF(INDIRECT($B$1&amp;Items!V$2&amp;$B608)="",H608,INDIRECT($B$1&amp;Items!V$2&amp;$B608))</f>
        <v>Основные средства - тип - 2</v>
      </c>
      <c r="J608" s="1" t="str">
        <f ca="1">IF(INDIRECT($B$1&amp;Items!W$2&amp;$B608)="",IF(H608&lt;&gt;I608,"  "&amp;I608,I608),"    "&amp;INDIRECT($B$1&amp;Items!W$2&amp;$B608))</f>
        <v xml:space="preserve">    Основные средства - тип - 2</v>
      </c>
      <c r="S608" s="1">
        <f ca="1">SUM($U608:INDIRECT(ADDRESS(ROW(),SUMIFS($1:$1,$5:$5,MAX($5:$5)))))</f>
        <v>7091575.6190954829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405232.89251974167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</row>
    <row r="609" spans="1:57" x14ac:dyDescent="0.3">
      <c r="B609" s="1">
        <f>MAX(B$463:B608)+1</f>
        <v>150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Амортизация</v>
      </c>
      <c r="I609" s="13" t="str">
        <f ca="1">IF(INDIRECT($B$1&amp;Items!V$2&amp;$B609)="",H609,INDIRECT($B$1&amp;Items!V$2&amp;$B609))</f>
        <v>Основные средства - тип - 3</v>
      </c>
      <c r="J609" s="1" t="str">
        <f ca="1">IF(INDIRECT($B$1&amp;Items!W$2&amp;$B609)="",IF(H609&lt;&gt;I609,"  "&amp;I609,I609),"    "&amp;INDIRECT($B$1&amp;Items!W$2&amp;$B609))</f>
        <v xml:space="preserve">    Основные средства - тип - 3</v>
      </c>
      <c r="S609" s="1">
        <f ca="1">SUM($U609:INDIRECT(ADDRESS(ROW(),SUMIFS($1:$1,$5:$5,MAX($5:$5)))))</f>
        <v>13080505.256603157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747457.44323446648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</row>
    <row r="610" spans="1:57" ht="4.9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3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</row>
    <row r="611" spans="1:57" x14ac:dyDescent="0.3">
      <c r="B611" s="1">
        <f>MAX(B$463:B610)+1</f>
        <v>151</v>
      </c>
      <c r="D611" s="1" t="str">
        <f ca="1">INDIRECT($B$1&amp;Items!AB$2&amp;$B611)</f>
        <v>PL</v>
      </c>
      <c r="F611" s="1">
        <f ca="1">INDIRECT($B$1&amp;Items!X$2&amp;$B611)</f>
        <v>0</v>
      </c>
      <c r="H611" s="13" t="str">
        <f ca="1">INDIRECT($B$1&amp;Items!U$2&amp;$B611)</f>
        <v>Прибыль по основной деятельности (EBIT)</v>
      </c>
      <c r="I611" s="13" t="str">
        <f ca="1">IF(INDIRECT($B$1&amp;Items!V$2&amp;$B611)="",H611,INDIRECT($B$1&amp;Items!V$2&amp;$B611))</f>
        <v>Прибыль по основной деятельности (EBIT)</v>
      </c>
      <c r="J611" s="1" t="str">
        <f ca="1">IF(INDIRECT($B$1&amp;Items!W$2&amp;$B611)="",IF(H611&lt;&gt;I611,"  "&amp;I611,I611),"    "&amp;INDIRECT($B$1&amp;Items!W$2&amp;$B611))</f>
        <v>Прибыль по основной деятельности (EBIT)</v>
      </c>
      <c r="S611" s="1">
        <f ca="1">SUM($U611:INDIRECT(ADDRESS(ROW(),SUMIFS($1:$1,$5:$5,MAX($5:$5)))))</f>
        <v>902350.08693729341</v>
      </c>
      <c r="V611" s="1">
        <f ca="1">SUMIFS(V$462:V610,$D$462:$D610,Items!$AB$11)-SUMIFS(V$462:V610,$D$462:$D610,Items!$AB$19)</f>
        <v>-897559.73396002001</v>
      </c>
      <c r="W611" s="1">
        <f ca="1">SUMIFS(W$462:W610,$D$462:$D610,Items!$AB$11)-SUMIFS(W$462:W610,$D$462:$D610,Items!$AB$19)</f>
        <v>-1593672.1170041445</v>
      </c>
      <c r="X611" s="1">
        <f ca="1">SUMIFS(X$462:X610,$D$462:$D610,Items!$AB$11)-SUMIFS(X$462:X610,$D$462:$D610,Items!$AB$19)</f>
        <v>-2622037.0779593708</v>
      </c>
      <c r="Y611" s="1">
        <f ca="1">SUMIFS(Y$462:Y610,$D$462:$D610,Items!$AB$11)-SUMIFS(Y$462:Y610,$D$462:$D610,Items!$AB$19)</f>
        <v>-2438155.5413782611</v>
      </c>
      <c r="Z611" s="1">
        <f ca="1">SUMIFS(Z$462:Z610,$D$462:$D610,Items!$AB$11)-SUMIFS(Z$462:Z610,$D$462:$D610,Items!$AB$19)</f>
        <v>9833386.1075676046</v>
      </c>
      <c r="AA611" s="1">
        <f ca="1">SUMIFS(AA$462:AA610,$D$462:$D610,Items!$AB$11)-SUMIFS(AA$462:AA610,$D$462:$D610,Items!$AB$19)</f>
        <v>26862956.49461937</v>
      </c>
      <c r="AB611" s="1">
        <f ca="1">SUMIFS(AB$462:AB610,$D$462:$D610,Items!$AB$11)-SUMIFS(AB$462:AB610,$D$462:$D610,Items!$AB$19)</f>
        <v>-1131584.8773847709</v>
      </c>
      <c r="AC611" s="1">
        <f ca="1">SUMIFS(AC$462:AC610,$D$462:$D610,Items!$AB$11)-SUMIFS(AC$462:AC610,$D$462:$D610,Items!$AB$19)</f>
        <v>-903699.43891877076</v>
      </c>
      <c r="AD611" s="1">
        <f ca="1">SUMIFS(AD$462:AD610,$D$462:$D610,Items!$AB$11)-SUMIFS(AD$462:AD610,$D$462:$D610,Items!$AB$19)</f>
        <v>-903699.43891877076</v>
      </c>
      <c r="AE611" s="1">
        <f ca="1">SUMIFS(AE$462:AE610,$D$462:$D610,Items!$AB$11)-SUMIFS(AE$462:AE610,$D$462:$D610,Items!$AB$19)</f>
        <v>-903699.43891877076</v>
      </c>
      <c r="AF611" s="1">
        <f ca="1">SUMIFS(AF$462:AF610,$D$462:$D610,Items!$AB$11)-SUMIFS(AF$462:AF610,$D$462:$D610,Items!$AB$19)</f>
        <v>-903699.43891877076</v>
      </c>
      <c r="AG611" s="1">
        <f ca="1">SUMIFS(AG$462:AG610,$D$462:$D610,Items!$AB$11)-SUMIFS(AG$462:AG610,$D$462:$D610,Items!$AB$19)</f>
        <v>-903699.43891877076</v>
      </c>
      <c r="AH611" s="1">
        <f ca="1">SUMIFS(AH$462:AH610,$D$462:$D610,Items!$AB$11)-SUMIFS(AH$462:AH610,$D$462:$D610,Items!$AB$19)</f>
        <v>-903699.43891877076</v>
      </c>
      <c r="AI611" s="1">
        <f ca="1">SUMIFS(AI$462:AI610,$D$462:$D610,Items!$AB$11)-SUMIFS(AI$462:AI610,$D$462:$D610,Items!$AB$19)</f>
        <v>-903699.43891877076</v>
      </c>
      <c r="AJ611" s="1">
        <f ca="1">SUMIFS(AJ$462:AJ610,$D$462:$D610,Items!$AB$11)-SUMIFS(AJ$462:AJ610,$D$462:$D610,Items!$AB$19)</f>
        <v>-903699.43891877076</v>
      </c>
      <c r="AK611" s="1">
        <f ca="1">SUMIFS(AK$462:AK610,$D$462:$D610,Items!$AB$11)-SUMIFS(AK$462:AK610,$D$462:$D610,Items!$AB$19)</f>
        <v>-903699.43891877076</v>
      </c>
      <c r="AL611" s="1">
        <f ca="1">SUMIFS(AL$462:AL610,$D$462:$D610,Items!$AB$11)-SUMIFS(AL$462:AL610,$D$462:$D610,Items!$AB$19)</f>
        <v>-903699.43891877076</v>
      </c>
      <c r="AM611" s="1">
        <f ca="1">SUMIFS(AM$462:AM610,$D$462:$D610,Items!$AB$11)-SUMIFS(AM$462:AM610,$D$462:$D610,Items!$AB$19)</f>
        <v>-903699.43891877076</v>
      </c>
      <c r="AN611" s="1">
        <f ca="1">SUMIFS(AN$462:AN610,$D$462:$D610,Items!$AB$11)-SUMIFS(AN$462:AN610,$D$462:$D610,Items!$AB$19)</f>
        <v>-1807398.8778375415</v>
      </c>
      <c r="AO611" s="1">
        <f ca="1">SUMIFS(AO$462:AO610,$D$462:$D610,Items!$AB$11)-SUMIFS(AO$462:AO610,$D$462:$D610,Items!$AB$19)</f>
        <v>-903699.43891877076</v>
      </c>
      <c r="AP611" s="1">
        <f ca="1">SUMIFS(AP$462:AP610,$D$462:$D610,Items!$AB$11)-SUMIFS(AP$462:AP610,$D$462:$D610,Items!$AB$19)</f>
        <v>-903699.43891877076</v>
      </c>
      <c r="AQ611" s="1">
        <f ca="1">SUMIFS(AQ$462:AQ610,$D$462:$D610,Items!$AB$11)-SUMIFS(AQ$462:AQ610,$D$462:$D610,Items!$AB$19)</f>
        <v>-903699.43891877076</v>
      </c>
      <c r="AR611" s="1">
        <f ca="1">SUMIFS(AR$462:AR610,$D$462:$D610,Items!$AB$11)-SUMIFS(AR$462:AR610,$D$462:$D610,Items!$AB$19)</f>
        <v>-903699.43891877076</v>
      </c>
      <c r="AS611" s="1">
        <f ca="1">SUMIFS(AS$462:AS610,$D$462:$D610,Items!$AB$11)-SUMIFS(AS$462:AS610,$D$462:$D610,Items!$AB$19)</f>
        <v>-903699.43891877076</v>
      </c>
      <c r="AT611" s="1">
        <f ca="1">SUMIFS(AT$462:AT610,$D$462:$D610,Items!$AB$11)-SUMIFS(AT$462:AT610,$D$462:$D610,Items!$AB$19)</f>
        <v>-903699.43891877076</v>
      </c>
      <c r="AU611" s="1">
        <f ca="1">SUMIFS(AU$462:AU610,$D$462:$D610,Items!$AB$11)-SUMIFS(AU$462:AU610,$D$462:$D610,Items!$AB$19)</f>
        <v>-903699.43891877076</v>
      </c>
      <c r="AV611" s="1">
        <f ca="1">SUMIFS(AV$462:AV610,$D$462:$D610,Items!$AB$11)-SUMIFS(AV$462:AV610,$D$462:$D610,Items!$AB$19)</f>
        <v>-903699.43891877076</v>
      </c>
      <c r="AW611" s="1">
        <f ca="1">SUMIFS(AW$462:AW610,$D$462:$D610,Items!$AB$11)-SUMIFS(AW$462:AW610,$D$462:$D610,Items!$AB$19)</f>
        <v>-903699.43891877076</v>
      </c>
      <c r="AX611" s="1">
        <f ca="1">SUMIFS(AX$462:AX610,$D$462:$D610,Items!$AB$11)-SUMIFS(AX$462:AX610,$D$462:$D610,Items!$AB$19)</f>
        <v>-903699.43891877076</v>
      </c>
      <c r="AY611" s="1">
        <f ca="1">SUMIFS(AY$462:AY610,$D$462:$D610,Items!$AB$11)-SUMIFS(AY$462:AY610,$D$462:$D610,Items!$AB$19)</f>
        <v>-903699.43891877076</v>
      </c>
      <c r="AZ611" s="1">
        <f ca="1">SUMIFS(AZ$462:AZ610,$D$462:$D610,Items!$AB$11)-SUMIFS(AZ$462:AZ610,$D$462:$D610,Items!$AB$19)</f>
        <v>-903699.43891877076</v>
      </c>
      <c r="BA611" s="1">
        <f ca="1">SUMIFS(BA$462:BA610,$D$462:$D610,Items!$AB$11)-SUMIFS(BA$462:BA610,$D$462:$D610,Items!$AB$19)</f>
        <v>-903699.43891877076</v>
      </c>
      <c r="BB611" s="1">
        <f ca="1">SUMIFS(BB$462:BB610,$D$462:$D610,Items!$AB$11)-SUMIFS(BB$462:BB610,$D$462:$D610,Items!$AB$19)</f>
        <v>-903699.43891877076</v>
      </c>
      <c r="BC611" s="1">
        <f ca="1">SUMIFS(BC$462:BC610,$D$462:$D610,Items!$AB$11)-SUMIFS(BC$462:BC610,$D$462:$D610,Items!$AB$19)</f>
        <v>-903699.43891877076</v>
      </c>
      <c r="BD611" s="1">
        <f ca="1">SUMIFS(BD$462:BD610,$D$462:$D610,Items!$AB$11)-SUMIFS(BD$462:BD610,$D$462:$D610,Items!$AB$19)</f>
        <v>-903699.43891877076</v>
      </c>
      <c r="BE611" s="1">
        <f ca="1">SUMIFS(BE$462:BE610,$D$462:$D610,Items!$AB$11)-SUMIFS(BE$462:BE610,$D$462:$D610,Items!$AB$19)</f>
        <v>-903699.43891877076</v>
      </c>
    </row>
    <row r="612" spans="1:57" ht="4.9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3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</row>
    <row r="613" spans="1:57" x14ac:dyDescent="0.3">
      <c r="B613" s="1">
        <f>MAX(B$463:B611)+1</f>
        <v>152</v>
      </c>
      <c r="D613" s="1">
        <f ca="1">INDIRECT($B$1&amp;Items!AB$2&amp;$B613)</f>
        <v>0</v>
      </c>
      <c r="F613" s="1" t="str">
        <f ca="1">INDIRECT($B$1&amp;Items!X$2&amp;$B613)</f>
        <v>AA</v>
      </c>
      <c r="H613" s="13" t="str">
        <f ca="1">INDIRECT($B$1&amp;Items!U$2&amp;$B613)</f>
        <v>Начисление %%</v>
      </c>
      <c r="I613" s="13" t="str">
        <f ca="1">IF(INDIRECT($B$1&amp;Items!V$2&amp;$B613)="",H613,INDIRECT($B$1&amp;Items!V$2&amp;$B613))</f>
        <v>Начисление %%</v>
      </c>
      <c r="J613" s="1" t="str">
        <f ca="1">IF(INDIRECT($B$1&amp;Items!W$2&amp;$B613)="",IF(H613&lt;&gt;I613,"  "&amp;I613,I613),"    "&amp;INDIRECT($B$1&amp;Items!W$2&amp;$B613))</f>
        <v>Начисление %%</v>
      </c>
      <c r="S613" s="1">
        <f ca="1">SUM($U613:INDIRECT(ADDRESS(ROW(),SUMIFS($1:$1,$5:$5,MAX($5:$5)))))</f>
        <v>2083333.3333333333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166666.66666666666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159722.22222222225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152777.77777777778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145833.33333333334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138888.88888888891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131944.44444444444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125000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118055.55555555558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111111.11111111112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104166.66666666667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97222.222222222234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90277.777777777796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83333.333333333328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76388.888888888891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69444.444444444438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62499.999999999993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55555.55555555554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48611.111111111088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41666.666666666635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34722.22222222219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27777.777777777737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20833.333333333303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13888.888888888869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6944.4444444444343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1:57" x14ac:dyDescent="0.3">
      <c r="B614" s="1">
        <f>MAX(B$463:B613)+1</f>
        <v>153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Начисление %%</v>
      </c>
      <c r="I614" s="13" t="str">
        <f ca="1">IF(INDIRECT($B$1&amp;Items!V$2&amp;$B614)="",H614,INDIRECT($B$1&amp;Items!V$2&amp;$B614))</f>
        <v>%% по кредитам</v>
      </c>
      <c r="J614" s="1" t="str">
        <f ca="1">IF(INDIRECT($B$1&amp;Items!W$2&amp;$B614)="",IF(H614&lt;&gt;I614,"  "&amp;I614,I614),"    "&amp;INDIRECT($B$1&amp;Items!W$2&amp;$B614))</f>
        <v xml:space="preserve">    %% по кредитам</v>
      </c>
      <c r="S614" s="1">
        <f ca="1">SUM($U614:INDIRECT(ADDRESS(ROW(),SUMIFS($1:$1,$5:$5,MAX($5:$5)))))</f>
        <v>2083333.3333333333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166666.66666666666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159722.22222222225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152777.77777777778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145833.33333333334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138888.88888888891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131944.44444444444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125000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118055.55555555558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111111.11111111112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104166.66666666667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97222.222222222234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90277.777777777796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83333.333333333328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76388.888888888891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69444.444444444438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62499.999999999993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55555.55555555554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48611.111111111088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41666.666666666635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34722.22222222219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27777.777777777737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20833.333333333303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13888.888888888869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6944.4444444444343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1:57" x14ac:dyDescent="0.3">
      <c r="B615" s="1">
        <f>MAX(B$463:B614)+1</f>
        <v>154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Начисление %%</v>
      </c>
      <c r="I615" s="13" t="str">
        <f ca="1">IF(INDIRECT($B$1&amp;Items!V$2&amp;$B615)="",H615,INDIRECT($B$1&amp;Items!V$2&amp;$B615))</f>
        <v>%% по займам</v>
      </c>
      <c r="J615" s="1" t="str">
        <f ca="1">IF(INDIRECT($B$1&amp;Items!W$2&amp;$B615)="",IF(H615&lt;&gt;I615,"  "&amp;I615,I615),"    "&amp;INDIRECT($B$1&amp;Items!W$2&amp;$B615))</f>
        <v xml:space="preserve">    %% по займам</v>
      </c>
      <c r="S615" s="1">
        <f ca="1">SUM($U615:INDIRECT(ADDRESS(ROW(),SUMIFS($1:$1,$5:$5,MAX($5:$5)))))</f>
        <v>0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1:57" ht="4.9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3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</row>
    <row r="617" spans="1:57" x14ac:dyDescent="0.3">
      <c r="B617" s="1">
        <f>MAX(B$463:B616)+1</f>
        <v>155</v>
      </c>
      <c r="D617" s="1" t="str">
        <f ca="1">INDIRECT($B$1&amp;Items!AB$2&amp;$B617)</f>
        <v>PL</v>
      </c>
      <c r="F617" s="1">
        <f ca="1">INDIRECT($B$1&amp;Items!X$2&amp;$B617)</f>
        <v>0</v>
      </c>
      <c r="H617" s="13" t="str">
        <f ca="1">INDIRECT($B$1&amp;Items!U$2&amp;$B617)</f>
        <v>Прибыль до начисления налога на прибыль (EBT)</v>
      </c>
      <c r="I617" s="13" t="str">
        <f ca="1">IF(INDIRECT($B$1&amp;Items!V$2&amp;$B617)="",H617,INDIRECT($B$1&amp;Items!V$2&amp;$B617))</f>
        <v>Прибыль до начисления налога на прибыль (EBT)</v>
      </c>
      <c r="J617" s="1" t="str">
        <f ca="1">IF(INDIRECT($B$1&amp;Items!W$2&amp;$B617)="",IF(H617&lt;&gt;I617,"  "&amp;I617,I617),"    "&amp;INDIRECT($B$1&amp;Items!W$2&amp;$B617))</f>
        <v>Прибыль до начисления налога на прибыль (EBT)</v>
      </c>
      <c r="S617" s="1">
        <f ca="1">SUM($U617:INDIRECT(ADDRESS(ROW(),SUMIFS($1:$1,$5:$5,MAX($5:$5)))))</f>
        <v>-1180983.2463960489</v>
      </c>
      <c r="V617" s="1">
        <f ca="1">SUMIFS(V$462:V616,$D$462:$D616,Items!$AB$11)-SUMIFS(V$462:V616,$D$462:$D616,Items!$AB$19)</f>
        <v>-897559.73396002001</v>
      </c>
      <c r="W617" s="1">
        <f ca="1">SUMIFS(W$462:W616,$D$462:$D616,Items!$AB$11)-SUMIFS(W$462:W616,$D$462:$D616,Items!$AB$19)</f>
        <v>-1593672.1170041445</v>
      </c>
      <c r="X617" s="1">
        <f ca="1">SUMIFS(X$462:X616,$D$462:$D616,Items!$AB$11)-SUMIFS(X$462:X616,$D$462:$D616,Items!$AB$19)</f>
        <v>-2788703.7446260373</v>
      </c>
      <c r="Y617" s="1">
        <f ca="1">SUMIFS(Y$462:Y616,$D$462:$D616,Items!$AB$11)-SUMIFS(Y$462:Y616,$D$462:$D616,Items!$AB$19)</f>
        <v>-2597877.7636004835</v>
      </c>
      <c r="Z617" s="1">
        <f ca="1">SUMIFS(Z$462:Z616,$D$462:$D616,Items!$AB$11)-SUMIFS(Z$462:Z616,$D$462:$D616,Items!$AB$19)</f>
        <v>9680608.3297898285</v>
      </c>
      <c r="AA617" s="1">
        <f ca="1">SUMIFS(AA$462:AA616,$D$462:$D616,Items!$AB$11)-SUMIFS(AA$462:AA616,$D$462:$D616,Items!$AB$19)</f>
        <v>26717123.161286034</v>
      </c>
      <c r="AB617" s="1">
        <f ca="1">SUMIFS(AB$462:AB616,$D$462:$D616,Items!$AB$11)-SUMIFS(AB$462:AB616,$D$462:$D616,Items!$AB$19)</f>
        <v>-1270473.7662736599</v>
      </c>
      <c r="AC617" s="1">
        <f ca="1">SUMIFS(AC$462:AC616,$D$462:$D616,Items!$AB$11)-SUMIFS(AC$462:AC616,$D$462:$D616,Items!$AB$19)</f>
        <v>-1035643.8833632153</v>
      </c>
      <c r="AD617" s="1">
        <f ca="1">SUMIFS(AD$462:AD616,$D$462:$D616,Items!$AB$11)-SUMIFS(AD$462:AD616,$D$462:$D616,Items!$AB$19)</f>
        <v>-1028699.4389187708</v>
      </c>
      <c r="AE617" s="1">
        <f ca="1">SUMIFS(AE$462:AE616,$D$462:$D616,Items!$AB$11)-SUMIFS(AE$462:AE616,$D$462:$D616,Items!$AB$19)</f>
        <v>-1021754.9944743264</v>
      </c>
      <c r="AF617" s="1">
        <f ca="1">SUMIFS(AF$462:AF616,$D$462:$D616,Items!$AB$11)-SUMIFS(AF$462:AF616,$D$462:$D616,Items!$AB$19)</f>
        <v>-1014810.5500298819</v>
      </c>
      <c r="AG617" s="1">
        <f ca="1">SUMIFS(AG$462:AG616,$D$462:$D616,Items!$AB$11)-SUMIFS(AG$462:AG616,$D$462:$D616,Items!$AB$19)</f>
        <v>-1007866.1055854374</v>
      </c>
      <c r="AH617" s="1">
        <f ca="1">SUMIFS(AH$462:AH616,$D$462:$D616,Items!$AB$11)-SUMIFS(AH$462:AH616,$D$462:$D616,Items!$AB$19)</f>
        <v>-1000921.661140993</v>
      </c>
      <c r="AI617" s="1">
        <f ca="1">SUMIFS(AI$462:AI616,$D$462:$D616,Items!$AB$11)-SUMIFS(AI$462:AI616,$D$462:$D616,Items!$AB$19)</f>
        <v>-993977.21669654851</v>
      </c>
      <c r="AJ617" s="1">
        <f ca="1">SUMIFS(AJ$462:AJ616,$D$462:$D616,Items!$AB$11)-SUMIFS(AJ$462:AJ616,$D$462:$D616,Items!$AB$19)</f>
        <v>-987032.77225210413</v>
      </c>
      <c r="AK617" s="1">
        <f ca="1">SUMIFS(AK$462:AK616,$D$462:$D616,Items!$AB$11)-SUMIFS(AK$462:AK616,$D$462:$D616,Items!$AB$19)</f>
        <v>-980088.32780765963</v>
      </c>
      <c r="AL617" s="1">
        <f ca="1">SUMIFS(AL$462:AL616,$D$462:$D616,Items!$AB$11)-SUMIFS(AL$462:AL616,$D$462:$D616,Items!$AB$19)</f>
        <v>-973143.88336321525</v>
      </c>
      <c r="AM617" s="1">
        <f ca="1">SUMIFS(AM$462:AM616,$D$462:$D616,Items!$AB$11)-SUMIFS(AM$462:AM616,$D$462:$D616,Items!$AB$19)</f>
        <v>-966199.43891877076</v>
      </c>
      <c r="AN617" s="1">
        <f ca="1">SUMIFS(AN$462:AN616,$D$462:$D616,Items!$AB$11)-SUMIFS(AN$462:AN616,$D$462:$D616,Items!$AB$19)</f>
        <v>-1862954.433393097</v>
      </c>
      <c r="AO617" s="1">
        <f ca="1">SUMIFS(AO$462:AO616,$D$462:$D616,Items!$AB$11)-SUMIFS(AO$462:AO616,$D$462:$D616,Items!$AB$19)</f>
        <v>-952310.55002988188</v>
      </c>
      <c r="AP617" s="1">
        <f ca="1">SUMIFS(AP$462:AP616,$D$462:$D616,Items!$AB$11)-SUMIFS(AP$462:AP616,$D$462:$D616,Items!$AB$19)</f>
        <v>-945366.10558543738</v>
      </c>
      <c r="AQ617" s="1">
        <f ca="1">SUMIFS(AQ$462:AQ616,$D$462:$D616,Items!$AB$11)-SUMIFS(AQ$462:AQ616,$D$462:$D616,Items!$AB$19)</f>
        <v>-938421.661140993</v>
      </c>
      <c r="AR617" s="1">
        <f ca="1">SUMIFS(AR$462:AR616,$D$462:$D616,Items!$AB$11)-SUMIFS(AR$462:AR616,$D$462:$D616,Items!$AB$19)</f>
        <v>-931477.21669654851</v>
      </c>
      <c r="AS617" s="1">
        <f ca="1">SUMIFS(AS$462:AS616,$D$462:$D616,Items!$AB$11)-SUMIFS(AS$462:AS616,$D$462:$D616,Items!$AB$19)</f>
        <v>-924532.77225210401</v>
      </c>
      <c r="AT617" s="1">
        <f ca="1">SUMIFS(AT$462:AT616,$D$462:$D616,Items!$AB$11)-SUMIFS(AT$462:AT616,$D$462:$D616,Items!$AB$19)</f>
        <v>-917588.32780765963</v>
      </c>
      <c r="AU617" s="1">
        <f ca="1">SUMIFS(AU$462:AU616,$D$462:$D616,Items!$AB$11)-SUMIFS(AU$462:AU616,$D$462:$D616,Items!$AB$19)</f>
        <v>-910643.88336321514</v>
      </c>
      <c r="AV617" s="1">
        <f ca="1">SUMIFS(AV$462:AV616,$D$462:$D616,Items!$AB$11)-SUMIFS(AV$462:AV616,$D$462:$D616,Items!$AB$19)</f>
        <v>-903699.43891877076</v>
      </c>
      <c r="AW617" s="1">
        <f ca="1">SUMIFS(AW$462:AW616,$D$462:$D616,Items!$AB$11)-SUMIFS(AW$462:AW616,$D$462:$D616,Items!$AB$19)</f>
        <v>-903699.43891877076</v>
      </c>
      <c r="AX617" s="1">
        <f ca="1">SUMIFS(AX$462:AX616,$D$462:$D616,Items!$AB$11)-SUMIFS(AX$462:AX616,$D$462:$D616,Items!$AB$19)</f>
        <v>-903699.43891877076</v>
      </c>
      <c r="AY617" s="1">
        <f ca="1">SUMIFS(AY$462:AY616,$D$462:$D616,Items!$AB$11)-SUMIFS(AY$462:AY616,$D$462:$D616,Items!$AB$19)</f>
        <v>-903699.43891877076</v>
      </c>
      <c r="AZ617" s="1">
        <f ca="1">SUMIFS(AZ$462:AZ616,$D$462:$D616,Items!$AB$11)-SUMIFS(AZ$462:AZ616,$D$462:$D616,Items!$AB$19)</f>
        <v>-903699.43891877076</v>
      </c>
      <c r="BA617" s="1">
        <f ca="1">SUMIFS(BA$462:BA616,$D$462:$D616,Items!$AB$11)-SUMIFS(BA$462:BA616,$D$462:$D616,Items!$AB$19)</f>
        <v>-903699.43891877076</v>
      </c>
      <c r="BB617" s="1">
        <f ca="1">SUMIFS(BB$462:BB616,$D$462:$D616,Items!$AB$11)-SUMIFS(BB$462:BB616,$D$462:$D616,Items!$AB$19)</f>
        <v>-903699.43891877076</v>
      </c>
      <c r="BC617" s="1">
        <f ca="1">SUMIFS(BC$462:BC616,$D$462:$D616,Items!$AB$11)-SUMIFS(BC$462:BC616,$D$462:$D616,Items!$AB$19)</f>
        <v>-903699.43891877076</v>
      </c>
      <c r="BD617" s="1">
        <f ca="1">SUMIFS(BD$462:BD616,$D$462:$D616,Items!$AB$11)-SUMIFS(BD$462:BD616,$D$462:$D616,Items!$AB$19)</f>
        <v>-903699.43891877076</v>
      </c>
      <c r="BE617" s="1">
        <f ca="1">SUMIFS(BE$462:BE616,$D$462:$D616,Items!$AB$11)-SUMIFS(BE$462:BE616,$D$462:$D616,Items!$AB$19)</f>
        <v>-903699.43891877076</v>
      </c>
    </row>
    <row r="618" spans="1:57" ht="4.95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35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</row>
    <row r="619" spans="1:57" ht="4.95" customHeight="1" x14ac:dyDescent="0.3"/>
    <row r="620" spans="1:57" x14ac:dyDescent="0.3">
      <c r="H620" s="3" t="s">
        <v>182</v>
      </c>
      <c r="I620" s="3"/>
      <c r="J620" s="3"/>
      <c r="Q620" s="26">
        <f ca="1">IFERROR(IF(SUM($R620:INDIRECT(ADDRESS(ROW(),SUMIFS($1:$1,$5:$5,MAX($5:$5)))))=0,0,1),1)</f>
        <v>0</v>
      </c>
      <c r="S620" s="1">
        <f ca="1">IF(ABS(S622-S658)&lt;0.001,0,ABS(S622-S658))</f>
        <v>0</v>
      </c>
      <c r="V620" s="1">
        <f t="shared" ref="V620:BE620" ca="1" si="62">IF(ABS(V622-V658)&lt;0.001,0,ABS(V622-V658))</f>
        <v>0</v>
      </c>
      <c r="W620" s="1">
        <f t="shared" ca="1" si="62"/>
        <v>0</v>
      </c>
      <c r="X620" s="1">
        <f t="shared" ca="1" si="62"/>
        <v>0</v>
      </c>
      <c r="Y620" s="1">
        <f t="shared" ca="1" si="62"/>
        <v>0</v>
      </c>
      <c r="Z620" s="1">
        <f t="shared" ca="1" si="62"/>
        <v>0</v>
      </c>
      <c r="AA620" s="1">
        <f t="shared" ca="1" si="62"/>
        <v>0</v>
      </c>
      <c r="AB620" s="1">
        <f t="shared" ca="1" si="62"/>
        <v>0</v>
      </c>
      <c r="AC620" s="1">
        <f t="shared" ca="1" si="62"/>
        <v>0</v>
      </c>
      <c r="AD620" s="1">
        <f t="shared" ca="1" si="62"/>
        <v>0</v>
      </c>
      <c r="AE620" s="1">
        <f t="shared" ca="1" si="62"/>
        <v>0</v>
      </c>
      <c r="AF620" s="1">
        <f t="shared" ca="1" si="62"/>
        <v>0</v>
      </c>
      <c r="AG620" s="1">
        <f t="shared" ca="1" si="62"/>
        <v>0</v>
      </c>
      <c r="AH620" s="1">
        <f t="shared" ca="1" si="62"/>
        <v>0</v>
      </c>
      <c r="AI620" s="1">
        <f t="shared" ca="1" si="62"/>
        <v>0</v>
      </c>
      <c r="AJ620" s="1">
        <f t="shared" ca="1" si="62"/>
        <v>0</v>
      </c>
      <c r="AK620" s="1">
        <f t="shared" ca="1" si="62"/>
        <v>0</v>
      </c>
      <c r="AL620" s="1">
        <f t="shared" ca="1" si="62"/>
        <v>0</v>
      </c>
      <c r="AM620" s="1">
        <f t="shared" ca="1" si="62"/>
        <v>0</v>
      </c>
      <c r="AN620" s="1">
        <f t="shared" ca="1" si="62"/>
        <v>0</v>
      </c>
      <c r="AO620" s="1">
        <f t="shared" ca="1" si="62"/>
        <v>0</v>
      </c>
      <c r="AP620" s="1">
        <f t="shared" ca="1" si="62"/>
        <v>0</v>
      </c>
      <c r="AQ620" s="1">
        <f t="shared" ca="1" si="62"/>
        <v>0</v>
      </c>
      <c r="AR620" s="1">
        <f t="shared" ca="1" si="62"/>
        <v>0</v>
      </c>
      <c r="AS620" s="1">
        <f t="shared" ca="1" si="62"/>
        <v>0</v>
      </c>
      <c r="AT620" s="1">
        <f t="shared" ca="1" si="62"/>
        <v>0</v>
      </c>
      <c r="AU620" s="1">
        <f t="shared" ca="1" si="62"/>
        <v>0</v>
      </c>
      <c r="AV620" s="1">
        <f t="shared" ca="1" si="62"/>
        <v>0</v>
      </c>
      <c r="AW620" s="1">
        <f t="shared" ca="1" si="62"/>
        <v>0</v>
      </c>
      <c r="AX620" s="1">
        <f t="shared" ca="1" si="62"/>
        <v>0</v>
      </c>
      <c r="AY620" s="1">
        <f t="shared" ca="1" si="62"/>
        <v>0</v>
      </c>
      <c r="AZ620" s="1">
        <f t="shared" ca="1" si="62"/>
        <v>0</v>
      </c>
      <c r="BA620" s="1">
        <f t="shared" ca="1" si="62"/>
        <v>0</v>
      </c>
      <c r="BB620" s="1">
        <f t="shared" ca="1" si="62"/>
        <v>0</v>
      </c>
      <c r="BC620" s="1">
        <f t="shared" ca="1" si="62"/>
        <v>0</v>
      </c>
      <c r="BD620" s="1">
        <f t="shared" ca="1" si="62"/>
        <v>0</v>
      </c>
      <c r="BE620" s="1">
        <f t="shared" ca="1" si="62"/>
        <v>0</v>
      </c>
    </row>
    <row r="622" spans="1:57" x14ac:dyDescent="0.3">
      <c r="H622" s="6" t="str">
        <f>RepP!$H$13</f>
        <v>АКТИВЫ</v>
      </c>
      <c r="I622" s="6"/>
      <c r="J622" s="6"/>
      <c r="S622" s="1">
        <f ca="1">S624+S626+S630+S640+S647+S652</f>
        <v>77121140.947924942</v>
      </c>
      <c r="V622" s="1">
        <f ca="1">V624+V626+V628+V630+V640+V647+V652</f>
        <v>125485567.86737774</v>
      </c>
      <c r="W622" s="1">
        <f t="shared" ref="W622:BE622" ca="1" si="63">W624+W626+W628+W630+W640+W647+W652</f>
        <v>96305845.600515097</v>
      </c>
      <c r="X622" s="1">
        <f t="shared" ca="1" si="63"/>
        <v>91124457.763404474</v>
      </c>
      <c r="Y622" s="1">
        <f t="shared" ca="1" si="63"/>
        <v>86542212.768989325</v>
      </c>
      <c r="Z622" s="1">
        <f t="shared" ca="1" si="63"/>
        <v>94156944.268182933</v>
      </c>
      <c r="AA622" s="1">
        <f t="shared" ca="1" si="63"/>
        <v>120898387.49117362</v>
      </c>
      <c r="AB622" s="1">
        <f t="shared" ca="1" si="63"/>
        <v>114623496.38172139</v>
      </c>
      <c r="AC622" s="1">
        <f t="shared" ca="1" si="63"/>
        <v>112015924.67656928</v>
      </c>
      <c r="AD622" s="1">
        <f t="shared" ca="1" si="63"/>
        <v>110695558.57098386</v>
      </c>
      <c r="AE622" s="1">
        <f t="shared" ca="1" si="63"/>
        <v>109375192.46539842</v>
      </c>
      <c r="AF622" s="1">
        <f t="shared" ca="1" si="63"/>
        <v>107700659.69314632</v>
      </c>
      <c r="AG622" s="1">
        <f t="shared" ca="1" si="63"/>
        <v>106380293.58756088</v>
      </c>
      <c r="AH622" s="1">
        <f t="shared" ca="1" si="63"/>
        <v>105059927.48197544</v>
      </c>
      <c r="AI622" s="1">
        <f t="shared" ca="1" si="63"/>
        <v>103447894.70972332</v>
      </c>
      <c r="AJ622" s="1">
        <f t="shared" ca="1" si="63"/>
        <v>102127528.6041379</v>
      </c>
      <c r="AK622" s="1">
        <f t="shared" ca="1" si="63"/>
        <v>100807162.49855247</v>
      </c>
      <c r="AL622" s="1">
        <f t="shared" ca="1" si="63"/>
        <v>99257629.726300359</v>
      </c>
      <c r="AM622" s="1">
        <f t="shared" ca="1" si="63"/>
        <v>97937263.620714918</v>
      </c>
      <c r="AN622" s="1">
        <f t="shared" ca="1" si="63"/>
        <v>95713198.076210707</v>
      </c>
      <c r="AO622" s="1">
        <f t="shared" ca="1" si="63"/>
        <v>94226165.303958595</v>
      </c>
      <c r="AP622" s="1">
        <f t="shared" ca="1" si="63"/>
        <v>92905799.198373169</v>
      </c>
      <c r="AQ622" s="1">
        <f t="shared" ca="1" si="63"/>
        <v>91585433.092787743</v>
      </c>
      <c r="AR622" s="1">
        <f t="shared" ca="1" si="63"/>
        <v>90160900.32053563</v>
      </c>
      <c r="AS622" s="1">
        <f t="shared" ca="1" si="63"/>
        <v>88840534.214950189</v>
      </c>
      <c r="AT622" s="1">
        <f t="shared" ca="1" si="63"/>
        <v>87520168.109364748</v>
      </c>
      <c r="AU622" s="1">
        <f t="shared" ca="1" si="63"/>
        <v>86158135.33711265</v>
      </c>
      <c r="AV622" s="1">
        <f t="shared" ca="1" si="63"/>
        <v>85254435.898193881</v>
      </c>
      <c r="AW622" s="1">
        <f t="shared" ca="1" si="63"/>
        <v>84350736.459275112</v>
      </c>
      <c r="AX622" s="1">
        <f t="shared" ca="1" si="63"/>
        <v>83447037.020356327</v>
      </c>
      <c r="AY622" s="1">
        <f t="shared" ca="1" si="63"/>
        <v>82543337.581437558</v>
      </c>
      <c r="AZ622" s="1">
        <f t="shared" ca="1" si="63"/>
        <v>81639638.142518789</v>
      </c>
      <c r="BA622" s="1">
        <f t="shared" ca="1" si="63"/>
        <v>80735938.703600019</v>
      </c>
      <c r="BB622" s="1">
        <f t="shared" ca="1" si="63"/>
        <v>79832239.26468125</v>
      </c>
      <c r="BC622" s="1">
        <f t="shared" ca="1" si="63"/>
        <v>78928539.82576248</v>
      </c>
      <c r="BD622" s="1">
        <f t="shared" ca="1" si="63"/>
        <v>78024840.386843711</v>
      </c>
      <c r="BE622" s="1">
        <f t="shared" ca="1" si="63"/>
        <v>77121140.947924942</v>
      </c>
    </row>
    <row r="624" spans="1:57" x14ac:dyDescent="0.3">
      <c r="B624" s="1">
        <f>ROW(Items!$A$106)</f>
        <v>106</v>
      </c>
      <c r="H624" s="13" t="str">
        <f ca="1">INDIRECT($B$1&amp;Items!E$2&amp;$B624)</f>
        <v>Денежные средства</v>
      </c>
      <c r="I624" s="13" t="str">
        <f ca="1">IF(INDIRECT($B$1&amp;Items!F$2&amp;$B624)="",H624,INDIRECT($B$1&amp;Items!F$2&amp;$B624))</f>
        <v>Денежные средства</v>
      </c>
      <c r="J624" s="1" t="str">
        <f ca="1">IF(INDIRECT($B$1&amp;Items!G$2&amp;$B624)="",IF(H624&lt;&gt;I624,"  "&amp;I624,I624),"    "&amp;INDIRECT($B$1&amp;Items!G$2&amp;$B624))</f>
        <v>Денежные средства</v>
      </c>
      <c r="S624" s="1">
        <f ca="1">INDIRECT(ADDRESS(ROW(),SUMIFS($1:$1,$5:$5,MAX($5:$5))))</f>
        <v>48648062.550808571</v>
      </c>
      <c r="V624" s="1">
        <f ca="1">V15+V455</f>
        <v>2818390.7870461177</v>
      </c>
      <c r="W624" s="1">
        <f ca="1">W15+W455</f>
        <v>6542855.6546145286</v>
      </c>
      <c r="X624" s="1">
        <f ca="1">X15+X455</f>
        <v>7831164.5233193841</v>
      </c>
      <c r="Y624" s="1">
        <f ca="1">Y15+Y455</f>
        <v>1251120.9561724048</v>
      </c>
      <c r="Z624" s="1">
        <f ca="1">Z15+Z455</f>
        <v>23120458.045910738</v>
      </c>
      <c r="AA624" s="1">
        <f ca="1">AA15+AA455</f>
        <v>45145805.706069447</v>
      </c>
      <c r="AB624" s="1">
        <f ca="1">AB15+AB455</f>
        <v>59039434.817041889</v>
      </c>
      <c r="AC624" s="1">
        <f ca="1">AC15+AC455</f>
        <v>57335562.550808556</v>
      </c>
      <c r="AD624" s="1">
        <f ca="1">AD15+AD455</f>
        <v>56918895.884141892</v>
      </c>
      <c r="AE624" s="1">
        <f ca="1">AE15+AE455</f>
        <v>56502229.217475228</v>
      </c>
      <c r="AF624" s="1">
        <f ca="1">AF15+AF455</f>
        <v>55731395.884141892</v>
      </c>
      <c r="AG624" s="1">
        <f ca="1">AG15+AG455</f>
        <v>55314729.217475228</v>
      </c>
      <c r="AH624" s="1">
        <f ca="1">AH15+AH455</f>
        <v>54898062.550808564</v>
      </c>
      <c r="AI624" s="1">
        <f ca="1">AI15+AI455</f>
        <v>54189729.217475228</v>
      </c>
      <c r="AJ624" s="1">
        <f ca="1">AJ15+AJ455</f>
        <v>53773062.550808564</v>
      </c>
      <c r="AK624" s="1">
        <f ca="1">AK15+AK455</f>
        <v>53356395.8841419</v>
      </c>
      <c r="AL624" s="1">
        <f ca="1">AL15+AL455</f>
        <v>52710562.550808564</v>
      </c>
      <c r="AM624" s="1">
        <f ca="1">AM15+AM455</f>
        <v>52293895.8841419</v>
      </c>
      <c r="AN624" s="1">
        <f ca="1">AN15+AN455</f>
        <v>51877229.217475235</v>
      </c>
      <c r="AO624" s="1">
        <f ca="1">AO15+AO455</f>
        <v>51293895.8841419</v>
      </c>
      <c r="AP624" s="1">
        <f ca="1">AP15+AP455</f>
        <v>50877229.217475235</v>
      </c>
      <c r="AQ624" s="1">
        <f ca="1">AQ15+AQ455</f>
        <v>50460562.550808571</v>
      </c>
      <c r="AR624" s="1">
        <f ca="1">AR15+AR455</f>
        <v>49939729.217475235</v>
      </c>
      <c r="AS624" s="1">
        <f ca="1">AS15+AS455</f>
        <v>49523062.550808571</v>
      </c>
      <c r="AT624" s="1">
        <f ca="1">AT15+AT455</f>
        <v>49106395.884141907</v>
      </c>
      <c r="AU624" s="1">
        <f ca="1">AU15+AU455</f>
        <v>48648062.550808571</v>
      </c>
      <c r="AV624" s="1">
        <f ca="1">AV15+AV455</f>
        <v>48648062.550808571</v>
      </c>
      <c r="AW624" s="1">
        <f ca="1">AW15+AW455</f>
        <v>48648062.550808571</v>
      </c>
      <c r="AX624" s="1">
        <f ca="1">AX15+AX455</f>
        <v>48648062.550808571</v>
      </c>
      <c r="AY624" s="1">
        <f ca="1">AY15+AY455</f>
        <v>48648062.550808571</v>
      </c>
      <c r="AZ624" s="1">
        <f ca="1">AZ15+AZ455</f>
        <v>48648062.550808571</v>
      </c>
      <c r="BA624" s="1">
        <f ca="1">BA15+BA455</f>
        <v>48648062.550808571</v>
      </c>
      <c r="BB624" s="1">
        <f ca="1">BB15+BB455</f>
        <v>48648062.550808571</v>
      </c>
      <c r="BC624" s="1">
        <f ca="1">BC15+BC455</f>
        <v>48648062.550808571</v>
      </c>
      <c r="BD624" s="1">
        <f ca="1">BD15+BD455</f>
        <v>48648062.550808571</v>
      </c>
      <c r="BE624" s="1">
        <f ca="1">BE15+BE455</f>
        <v>48648062.550808571</v>
      </c>
    </row>
    <row r="626" spans="1:57" x14ac:dyDescent="0.3">
      <c r="B626" s="1">
        <f>ROW(Items!$A$107)</f>
        <v>107</v>
      </c>
      <c r="H626" s="13" t="str">
        <f ca="1">INDIRECT($B$1&amp;Items!E$2&amp;$B626)</f>
        <v>ДЗ Учредителей по оплате УК</v>
      </c>
      <c r="I626" s="13" t="str">
        <f ca="1">IF(INDIRECT($B$1&amp;Items!F$2&amp;$B626)="",H626,INDIRECT($B$1&amp;Items!F$2&amp;$B626))</f>
        <v>ДЗ Учредителей по оплате УК</v>
      </c>
      <c r="J626" s="1" t="str">
        <f ca="1">IF(INDIRECT($B$1&amp;Items!G$2&amp;$B626)="",IF(H626&lt;&gt;I626,"  "&amp;I626,I626),"    "&amp;INDIRECT($B$1&amp;Items!G$2&amp;$B626))</f>
        <v>ДЗ Учредителей по оплате УК</v>
      </c>
      <c r="S626" s="1">
        <f ca="1">INDIRECT(ADDRESS(ROW(),SUMIFS($1:$1,$5:$5,MAX($5:$5))))</f>
        <v>0</v>
      </c>
      <c r="V626" s="1">
        <f ca="1">V17+V80-V426</f>
        <v>40000000</v>
      </c>
      <c r="W626" s="1">
        <f ca="1">W17+W80-W426</f>
        <v>0</v>
      </c>
      <c r="X626" s="1">
        <f ca="1">X17+X80-X426</f>
        <v>0</v>
      </c>
      <c r="Y626" s="1">
        <f ca="1">Y17+Y80-Y426</f>
        <v>0</v>
      </c>
      <c r="Z626" s="1">
        <f ca="1">Z17+Z80-Z426</f>
        <v>0</v>
      </c>
      <c r="AA626" s="1">
        <f ca="1">AA17+AA80-AA426</f>
        <v>0</v>
      </c>
      <c r="AB626" s="1">
        <f ca="1">AB17+AB80-AB426</f>
        <v>0</v>
      </c>
      <c r="AC626" s="1">
        <f ca="1">AC17+AC80-AC426</f>
        <v>0</v>
      </c>
      <c r="AD626" s="1">
        <f ca="1">AD17+AD80-AD426</f>
        <v>0</v>
      </c>
      <c r="AE626" s="1">
        <f ca="1">AE17+AE80-AE426</f>
        <v>0</v>
      </c>
      <c r="AF626" s="1">
        <f ca="1">AF17+AF80-AF426</f>
        <v>0</v>
      </c>
      <c r="AG626" s="1">
        <f ca="1">AG17+AG80-AG426</f>
        <v>0</v>
      </c>
      <c r="AH626" s="1">
        <f ca="1">AH17+AH80-AH426</f>
        <v>0</v>
      </c>
      <c r="AI626" s="1">
        <f ca="1">AI17+AI80-AI426</f>
        <v>0</v>
      </c>
      <c r="AJ626" s="1">
        <f ca="1">AJ17+AJ80-AJ426</f>
        <v>0</v>
      </c>
      <c r="AK626" s="1">
        <f ca="1">AK17+AK80-AK426</f>
        <v>0</v>
      </c>
      <c r="AL626" s="1">
        <f ca="1">AL17+AL80-AL426</f>
        <v>0</v>
      </c>
      <c r="AM626" s="1">
        <f ca="1">AM17+AM80-AM426</f>
        <v>0</v>
      </c>
      <c r="AN626" s="1">
        <f ca="1">AN17+AN80-AN426</f>
        <v>0</v>
      </c>
      <c r="AO626" s="1">
        <f ca="1">AO17+AO80-AO426</f>
        <v>0</v>
      </c>
      <c r="AP626" s="1">
        <f ca="1">AP17+AP80-AP426</f>
        <v>0</v>
      </c>
      <c r="AQ626" s="1">
        <f ca="1">AQ17+AQ80-AQ426</f>
        <v>0</v>
      </c>
      <c r="AR626" s="1">
        <f ca="1">AR17+AR80-AR426</f>
        <v>0</v>
      </c>
      <c r="AS626" s="1">
        <f ca="1">AS17+AS80-AS426</f>
        <v>0</v>
      </c>
      <c r="AT626" s="1">
        <f ca="1">AT17+AT80-AT426</f>
        <v>0</v>
      </c>
      <c r="AU626" s="1">
        <f ca="1">AU17+AU80-AU426</f>
        <v>0</v>
      </c>
      <c r="AV626" s="1">
        <f ca="1">AV17+AV80-AV426</f>
        <v>0</v>
      </c>
      <c r="AW626" s="1">
        <f ca="1">AW17+AW80-AW426</f>
        <v>0</v>
      </c>
      <c r="AX626" s="1">
        <f ca="1">AX17+AX80-AX426</f>
        <v>0</v>
      </c>
      <c r="AY626" s="1">
        <f ca="1">AY17+AY80-AY426</f>
        <v>0</v>
      </c>
      <c r="AZ626" s="1">
        <f ca="1">AZ17+AZ80-AZ426</f>
        <v>0</v>
      </c>
      <c r="BA626" s="1">
        <f ca="1">BA17+BA80-BA426</f>
        <v>0</v>
      </c>
      <c r="BB626" s="1">
        <f ca="1">BB17+BB80-BB426</f>
        <v>0</v>
      </c>
      <c r="BC626" s="1">
        <f ca="1">BC17+BC80-BC426</f>
        <v>0</v>
      </c>
      <c r="BD626" s="1">
        <f ca="1">BD17+BD80-BD426</f>
        <v>0</v>
      </c>
      <c r="BE626" s="1">
        <f ca="1">BE17+BE80-BE426</f>
        <v>0</v>
      </c>
    </row>
    <row r="628" spans="1:57" x14ac:dyDescent="0.3">
      <c r="B628" s="1">
        <f>ROW(Items!$A$108)</f>
        <v>108</v>
      </c>
      <c r="H628" s="13" t="str">
        <f ca="1">INDIRECT($B$1&amp;Items!E$2&amp;$B628)</f>
        <v>ДЗ Инвестора по оплате доли УК</v>
      </c>
      <c r="I628" s="13" t="str">
        <f ca="1">IF(INDIRECT($B$1&amp;Items!F$2&amp;$B628)="",H628,INDIRECT($B$1&amp;Items!F$2&amp;$B628))</f>
        <v>ДЗ Инвестора по оплате доли УК</v>
      </c>
      <c r="J628" s="1" t="str">
        <f ca="1">IF(INDIRECT($B$1&amp;Items!G$2&amp;$B628)="",IF(H628&lt;&gt;I628,"  "&amp;I628,I628),"    "&amp;INDIRECT($B$1&amp;Items!G$2&amp;$B628))</f>
        <v>ДЗ Инвестора по оплате доли УК</v>
      </c>
      <c r="S628" s="1">
        <f ca="1">INDIRECT(ADDRESS(ROW(),SUMIFS($1:$1,$5:$5,MAX($5:$5))))</f>
        <v>0</v>
      </c>
      <c r="V628" s="1">
        <f ca="1">V19+V439-V443</f>
        <v>25534749.462880634</v>
      </c>
      <c r="W628" s="1">
        <f ca="1">W19+W439-W443</f>
        <v>12767374.731440315</v>
      </c>
      <c r="X628" s="1">
        <f ca="1">X19+X439-X443</f>
        <v>0</v>
      </c>
      <c r="Y628" s="1">
        <f ca="1">Y19+Y439-Y443</f>
        <v>0</v>
      </c>
      <c r="Z628" s="1">
        <f ca="1">Z19+Z439-Z443</f>
        <v>0</v>
      </c>
      <c r="AA628" s="1">
        <f ca="1">AA19+AA439-AA443</f>
        <v>0</v>
      </c>
      <c r="AB628" s="1">
        <f ca="1">AB19+AB439-AB443</f>
        <v>0</v>
      </c>
      <c r="AC628" s="1">
        <f ca="1">AC19+AC439-AC443</f>
        <v>0</v>
      </c>
      <c r="AD628" s="1">
        <f ca="1">AD19+AD439-AD443</f>
        <v>0</v>
      </c>
      <c r="AE628" s="1">
        <f ca="1">AE19+AE439-AE443</f>
        <v>0</v>
      </c>
      <c r="AF628" s="1">
        <f ca="1">AF19+AF439-AF443</f>
        <v>0</v>
      </c>
      <c r="AG628" s="1">
        <f ca="1">AG19+AG439-AG443</f>
        <v>0</v>
      </c>
      <c r="AH628" s="1">
        <f ca="1">AH19+AH439-AH443</f>
        <v>0</v>
      </c>
      <c r="AI628" s="1">
        <f ca="1">AI19+AI439-AI443</f>
        <v>0</v>
      </c>
      <c r="AJ628" s="1">
        <f ca="1">AJ19+AJ439-AJ443</f>
        <v>0</v>
      </c>
      <c r="AK628" s="1">
        <f ca="1">AK19+AK439-AK443</f>
        <v>0</v>
      </c>
      <c r="AL628" s="1">
        <f ca="1">AL19+AL439-AL443</f>
        <v>0</v>
      </c>
      <c r="AM628" s="1">
        <f ca="1">AM19+AM439-AM443</f>
        <v>0</v>
      </c>
      <c r="AN628" s="1">
        <f ca="1">AN19+AN439-AN443</f>
        <v>0</v>
      </c>
      <c r="AO628" s="1">
        <f ca="1">AO19+AO439-AO443</f>
        <v>0</v>
      </c>
      <c r="AP628" s="1">
        <f ca="1">AP19+AP439-AP443</f>
        <v>0</v>
      </c>
      <c r="AQ628" s="1">
        <f ca="1">AQ19+AQ439-AQ443</f>
        <v>0</v>
      </c>
      <c r="AR628" s="1">
        <f ca="1">AR19+AR439-AR443</f>
        <v>0</v>
      </c>
      <c r="AS628" s="1">
        <f ca="1">AS19+AS439-AS443</f>
        <v>0</v>
      </c>
      <c r="AT628" s="1">
        <f ca="1">AT19+AT439-AT443</f>
        <v>0</v>
      </c>
      <c r="AU628" s="1">
        <f ca="1">AU19+AU439-AU443</f>
        <v>0</v>
      </c>
      <c r="AV628" s="1">
        <f ca="1">AV19+AV439-AV443</f>
        <v>0</v>
      </c>
      <c r="AW628" s="1">
        <f ca="1">AW19+AW439-AW443</f>
        <v>0</v>
      </c>
      <c r="AX628" s="1">
        <f ca="1">AX19+AX439-AX443</f>
        <v>0</v>
      </c>
      <c r="AY628" s="1">
        <f ca="1">AY19+AY439-AY443</f>
        <v>0</v>
      </c>
      <c r="AZ628" s="1">
        <f ca="1">AZ19+AZ439-AZ443</f>
        <v>0</v>
      </c>
      <c r="BA628" s="1">
        <f ca="1">BA19+BA439-BA443</f>
        <v>0</v>
      </c>
      <c r="BB628" s="1">
        <f ca="1">BB19+BB439-BB443</f>
        <v>0</v>
      </c>
      <c r="BC628" s="1">
        <f ca="1">BC19+BC439-BC443</f>
        <v>0</v>
      </c>
      <c r="BD628" s="1">
        <f ca="1">BD19+BD439-BD443</f>
        <v>0</v>
      </c>
      <c r="BE628" s="1">
        <f ca="1">BE19+BE439-BE443</f>
        <v>0</v>
      </c>
    </row>
    <row r="630" spans="1:57" x14ac:dyDescent="0.3">
      <c r="B630" s="1">
        <f>ROW(Items!$A$9)</f>
        <v>9</v>
      </c>
      <c r="H630" s="13" t="str">
        <f ca="1">INDIRECT($B$1&amp;Items!E$2&amp;$B630)</f>
        <v>Дебиторская задолженность</v>
      </c>
      <c r="I630" s="13" t="str">
        <f ca="1">IF(INDIRECT($B$1&amp;Items!F$2&amp;$B630)="",H630,INDIRECT($B$1&amp;Items!F$2&amp;$B630))</f>
        <v>Дебиторская задолженность</v>
      </c>
      <c r="J630" s="1" t="str">
        <f ca="1">IF(INDIRECT($B$1&amp;Items!G$2&amp;$B630)="",IF(H630&lt;&gt;I630,"  "&amp;I630,I630),"    "&amp;INDIRECT($B$1&amp;Items!G$2&amp;$B630))</f>
        <v>Дебиторская задолженность</v>
      </c>
      <c r="S630" s="1">
        <f t="shared" ref="S630:S637" ca="1" si="64">INDIRECT(ADDRESS(ROW(),SUMIFS($1:$1,$5:$5,MAX($5:$5))))</f>
        <v>0</v>
      </c>
      <c r="V630" s="1">
        <f ca="1">V21+V464-V239</f>
        <v>0</v>
      </c>
      <c r="W630" s="1">
        <f ca="1">W21+W464-W239</f>
        <v>0</v>
      </c>
      <c r="X630" s="1">
        <f ca="1">X21+X464-X239</f>
        <v>-5892353.6089953966</v>
      </c>
      <c r="Y630" s="1">
        <f ca="1">Y21+Y464-Y239</f>
        <v>-11784707.217990793</v>
      </c>
      <c r="Z630" s="1">
        <f ca="1">Z21+Z464-Z239</f>
        <v>-16847897.295181446</v>
      </c>
      <c r="AA630" s="1">
        <f ca="1">AA21+AA464-AA239</f>
        <v>19264820.781505909</v>
      </c>
      <c r="AB630" s="1">
        <f ca="1">AB21+AB464-AB239</f>
        <v>0</v>
      </c>
      <c r="AC630" s="1">
        <f ca="1">AC21+AC464-AC239</f>
        <v>0</v>
      </c>
      <c r="AD630" s="1">
        <f ca="1">AD21+AD464-AD239</f>
        <v>0</v>
      </c>
      <c r="AE630" s="1">
        <f ca="1">AE21+AE464-AE239</f>
        <v>0</v>
      </c>
      <c r="AF630" s="1">
        <f ca="1">AF21+AF464-AF239</f>
        <v>0</v>
      </c>
      <c r="AG630" s="1">
        <f ca="1">AG21+AG464-AG239</f>
        <v>0</v>
      </c>
      <c r="AH630" s="1">
        <f ca="1">AH21+AH464-AH239</f>
        <v>0</v>
      </c>
      <c r="AI630" s="1">
        <f ca="1">AI21+AI464-AI239</f>
        <v>0</v>
      </c>
      <c r="AJ630" s="1">
        <f ca="1">AJ21+AJ464-AJ239</f>
        <v>0</v>
      </c>
      <c r="AK630" s="1">
        <f ca="1">AK21+AK464-AK239</f>
        <v>0</v>
      </c>
      <c r="AL630" s="1">
        <f ca="1">AL21+AL464-AL239</f>
        <v>0</v>
      </c>
      <c r="AM630" s="1">
        <f ca="1">AM21+AM464-AM239</f>
        <v>0</v>
      </c>
      <c r="AN630" s="1">
        <f ca="1">AN21+AN464-AN239</f>
        <v>0</v>
      </c>
      <c r="AO630" s="1">
        <f ca="1">AO21+AO464-AO239</f>
        <v>0</v>
      </c>
      <c r="AP630" s="1">
        <f ca="1">AP21+AP464-AP239</f>
        <v>0</v>
      </c>
      <c r="AQ630" s="1">
        <f ca="1">AQ21+AQ464-AQ239</f>
        <v>0</v>
      </c>
      <c r="AR630" s="1">
        <f ca="1">AR21+AR464-AR239</f>
        <v>0</v>
      </c>
      <c r="AS630" s="1">
        <f ca="1">AS21+AS464-AS239</f>
        <v>0</v>
      </c>
      <c r="AT630" s="1">
        <f ca="1">AT21+AT464-AT239</f>
        <v>0</v>
      </c>
      <c r="AU630" s="1">
        <f ca="1">AU21+AU464-AU239</f>
        <v>0</v>
      </c>
      <c r="AV630" s="1">
        <f ca="1">AV21+AV464-AV239</f>
        <v>0</v>
      </c>
      <c r="AW630" s="1">
        <f ca="1">AW21+AW464-AW239</f>
        <v>0</v>
      </c>
      <c r="AX630" s="1">
        <f ca="1">AX21+AX464-AX239</f>
        <v>0</v>
      </c>
      <c r="AY630" s="1">
        <f ca="1">AY21+AY464-AY239</f>
        <v>0</v>
      </c>
      <c r="AZ630" s="1">
        <f ca="1">AZ21+AZ464-AZ239</f>
        <v>0</v>
      </c>
      <c r="BA630" s="1">
        <f ca="1">BA21+BA464-BA239</f>
        <v>0</v>
      </c>
      <c r="BB630" s="1">
        <f ca="1">BB21+BB464-BB239</f>
        <v>0</v>
      </c>
      <c r="BC630" s="1">
        <f ca="1">BC21+BC464-BC239</f>
        <v>0</v>
      </c>
      <c r="BD630" s="1">
        <f ca="1">BD21+BD464-BD239</f>
        <v>0</v>
      </c>
      <c r="BE630" s="1">
        <f ca="1">BE21+BE464-BE239</f>
        <v>0</v>
      </c>
    </row>
    <row r="631" spans="1:57" x14ac:dyDescent="0.3">
      <c r="B631" s="1">
        <f>MAX(B$630:B630)+1</f>
        <v>10</v>
      </c>
      <c r="H631" s="13" t="str">
        <f ca="1">INDIRECT($B$1&amp;Items!E$2&amp;$B631)</f>
        <v>Дебиторская задолженность</v>
      </c>
      <c r="I631" s="13" t="str">
        <f ca="1">IF(INDIRECT($B$1&amp;Items!F$2&amp;$B631)="",H631,INDIRECT($B$1&amp;Items!F$2&amp;$B631))</f>
        <v>ДЗ при реализации</v>
      </c>
      <c r="J631" s="1" t="str">
        <f ca="1">IF(INDIRECT($B$1&amp;Items!G$2&amp;$B631)="",IF(H631&lt;&gt;I631,"  "&amp;I631,I631),"    "&amp;INDIRECT($B$1&amp;Items!G$2&amp;$B631))</f>
        <v xml:space="preserve">  ДЗ при реализации</v>
      </c>
      <c r="S631" s="1">
        <f t="shared" ca="1" si="64"/>
        <v>0</v>
      </c>
      <c r="V631" s="1">
        <f ca="1">V22+V465-V240</f>
        <v>0</v>
      </c>
      <c r="W631" s="1">
        <f ca="1">W22+W465-W240</f>
        <v>0</v>
      </c>
      <c r="X631" s="1">
        <f ca="1">X22+X465-X240</f>
        <v>-5892353.6089953966</v>
      </c>
      <c r="Y631" s="1">
        <f ca="1">Y22+Y465-Y240</f>
        <v>-11784707.217990793</v>
      </c>
      <c r="Z631" s="1">
        <f ca="1">Z22+Z465-Z240</f>
        <v>-16847897.295181446</v>
      </c>
      <c r="AA631" s="1">
        <f ca="1">AA22+AA465-AA240</f>
        <v>19264820.781505909</v>
      </c>
      <c r="AB631" s="1">
        <f ca="1">AB22+AB465-AB240</f>
        <v>0</v>
      </c>
      <c r="AC631" s="1">
        <f ca="1">AC22+AC465-AC240</f>
        <v>0</v>
      </c>
      <c r="AD631" s="1">
        <f ca="1">AD22+AD465-AD240</f>
        <v>0</v>
      </c>
      <c r="AE631" s="1">
        <f ca="1">AE22+AE465-AE240</f>
        <v>0</v>
      </c>
      <c r="AF631" s="1">
        <f ca="1">AF22+AF465-AF240</f>
        <v>0</v>
      </c>
      <c r="AG631" s="1">
        <f ca="1">AG22+AG465-AG240</f>
        <v>0</v>
      </c>
      <c r="AH631" s="1">
        <f ca="1">AH22+AH465-AH240</f>
        <v>0</v>
      </c>
      <c r="AI631" s="1">
        <f ca="1">AI22+AI465-AI240</f>
        <v>0</v>
      </c>
      <c r="AJ631" s="1">
        <f ca="1">AJ22+AJ465-AJ240</f>
        <v>0</v>
      </c>
      <c r="AK631" s="1">
        <f ca="1">AK22+AK465-AK240</f>
        <v>0</v>
      </c>
      <c r="AL631" s="1">
        <f ca="1">AL22+AL465-AL240</f>
        <v>0</v>
      </c>
      <c r="AM631" s="1">
        <f ca="1">AM22+AM465-AM240</f>
        <v>0</v>
      </c>
      <c r="AN631" s="1">
        <f ca="1">AN22+AN465-AN240</f>
        <v>0</v>
      </c>
      <c r="AO631" s="1">
        <f ca="1">AO22+AO465-AO240</f>
        <v>0</v>
      </c>
      <c r="AP631" s="1">
        <f ca="1">AP22+AP465-AP240</f>
        <v>0</v>
      </c>
      <c r="AQ631" s="1">
        <f ca="1">AQ22+AQ465-AQ240</f>
        <v>0</v>
      </c>
      <c r="AR631" s="1">
        <f ca="1">AR22+AR465-AR240</f>
        <v>0</v>
      </c>
      <c r="AS631" s="1">
        <f ca="1">AS22+AS465-AS240</f>
        <v>0</v>
      </c>
      <c r="AT631" s="1">
        <f ca="1">AT22+AT465-AT240</f>
        <v>0</v>
      </c>
      <c r="AU631" s="1">
        <f ca="1">AU22+AU465-AU240</f>
        <v>0</v>
      </c>
      <c r="AV631" s="1">
        <f ca="1">AV22+AV465-AV240</f>
        <v>0</v>
      </c>
      <c r="AW631" s="1">
        <f ca="1">AW22+AW465-AW240</f>
        <v>0</v>
      </c>
      <c r="AX631" s="1">
        <f ca="1">AX22+AX465-AX240</f>
        <v>0</v>
      </c>
      <c r="AY631" s="1">
        <f ca="1">AY22+AY465-AY240</f>
        <v>0</v>
      </c>
      <c r="AZ631" s="1">
        <f ca="1">AZ22+AZ465-AZ240</f>
        <v>0</v>
      </c>
      <c r="BA631" s="1">
        <f ca="1">BA22+BA465-BA240</f>
        <v>0</v>
      </c>
      <c r="BB631" s="1">
        <f ca="1">BB22+BB465-BB240</f>
        <v>0</v>
      </c>
      <c r="BC631" s="1">
        <f ca="1">BC22+BC465-BC240</f>
        <v>0</v>
      </c>
      <c r="BD631" s="1">
        <f ca="1">BD22+BD465-BD240</f>
        <v>0</v>
      </c>
      <c r="BE631" s="1">
        <f ca="1">BE22+BE465-BE240</f>
        <v>0</v>
      </c>
    </row>
    <row r="632" spans="1:57" x14ac:dyDescent="0.3">
      <c r="B632" s="1">
        <f>MAX(B$630:B631)+1</f>
        <v>11</v>
      </c>
      <c r="H632" s="13" t="str">
        <f ca="1">INDIRECT($B$1&amp;Items!E$2&amp;$B632)</f>
        <v>Дебиторская задолженность</v>
      </c>
      <c r="I632" s="13" t="str">
        <f ca="1">IF(INDIRECT($B$1&amp;Items!F$2&amp;$B632)="",H632,INDIRECT($B$1&amp;Items!F$2&amp;$B632))</f>
        <v>ДЗ при реализации</v>
      </c>
      <c r="J632" s="1" t="str">
        <f ca="1">IF(INDIRECT($B$1&amp;Items!G$2&amp;$B632)="",IF(H632&lt;&gt;I632,"  "&amp;I632,I632),"    "&amp;INDIRECT($B$1&amp;Items!G$2&amp;$B632))</f>
        <v xml:space="preserve">    Направление-1</v>
      </c>
      <c r="S632" s="1">
        <f t="shared" ca="1" si="64"/>
        <v>0</v>
      </c>
      <c r="V632" s="1">
        <f ca="1">V23+V466-V241</f>
        <v>0</v>
      </c>
      <c r="W632" s="1">
        <f ca="1">W23+W466-W241</f>
        <v>0</v>
      </c>
      <c r="X632" s="1">
        <f ca="1">X23+X466-X241</f>
        <v>-5892353.6089953966</v>
      </c>
      <c r="Y632" s="1">
        <f ca="1">Y23+Y466-Y241</f>
        <v>-11784707.217990793</v>
      </c>
      <c r="Z632" s="1">
        <f ca="1">Z23+Z466-Z241</f>
        <v>8838530.4134930931</v>
      </c>
      <c r="AA632" s="1">
        <f ca="1">AA23+AA466-AA241</f>
        <v>0</v>
      </c>
      <c r="AB632" s="1">
        <f ca="1">AB23+AB466-AB241</f>
        <v>0</v>
      </c>
      <c r="AC632" s="1">
        <f ca="1">AC23+AC466-AC241</f>
        <v>0</v>
      </c>
      <c r="AD632" s="1">
        <f ca="1">AD23+AD466-AD241</f>
        <v>0</v>
      </c>
      <c r="AE632" s="1">
        <f ca="1">AE23+AE466-AE241</f>
        <v>0</v>
      </c>
      <c r="AF632" s="1">
        <f ca="1">AF23+AF466-AF241</f>
        <v>0</v>
      </c>
      <c r="AG632" s="1">
        <f ca="1">AG23+AG466-AG241</f>
        <v>0</v>
      </c>
      <c r="AH632" s="1">
        <f ca="1">AH23+AH466-AH241</f>
        <v>0</v>
      </c>
      <c r="AI632" s="1">
        <f ca="1">AI23+AI466-AI241</f>
        <v>0</v>
      </c>
      <c r="AJ632" s="1">
        <f ca="1">AJ23+AJ466-AJ241</f>
        <v>0</v>
      </c>
      <c r="AK632" s="1">
        <f ca="1">AK23+AK466-AK241</f>
        <v>0</v>
      </c>
      <c r="AL632" s="1">
        <f ca="1">AL23+AL466-AL241</f>
        <v>0</v>
      </c>
      <c r="AM632" s="1">
        <f ca="1">AM23+AM466-AM241</f>
        <v>0</v>
      </c>
      <c r="AN632" s="1">
        <f ca="1">AN23+AN466-AN241</f>
        <v>0</v>
      </c>
      <c r="AO632" s="1">
        <f ca="1">AO23+AO466-AO241</f>
        <v>0</v>
      </c>
      <c r="AP632" s="1">
        <f ca="1">AP23+AP466-AP241</f>
        <v>0</v>
      </c>
      <c r="AQ632" s="1">
        <f ca="1">AQ23+AQ466-AQ241</f>
        <v>0</v>
      </c>
      <c r="AR632" s="1">
        <f ca="1">AR23+AR466-AR241</f>
        <v>0</v>
      </c>
      <c r="AS632" s="1">
        <f ca="1">AS23+AS466-AS241</f>
        <v>0</v>
      </c>
      <c r="AT632" s="1">
        <f ca="1">AT23+AT466-AT241</f>
        <v>0</v>
      </c>
      <c r="AU632" s="1">
        <f ca="1">AU23+AU466-AU241</f>
        <v>0</v>
      </c>
      <c r="AV632" s="1">
        <f ca="1">AV23+AV466-AV241</f>
        <v>0</v>
      </c>
      <c r="AW632" s="1">
        <f ca="1">AW23+AW466-AW241</f>
        <v>0</v>
      </c>
      <c r="AX632" s="1">
        <f ca="1">AX23+AX466-AX241</f>
        <v>0</v>
      </c>
      <c r="AY632" s="1">
        <f ca="1">AY23+AY466-AY241</f>
        <v>0</v>
      </c>
      <c r="AZ632" s="1">
        <f ca="1">AZ23+AZ466-AZ241</f>
        <v>0</v>
      </c>
      <c r="BA632" s="1">
        <f ca="1">BA23+BA466-BA241</f>
        <v>0</v>
      </c>
      <c r="BB632" s="1">
        <f ca="1">BB23+BB466-BB241</f>
        <v>0</v>
      </c>
      <c r="BC632" s="1">
        <f ca="1">BC23+BC466-BC241</f>
        <v>0</v>
      </c>
      <c r="BD632" s="1">
        <f ca="1">BD23+BD466-BD241</f>
        <v>0</v>
      </c>
      <c r="BE632" s="1">
        <f ca="1">BE23+BE466-BE241</f>
        <v>0</v>
      </c>
    </row>
    <row r="633" spans="1:57" x14ac:dyDescent="0.3">
      <c r="B633" s="1">
        <f>MAX(B$630:B632)+1</f>
        <v>12</v>
      </c>
      <c r="H633" s="13" t="str">
        <f ca="1">INDIRECT($B$1&amp;Items!E$2&amp;$B633)</f>
        <v>Дебиторская задолженность</v>
      </c>
      <c r="I633" s="13" t="str">
        <f ca="1">IF(INDIRECT($B$1&amp;Items!F$2&amp;$B633)="",H633,INDIRECT($B$1&amp;Items!F$2&amp;$B633))</f>
        <v>ДЗ при реализации</v>
      </c>
      <c r="J633" s="1" t="str">
        <f ca="1">IF(INDIRECT($B$1&amp;Items!G$2&amp;$B633)="",IF(H633&lt;&gt;I633,"  "&amp;I633,I633),"    "&amp;INDIRECT($B$1&amp;Items!G$2&amp;$B633))</f>
        <v xml:space="preserve">    Направление-2</v>
      </c>
      <c r="S633" s="1">
        <f t="shared" ca="1" si="64"/>
        <v>0</v>
      </c>
      <c r="V633" s="1">
        <f ca="1">V24+V467-V242</f>
        <v>0</v>
      </c>
      <c r="W633" s="1">
        <f ca="1">W24+W467-W242</f>
        <v>0</v>
      </c>
      <c r="X633" s="1">
        <f ca="1">X24+X467-X242</f>
        <v>0</v>
      </c>
      <c r="Y633" s="1">
        <f ca="1">Y24+Y467-Y242</f>
        <v>0</v>
      </c>
      <c r="Z633" s="1">
        <f ca="1">Z24+Z467-Z242</f>
        <v>-25686427.708674543</v>
      </c>
      <c r="AA633" s="1">
        <f ca="1">AA24+AA467-AA242</f>
        <v>19264820.781505905</v>
      </c>
      <c r="AB633" s="1">
        <f ca="1">AB24+AB467-AB242</f>
        <v>0</v>
      </c>
      <c r="AC633" s="1">
        <f ca="1">AC24+AC467-AC242</f>
        <v>0</v>
      </c>
      <c r="AD633" s="1">
        <f ca="1">AD24+AD467-AD242</f>
        <v>0</v>
      </c>
      <c r="AE633" s="1">
        <f ca="1">AE24+AE467-AE242</f>
        <v>0</v>
      </c>
      <c r="AF633" s="1">
        <f ca="1">AF24+AF467-AF242</f>
        <v>0</v>
      </c>
      <c r="AG633" s="1">
        <f ca="1">AG24+AG467-AG242</f>
        <v>0</v>
      </c>
      <c r="AH633" s="1">
        <f ca="1">AH24+AH467-AH242</f>
        <v>0</v>
      </c>
      <c r="AI633" s="1">
        <f ca="1">AI24+AI467-AI242</f>
        <v>0</v>
      </c>
      <c r="AJ633" s="1">
        <f ca="1">AJ24+AJ467-AJ242</f>
        <v>0</v>
      </c>
      <c r="AK633" s="1">
        <f ca="1">AK24+AK467-AK242</f>
        <v>0</v>
      </c>
      <c r="AL633" s="1">
        <f ca="1">AL24+AL467-AL242</f>
        <v>0</v>
      </c>
      <c r="AM633" s="1">
        <f ca="1">AM24+AM467-AM242</f>
        <v>0</v>
      </c>
      <c r="AN633" s="1">
        <f ca="1">AN24+AN467-AN242</f>
        <v>0</v>
      </c>
      <c r="AO633" s="1">
        <f ca="1">AO24+AO467-AO242</f>
        <v>0</v>
      </c>
      <c r="AP633" s="1">
        <f ca="1">AP24+AP467-AP242</f>
        <v>0</v>
      </c>
      <c r="AQ633" s="1">
        <f ca="1">AQ24+AQ467-AQ242</f>
        <v>0</v>
      </c>
      <c r="AR633" s="1">
        <f ca="1">AR24+AR467-AR242</f>
        <v>0</v>
      </c>
      <c r="AS633" s="1">
        <f ca="1">AS24+AS467-AS242</f>
        <v>0</v>
      </c>
      <c r="AT633" s="1">
        <f ca="1">AT24+AT467-AT242</f>
        <v>0</v>
      </c>
      <c r="AU633" s="1">
        <f ca="1">AU24+AU467-AU242</f>
        <v>0</v>
      </c>
      <c r="AV633" s="1">
        <f ca="1">AV24+AV467-AV242</f>
        <v>0</v>
      </c>
      <c r="AW633" s="1">
        <f ca="1">AW24+AW467-AW242</f>
        <v>0</v>
      </c>
      <c r="AX633" s="1">
        <f ca="1">AX24+AX467-AX242</f>
        <v>0</v>
      </c>
      <c r="AY633" s="1">
        <f ca="1">AY24+AY467-AY242</f>
        <v>0</v>
      </c>
      <c r="AZ633" s="1">
        <f ca="1">AZ24+AZ467-AZ242</f>
        <v>0</v>
      </c>
      <c r="BA633" s="1">
        <f ca="1">BA24+BA467-BA242</f>
        <v>0</v>
      </c>
      <c r="BB633" s="1">
        <f ca="1">BB24+BB467-BB242</f>
        <v>0</v>
      </c>
      <c r="BC633" s="1">
        <f ca="1">BC24+BC467-BC242</f>
        <v>0</v>
      </c>
      <c r="BD633" s="1">
        <f ca="1">BD24+BD467-BD242</f>
        <v>0</v>
      </c>
      <c r="BE633" s="1">
        <f ca="1">BE24+BE467-BE242</f>
        <v>0</v>
      </c>
    </row>
    <row r="634" spans="1:57" x14ac:dyDescent="0.3">
      <c r="B634" s="1">
        <f>MAX(B$630:B633)+1</f>
        <v>13</v>
      </c>
      <c r="H634" s="13" t="str">
        <f ca="1">INDIRECT($B$1&amp;Items!E$2&amp;$B634)</f>
        <v>Дебиторская задолженность</v>
      </c>
      <c r="I634" s="13" t="str">
        <f ca="1">IF(INDIRECT($B$1&amp;Items!F$2&amp;$B634)="",H634,INDIRECT($B$1&amp;Items!F$2&amp;$B634))</f>
        <v>ДЗ при реализации</v>
      </c>
      <c r="J634" s="1" t="str">
        <f ca="1">IF(INDIRECT($B$1&amp;Items!G$2&amp;$B634)="",IF(H634&lt;&gt;I634,"  "&amp;I634,I634),"    "&amp;INDIRECT($B$1&amp;Items!G$2&amp;$B634))</f>
        <v xml:space="preserve">    Направление-3</v>
      </c>
      <c r="S634" s="1">
        <f t="shared" ca="1" si="64"/>
        <v>0</v>
      </c>
      <c r="V634" s="1">
        <f ca="1">V25+V468-V243</f>
        <v>0</v>
      </c>
      <c r="W634" s="1">
        <f ca="1">W25+W468-W243</f>
        <v>0</v>
      </c>
      <c r="X634" s="1">
        <f ca="1">X25+X468-X243</f>
        <v>0</v>
      </c>
      <c r="Y634" s="1">
        <f ca="1">Y25+Y468-Y243</f>
        <v>0</v>
      </c>
      <c r="Z634" s="1">
        <f ca="1">Z25+Z468-Z243</f>
        <v>0</v>
      </c>
      <c r="AA634" s="1">
        <f ca="1">AA25+AA468-AA243</f>
        <v>0</v>
      </c>
      <c r="AB634" s="1">
        <f ca="1">AB25+AB468-AB243</f>
        <v>0</v>
      </c>
      <c r="AC634" s="1">
        <f ca="1">AC25+AC468-AC243</f>
        <v>0</v>
      </c>
      <c r="AD634" s="1">
        <f ca="1">AD25+AD468-AD243</f>
        <v>0</v>
      </c>
      <c r="AE634" s="1">
        <f ca="1">AE25+AE468-AE243</f>
        <v>0</v>
      </c>
      <c r="AF634" s="1">
        <f ca="1">AF25+AF468-AF243</f>
        <v>0</v>
      </c>
      <c r="AG634" s="1">
        <f ca="1">AG25+AG468-AG243</f>
        <v>0</v>
      </c>
      <c r="AH634" s="1">
        <f ca="1">AH25+AH468-AH243</f>
        <v>0</v>
      </c>
      <c r="AI634" s="1">
        <f ca="1">AI25+AI468-AI243</f>
        <v>0</v>
      </c>
      <c r="AJ634" s="1">
        <f ca="1">AJ25+AJ468-AJ243</f>
        <v>0</v>
      </c>
      <c r="AK634" s="1">
        <f ca="1">AK25+AK468-AK243</f>
        <v>0</v>
      </c>
      <c r="AL634" s="1">
        <f ca="1">AL25+AL468-AL243</f>
        <v>0</v>
      </c>
      <c r="AM634" s="1">
        <f ca="1">AM25+AM468-AM243</f>
        <v>0</v>
      </c>
      <c r="AN634" s="1">
        <f ca="1">AN25+AN468-AN243</f>
        <v>0</v>
      </c>
      <c r="AO634" s="1">
        <f ca="1">AO25+AO468-AO243</f>
        <v>0</v>
      </c>
      <c r="AP634" s="1">
        <f ca="1">AP25+AP468-AP243</f>
        <v>0</v>
      </c>
      <c r="AQ634" s="1">
        <f ca="1">AQ25+AQ468-AQ243</f>
        <v>0</v>
      </c>
      <c r="AR634" s="1">
        <f ca="1">AR25+AR468-AR243</f>
        <v>0</v>
      </c>
      <c r="AS634" s="1">
        <f ca="1">AS25+AS468-AS243</f>
        <v>0</v>
      </c>
      <c r="AT634" s="1">
        <f ca="1">AT25+AT468-AT243</f>
        <v>0</v>
      </c>
      <c r="AU634" s="1">
        <f ca="1">AU25+AU468-AU243</f>
        <v>0</v>
      </c>
      <c r="AV634" s="1">
        <f ca="1">AV25+AV468-AV243</f>
        <v>0</v>
      </c>
      <c r="AW634" s="1">
        <f ca="1">AW25+AW468-AW243</f>
        <v>0</v>
      </c>
      <c r="AX634" s="1">
        <f ca="1">AX25+AX468-AX243</f>
        <v>0</v>
      </c>
      <c r="AY634" s="1">
        <f ca="1">AY25+AY468-AY243</f>
        <v>0</v>
      </c>
      <c r="AZ634" s="1">
        <f ca="1">AZ25+AZ468-AZ243</f>
        <v>0</v>
      </c>
      <c r="BA634" s="1">
        <f ca="1">BA25+BA468-BA243</f>
        <v>0</v>
      </c>
      <c r="BB634" s="1">
        <f ca="1">BB25+BB468-BB243</f>
        <v>0</v>
      </c>
      <c r="BC634" s="1">
        <f ca="1">BC25+BC468-BC243</f>
        <v>0</v>
      </c>
      <c r="BD634" s="1">
        <f ca="1">BD25+BD468-BD243</f>
        <v>0</v>
      </c>
      <c r="BE634" s="1">
        <f ca="1">BE25+BE468-BE243</f>
        <v>0</v>
      </c>
    </row>
    <row r="635" spans="1:57" x14ac:dyDescent="0.3">
      <c r="B635" s="1">
        <f>MAX(B$630:B634)+1</f>
        <v>14</v>
      </c>
      <c r="H635" s="13" t="str">
        <f ca="1">INDIRECT($B$1&amp;Items!E$2&amp;$B635)</f>
        <v>Дебиторская задолженность</v>
      </c>
      <c r="I635" s="13" t="str">
        <f ca="1">IF(INDIRECT($B$1&amp;Items!F$2&amp;$B635)="",H635,INDIRECT($B$1&amp;Items!F$2&amp;$B635))</f>
        <v>Прочая ДЗ</v>
      </c>
      <c r="J635" s="1" t="str">
        <f ca="1">IF(INDIRECT($B$1&amp;Items!G$2&amp;$B635)="",IF(H635&lt;&gt;I635,"  "&amp;I635,I635),"    "&amp;INDIRECT($B$1&amp;Items!G$2&amp;$B635))</f>
        <v xml:space="preserve">  Прочая ДЗ</v>
      </c>
      <c r="S635" s="1">
        <f t="shared" ca="1" si="64"/>
        <v>0</v>
      </c>
      <c r="V635" s="1">
        <f ca="1">V26+V469-V244</f>
        <v>0</v>
      </c>
      <c r="W635" s="1">
        <f ca="1">W26+W469-W244</f>
        <v>0</v>
      </c>
      <c r="X635" s="1">
        <f ca="1">X26+X469-X244</f>
        <v>0</v>
      </c>
      <c r="Y635" s="1">
        <f ca="1">Y26+Y469-Y244</f>
        <v>0</v>
      </c>
      <c r="Z635" s="1">
        <f ca="1">Z26+Z469-Z244</f>
        <v>0</v>
      </c>
      <c r="AA635" s="1">
        <f ca="1">AA26+AA469-AA244</f>
        <v>0</v>
      </c>
      <c r="AB635" s="1">
        <f ca="1">AB26+AB469-AB244</f>
        <v>0</v>
      </c>
      <c r="AC635" s="1">
        <f ca="1">AC26+AC469-AC244</f>
        <v>0</v>
      </c>
      <c r="AD635" s="1">
        <f ca="1">AD26+AD469-AD244</f>
        <v>0</v>
      </c>
      <c r="AE635" s="1">
        <f ca="1">AE26+AE469-AE244</f>
        <v>0</v>
      </c>
      <c r="AF635" s="1">
        <f ca="1">AF26+AF469-AF244</f>
        <v>0</v>
      </c>
      <c r="AG635" s="1">
        <f ca="1">AG26+AG469-AG244</f>
        <v>0</v>
      </c>
      <c r="AH635" s="1">
        <f ca="1">AH26+AH469-AH244</f>
        <v>0</v>
      </c>
      <c r="AI635" s="1">
        <f ca="1">AI26+AI469-AI244</f>
        <v>0</v>
      </c>
      <c r="AJ635" s="1">
        <f ca="1">AJ26+AJ469-AJ244</f>
        <v>0</v>
      </c>
      <c r="AK635" s="1">
        <f ca="1">AK26+AK469-AK244</f>
        <v>0</v>
      </c>
      <c r="AL635" s="1">
        <f ca="1">AL26+AL469-AL244</f>
        <v>0</v>
      </c>
      <c r="AM635" s="1">
        <f ca="1">AM26+AM469-AM244</f>
        <v>0</v>
      </c>
      <c r="AN635" s="1">
        <f ca="1">AN26+AN469-AN244</f>
        <v>0</v>
      </c>
      <c r="AO635" s="1">
        <f ca="1">AO26+AO469-AO244</f>
        <v>0</v>
      </c>
      <c r="AP635" s="1">
        <f ca="1">AP26+AP469-AP244</f>
        <v>0</v>
      </c>
      <c r="AQ635" s="1">
        <f ca="1">AQ26+AQ469-AQ244</f>
        <v>0</v>
      </c>
      <c r="AR635" s="1">
        <f ca="1">AR26+AR469-AR244</f>
        <v>0</v>
      </c>
      <c r="AS635" s="1">
        <f ca="1">AS26+AS469-AS244</f>
        <v>0</v>
      </c>
      <c r="AT635" s="1">
        <f ca="1">AT26+AT469-AT244</f>
        <v>0</v>
      </c>
      <c r="AU635" s="1">
        <f ca="1">AU26+AU469-AU244</f>
        <v>0</v>
      </c>
      <c r="AV635" s="1">
        <f ca="1">AV26+AV469-AV244</f>
        <v>0</v>
      </c>
      <c r="AW635" s="1">
        <f ca="1">AW26+AW469-AW244</f>
        <v>0</v>
      </c>
      <c r="AX635" s="1">
        <f ca="1">AX26+AX469-AX244</f>
        <v>0</v>
      </c>
      <c r="AY635" s="1">
        <f ca="1">AY26+AY469-AY244</f>
        <v>0</v>
      </c>
      <c r="AZ635" s="1">
        <f ca="1">AZ26+AZ469-AZ244</f>
        <v>0</v>
      </c>
      <c r="BA635" s="1">
        <f ca="1">BA26+BA469-BA244</f>
        <v>0</v>
      </c>
      <c r="BB635" s="1">
        <f ca="1">BB26+BB469-BB244</f>
        <v>0</v>
      </c>
      <c r="BC635" s="1">
        <f ca="1">BC26+BC469-BC244</f>
        <v>0</v>
      </c>
      <c r="BD635" s="1">
        <f ca="1">BD26+BD469-BD244</f>
        <v>0</v>
      </c>
      <c r="BE635" s="1">
        <f ca="1">BE26+BE469-BE244</f>
        <v>0</v>
      </c>
    </row>
    <row r="636" spans="1:57" x14ac:dyDescent="0.3">
      <c r="B636" s="1">
        <f>MAX(B$630:B635)+1</f>
        <v>15</v>
      </c>
      <c r="H636" s="13" t="str">
        <f ca="1">INDIRECT($B$1&amp;Items!E$2&amp;$B636)</f>
        <v>Дебиторская задолженность</v>
      </c>
      <c r="I636" s="13" t="str">
        <f ca="1">IF(INDIRECT($B$1&amp;Items!F$2&amp;$B636)="",H636,INDIRECT($B$1&amp;Items!F$2&amp;$B636))</f>
        <v>Прочая ДЗ</v>
      </c>
      <c r="J636" s="1" t="str">
        <f ca="1">IF(INDIRECT($B$1&amp;Items!G$2&amp;$B636)="",IF(H636&lt;&gt;I636,"  "&amp;I636,I636),"    "&amp;INDIRECT($B$1&amp;Items!G$2&amp;$B636))</f>
        <v xml:space="preserve">    Прочие продажи-1</v>
      </c>
      <c r="S636" s="1">
        <f t="shared" ca="1" si="64"/>
        <v>0</v>
      </c>
      <c r="V636" s="1">
        <f ca="1">V27+V470-V245</f>
        <v>0</v>
      </c>
      <c r="W636" s="1">
        <f ca="1">W27+W470-W245</f>
        <v>0</v>
      </c>
      <c r="X636" s="1">
        <f ca="1">X27+X470-X245</f>
        <v>0</v>
      </c>
      <c r="Y636" s="1">
        <f ca="1">Y27+Y470-Y245</f>
        <v>0</v>
      </c>
      <c r="Z636" s="1">
        <f ca="1">Z27+Z470-Z245</f>
        <v>0</v>
      </c>
      <c r="AA636" s="1">
        <f ca="1">AA27+AA470-AA245</f>
        <v>0</v>
      </c>
      <c r="AB636" s="1">
        <f ca="1">AB27+AB470-AB245</f>
        <v>0</v>
      </c>
      <c r="AC636" s="1">
        <f ca="1">AC27+AC470-AC245</f>
        <v>0</v>
      </c>
      <c r="AD636" s="1">
        <f ca="1">AD27+AD470-AD245</f>
        <v>0</v>
      </c>
      <c r="AE636" s="1">
        <f ca="1">AE27+AE470-AE245</f>
        <v>0</v>
      </c>
      <c r="AF636" s="1">
        <f ca="1">AF27+AF470-AF245</f>
        <v>0</v>
      </c>
      <c r="AG636" s="1">
        <f ca="1">AG27+AG470-AG245</f>
        <v>0</v>
      </c>
      <c r="AH636" s="1">
        <f ca="1">AH27+AH470-AH245</f>
        <v>0</v>
      </c>
      <c r="AI636" s="1">
        <f ca="1">AI27+AI470-AI245</f>
        <v>0</v>
      </c>
      <c r="AJ636" s="1">
        <f ca="1">AJ27+AJ470-AJ245</f>
        <v>0</v>
      </c>
      <c r="AK636" s="1">
        <f ca="1">AK27+AK470-AK245</f>
        <v>0</v>
      </c>
      <c r="AL636" s="1">
        <f ca="1">AL27+AL470-AL245</f>
        <v>0</v>
      </c>
      <c r="AM636" s="1">
        <f ca="1">AM27+AM470-AM245</f>
        <v>0</v>
      </c>
      <c r="AN636" s="1">
        <f ca="1">AN27+AN470-AN245</f>
        <v>0</v>
      </c>
      <c r="AO636" s="1">
        <f ca="1">AO27+AO470-AO245</f>
        <v>0</v>
      </c>
      <c r="AP636" s="1">
        <f ca="1">AP27+AP470-AP245</f>
        <v>0</v>
      </c>
      <c r="AQ636" s="1">
        <f ca="1">AQ27+AQ470-AQ245</f>
        <v>0</v>
      </c>
      <c r="AR636" s="1">
        <f ca="1">AR27+AR470-AR245</f>
        <v>0</v>
      </c>
      <c r="AS636" s="1">
        <f ca="1">AS27+AS470-AS245</f>
        <v>0</v>
      </c>
      <c r="AT636" s="1">
        <f ca="1">AT27+AT470-AT245</f>
        <v>0</v>
      </c>
      <c r="AU636" s="1">
        <f ca="1">AU27+AU470-AU245</f>
        <v>0</v>
      </c>
      <c r="AV636" s="1">
        <f ca="1">AV27+AV470-AV245</f>
        <v>0</v>
      </c>
      <c r="AW636" s="1">
        <f ca="1">AW27+AW470-AW245</f>
        <v>0</v>
      </c>
      <c r="AX636" s="1">
        <f ca="1">AX27+AX470-AX245</f>
        <v>0</v>
      </c>
      <c r="AY636" s="1">
        <f ca="1">AY27+AY470-AY245</f>
        <v>0</v>
      </c>
      <c r="AZ636" s="1">
        <f ca="1">AZ27+AZ470-AZ245</f>
        <v>0</v>
      </c>
      <c r="BA636" s="1">
        <f ca="1">BA27+BA470-BA245</f>
        <v>0</v>
      </c>
      <c r="BB636" s="1">
        <f ca="1">BB27+BB470-BB245</f>
        <v>0</v>
      </c>
      <c r="BC636" s="1">
        <f ca="1">BC27+BC470-BC245</f>
        <v>0</v>
      </c>
      <c r="BD636" s="1">
        <f ca="1">BD27+BD470-BD245</f>
        <v>0</v>
      </c>
      <c r="BE636" s="1">
        <f ca="1">BE27+BE470-BE245</f>
        <v>0</v>
      </c>
    </row>
    <row r="637" spans="1:57" x14ac:dyDescent="0.3">
      <c r="B637" s="1">
        <f>MAX(B$630:B636)+1</f>
        <v>16</v>
      </c>
      <c r="H637" s="13" t="str">
        <f ca="1">INDIRECT($B$1&amp;Items!E$2&amp;$B637)</f>
        <v>Дебиторская задолженность</v>
      </c>
      <c r="I637" s="13" t="str">
        <f ca="1">IF(INDIRECT($B$1&amp;Items!F$2&amp;$B637)="",H637,INDIRECT($B$1&amp;Items!F$2&amp;$B637))</f>
        <v>Прочая ДЗ</v>
      </c>
      <c r="J637" s="1" t="str">
        <f ca="1">IF(INDIRECT($B$1&amp;Items!G$2&amp;$B637)="",IF(H637&lt;&gt;I637,"  "&amp;I637,I637),"    "&amp;INDIRECT($B$1&amp;Items!G$2&amp;$B637))</f>
        <v xml:space="preserve">    Прочие продажи-2</v>
      </c>
      <c r="S637" s="1">
        <f t="shared" ca="1" si="64"/>
        <v>0</v>
      </c>
      <c r="V637" s="1">
        <f ca="1">V28+V471-V246</f>
        <v>0</v>
      </c>
      <c r="W637" s="1">
        <f ca="1">W28+W471-W246</f>
        <v>0</v>
      </c>
      <c r="X637" s="1">
        <f ca="1">X28+X471-X246</f>
        <v>0</v>
      </c>
      <c r="Y637" s="1">
        <f ca="1">Y28+Y471-Y246</f>
        <v>0</v>
      </c>
      <c r="Z637" s="1">
        <f ca="1">Z28+Z471-Z246</f>
        <v>0</v>
      </c>
      <c r="AA637" s="1">
        <f ca="1">AA28+AA471-AA246</f>
        <v>0</v>
      </c>
      <c r="AB637" s="1">
        <f ca="1">AB28+AB471-AB246</f>
        <v>0</v>
      </c>
      <c r="AC637" s="1">
        <f ca="1">AC28+AC471-AC246</f>
        <v>0</v>
      </c>
      <c r="AD637" s="1">
        <f ca="1">AD28+AD471-AD246</f>
        <v>0</v>
      </c>
      <c r="AE637" s="1">
        <f ca="1">AE28+AE471-AE246</f>
        <v>0</v>
      </c>
      <c r="AF637" s="1">
        <f ca="1">AF28+AF471-AF246</f>
        <v>0</v>
      </c>
      <c r="AG637" s="1">
        <f ca="1">AG28+AG471-AG246</f>
        <v>0</v>
      </c>
      <c r="AH637" s="1">
        <f ca="1">AH28+AH471-AH246</f>
        <v>0</v>
      </c>
      <c r="AI637" s="1">
        <f ca="1">AI28+AI471-AI246</f>
        <v>0</v>
      </c>
      <c r="AJ637" s="1">
        <f ca="1">AJ28+AJ471-AJ246</f>
        <v>0</v>
      </c>
      <c r="AK637" s="1">
        <f ca="1">AK28+AK471-AK246</f>
        <v>0</v>
      </c>
      <c r="AL637" s="1">
        <f ca="1">AL28+AL471-AL246</f>
        <v>0</v>
      </c>
      <c r="AM637" s="1">
        <f ca="1">AM28+AM471-AM246</f>
        <v>0</v>
      </c>
      <c r="AN637" s="1">
        <f ca="1">AN28+AN471-AN246</f>
        <v>0</v>
      </c>
      <c r="AO637" s="1">
        <f ca="1">AO28+AO471-AO246</f>
        <v>0</v>
      </c>
      <c r="AP637" s="1">
        <f ca="1">AP28+AP471-AP246</f>
        <v>0</v>
      </c>
      <c r="AQ637" s="1">
        <f ca="1">AQ28+AQ471-AQ246</f>
        <v>0</v>
      </c>
      <c r="AR637" s="1">
        <f ca="1">AR28+AR471-AR246</f>
        <v>0</v>
      </c>
      <c r="AS637" s="1">
        <f ca="1">AS28+AS471-AS246</f>
        <v>0</v>
      </c>
      <c r="AT637" s="1">
        <f ca="1">AT28+AT471-AT246</f>
        <v>0</v>
      </c>
      <c r="AU637" s="1">
        <f ca="1">AU28+AU471-AU246</f>
        <v>0</v>
      </c>
      <c r="AV637" s="1">
        <f ca="1">AV28+AV471-AV246</f>
        <v>0</v>
      </c>
      <c r="AW637" s="1">
        <f ca="1">AW28+AW471-AW246</f>
        <v>0</v>
      </c>
      <c r="AX637" s="1">
        <f ca="1">AX28+AX471-AX246</f>
        <v>0</v>
      </c>
      <c r="AY637" s="1">
        <f ca="1">AY28+AY471-AY246</f>
        <v>0</v>
      </c>
      <c r="AZ637" s="1">
        <f ca="1">AZ28+AZ471-AZ246</f>
        <v>0</v>
      </c>
      <c r="BA637" s="1">
        <f ca="1">BA28+BA471-BA246</f>
        <v>0</v>
      </c>
      <c r="BB637" s="1">
        <f ca="1">BB28+BB471-BB246</f>
        <v>0</v>
      </c>
      <c r="BC637" s="1">
        <f ca="1">BC28+BC471-BC246</f>
        <v>0</v>
      </c>
      <c r="BD637" s="1">
        <f ca="1">BD28+BD471-BD246</f>
        <v>0</v>
      </c>
      <c r="BE637" s="1">
        <f ca="1">BE28+BE471-BE246</f>
        <v>0</v>
      </c>
    </row>
    <row r="638" spans="1:57" ht="4.9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36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</row>
    <row r="640" spans="1:57" x14ac:dyDescent="0.3">
      <c r="B640" s="1">
        <f>ROW(Items!$A$83)</f>
        <v>83</v>
      </c>
      <c r="H640" s="13" t="str">
        <f ca="1">INDIRECT($B$1&amp;Items!E$2&amp;$B640)</f>
        <v>Незавершенное производство</v>
      </c>
      <c r="I640" s="13" t="str">
        <f ca="1">IF(INDIRECT($B$1&amp;Items!F$2&amp;$B640)="",H640,INDIRECT($B$1&amp;Items!F$2&amp;$B640))</f>
        <v>Незавершенное производство</v>
      </c>
      <c r="J640" s="1" t="str">
        <f ca="1">IF(INDIRECT($B$1&amp;Items!G$2&amp;$B640)="",IF(H640&lt;&gt;I640,"  "&amp;I640,I640),"    "&amp;INDIRECT($B$1&amp;Items!G$2&amp;$B640))</f>
        <v>Незавершенное производство</v>
      </c>
      <c r="S640" s="1">
        <f ca="1">SUM(S641:S646)</f>
        <v>5880592.4241470974</v>
      </c>
      <c r="V640" s="1">
        <f ca="1">SUM(V641:V646)</f>
        <v>12166127.686100001</v>
      </c>
      <c r="W640" s="1">
        <f t="shared" ref="W640" ca="1" si="65">SUM(W641:W646)</f>
        <v>22773648.879333999</v>
      </c>
      <c r="X640" s="1">
        <f ca="1">SUM(X641:X646)</f>
        <v>35867379.952873006</v>
      </c>
      <c r="Y640" s="1">
        <f t="shared" ref="Y640" ca="1" si="66">SUM(Y641:Y646)</f>
        <v>44661231.573518999</v>
      </c>
      <c r="Z640" s="1">
        <f t="shared" ref="Z640" ca="1" si="67">SUM(Z641:Z646)</f>
        <v>36373515.499083698</v>
      </c>
      <c r="AA640" s="1">
        <f t="shared" ref="AA640" ca="1" si="68">SUM(AA641:AA646)</f>
        <v>5880592.4241470974</v>
      </c>
      <c r="AB640" s="1">
        <f t="shared" ref="AB640" ca="1" si="69">SUM(AB641:AB646)</f>
        <v>5880592.4241470974</v>
      </c>
      <c r="AC640" s="1">
        <f t="shared" ref="AC640" ca="1" si="70">SUM(AC641:AC646)</f>
        <v>5880592.4241470974</v>
      </c>
      <c r="AD640" s="1">
        <f t="shared" ref="AD640" ca="1" si="71">SUM(AD641:AD646)</f>
        <v>5880592.4241470974</v>
      </c>
      <c r="AE640" s="1">
        <f t="shared" ref="AE640" ca="1" si="72">SUM(AE641:AE646)</f>
        <v>5880592.4241470974</v>
      </c>
      <c r="AF640" s="1">
        <f t="shared" ref="AF640" ca="1" si="73">SUM(AF641:AF646)</f>
        <v>5880592.4241470974</v>
      </c>
      <c r="AG640" s="1">
        <f t="shared" ref="AG640" ca="1" si="74">SUM(AG641:AG646)</f>
        <v>5880592.4241470974</v>
      </c>
      <c r="AH640" s="1">
        <f t="shared" ref="AH640" ca="1" si="75">SUM(AH641:AH646)</f>
        <v>5880592.4241470974</v>
      </c>
      <c r="AI640" s="1">
        <f t="shared" ref="AI640" ca="1" si="76">SUM(AI641:AI646)</f>
        <v>5880592.4241470974</v>
      </c>
      <c r="AJ640" s="1">
        <f t="shared" ref="AJ640" ca="1" si="77">SUM(AJ641:AJ646)</f>
        <v>5880592.4241470974</v>
      </c>
      <c r="AK640" s="1">
        <f t="shared" ref="AK640" ca="1" si="78">SUM(AK641:AK646)</f>
        <v>5880592.4241470974</v>
      </c>
      <c r="AL640" s="1">
        <f t="shared" ref="AL640" ca="1" si="79">SUM(AL641:AL646)</f>
        <v>5880592.4241470974</v>
      </c>
      <c r="AM640" s="1">
        <f t="shared" ref="AM640" ca="1" si="80">SUM(AM641:AM646)</f>
        <v>5880592.4241470974</v>
      </c>
      <c r="AN640" s="1">
        <f t="shared" ref="AN640" ca="1" si="81">SUM(AN641:AN646)</f>
        <v>5880592.4241470974</v>
      </c>
      <c r="AO640" s="1">
        <f t="shared" ref="AO640" ca="1" si="82">SUM(AO641:AO646)</f>
        <v>5880592.4241470974</v>
      </c>
      <c r="AP640" s="1">
        <f t="shared" ref="AP640" ca="1" si="83">SUM(AP641:AP646)</f>
        <v>5880592.4241470974</v>
      </c>
      <c r="AQ640" s="1">
        <f t="shared" ref="AQ640" ca="1" si="84">SUM(AQ641:AQ646)</f>
        <v>5880592.4241470974</v>
      </c>
      <c r="AR640" s="1">
        <f t="shared" ref="AR640" ca="1" si="85">SUM(AR641:AR646)</f>
        <v>5880592.4241470974</v>
      </c>
      <c r="AS640" s="1">
        <f t="shared" ref="AS640" ca="1" si="86">SUM(AS641:AS646)</f>
        <v>5880592.4241470974</v>
      </c>
      <c r="AT640" s="1">
        <f t="shared" ref="AT640" ca="1" si="87">SUM(AT641:AT646)</f>
        <v>5880592.4241470974</v>
      </c>
      <c r="AU640" s="1">
        <f t="shared" ref="AU640" ca="1" si="88">SUM(AU641:AU646)</f>
        <v>5880592.4241470974</v>
      </c>
      <c r="AV640" s="1">
        <f t="shared" ref="AV640" ca="1" si="89">SUM(AV641:AV646)</f>
        <v>5880592.4241470974</v>
      </c>
      <c r="AW640" s="1">
        <f t="shared" ref="AW640" ca="1" si="90">SUM(AW641:AW646)</f>
        <v>5880592.4241470974</v>
      </c>
      <c r="AX640" s="1">
        <f t="shared" ref="AX640" ca="1" si="91">SUM(AX641:AX646)</f>
        <v>5880592.4241470974</v>
      </c>
      <c r="AY640" s="1">
        <f t="shared" ref="AY640" ca="1" si="92">SUM(AY641:AY646)</f>
        <v>5880592.4241470974</v>
      </c>
      <c r="AZ640" s="1">
        <f t="shared" ref="AZ640" ca="1" si="93">SUM(AZ641:AZ646)</f>
        <v>5880592.4241470974</v>
      </c>
      <c r="BA640" s="1">
        <f t="shared" ref="BA640" ca="1" si="94">SUM(BA641:BA646)</f>
        <v>5880592.4241470974</v>
      </c>
      <c r="BB640" s="1">
        <f t="shared" ref="BB640" ca="1" si="95">SUM(BB641:BB646)</f>
        <v>5880592.4241470974</v>
      </c>
      <c r="BC640" s="1">
        <f t="shared" ref="BC640" ca="1" si="96">SUM(BC641:BC646)</f>
        <v>5880592.4241470974</v>
      </c>
      <c r="BD640" s="1">
        <f t="shared" ref="BD640" ca="1" si="97">SUM(BD641:BD646)</f>
        <v>5880592.4241470974</v>
      </c>
      <c r="BE640" s="1">
        <f t="shared" ref="BE640" ca="1" si="98">SUM(BE641:BE646)</f>
        <v>5880592.4241470974</v>
      </c>
    </row>
    <row r="641" spans="1:57" x14ac:dyDescent="0.3">
      <c r="B641" s="1">
        <f>MAX(B$639:B640)+1</f>
        <v>84</v>
      </c>
      <c r="H641" s="13" t="str">
        <f ca="1">INDIRECT($B$1&amp;Items!E$2&amp;$B641)</f>
        <v>Незавершенное производство</v>
      </c>
      <c r="I641" s="13" t="str">
        <f ca="1">IF(INDIRECT($B$1&amp;Items!F$2&amp;$B641)="",H641,INDIRECT($B$1&amp;Items!F$2&amp;$B641))</f>
        <v>Начисление затрат этапа-1 бизнес-процесса</v>
      </c>
      <c r="J641" s="1" t="str">
        <f ca="1">IF(INDIRECT($B$1&amp;Items!G$2&amp;$B641)="",IF(H641&lt;&gt;I641,"  "&amp;I641,I641),"    "&amp;INDIRECT($B$1&amp;Items!G$2&amp;$B641))</f>
        <v xml:space="preserve">  Начисление затрат этапа-1 бизнес-процесса</v>
      </c>
      <c r="S641" s="1">
        <f ca="1">INDIRECT(ADDRESS(ROW(),SUMIFS($1:$1,$5:$5,MAX($5:$5))))</f>
        <v>1250147.8020000001</v>
      </c>
      <c r="V641" s="1">
        <f ca="1">V32+V172-V473</f>
        <v>3995100</v>
      </c>
      <c r="W641" s="1">
        <f ca="1">W32+W172-W473</f>
        <v>6204757</v>
      </c>
      <c r="X641" s="1">
        <f ca="1">X32+X172-X473</f>
        <v>11098926.2893</v>
      </c>
      <c r="Y641" s="1">
        <f ca="1">Y32+Y172-Y473</f>
        <v>12501478.02</v>
      </c>
      <c r="Z641" s="1">
        <f ca="1">Z32+Z172-Z473</f>
        <v>8751034.6140000001</v>
      </c>
      <c r="AA641" s="1">
        <f ca="1">AA32+AA172-AA473</f>
        <v>1250147.8020000001</v>
      </c>
      <c r="AB641" s="1">
        <f ca="1">AB32+AB172-AB473</f>
        <v>1250147.8020000001</v>
      </c>
      <c r="AC641" s="1">
        <f ca="1">AC32+AC172-AC473</f>
        <v>1250147.8020000001</v>
      </c>
      <c r="AD641" s="1">
        <f ca="1">AD32+AD172-AD473</f>
        <v>1250147.8020000001</v>
      </c>
      <c r="AE641" s="1">
        <f ca="1">AE32+AE172-AE473</f>
        <v>1250147.8020000001</v>
      </c>
      <c r="AF641" s="1">
        <f ca="1">AF32+AF172-AF473</f>
        <v>1250147.8020000001</v>
      </c>
      <c r="AG641" s="1">
        <f ca="1">AG32+AG172-AG473</f>
        <v>1250147.8020000001</v>
      </c>
      <c r="AH641" s="1">
        <f ca="1">AH32+AH172-AH473</f>
        <v>1250147.8020000001</v>
      </c>
      <c r="AI641" s="1">
        <f ca="1">AI32+AI172-AI473</f>
        <v>1250147.8020000001</v>
      </c>
      <c r="AJ641" s="1">
        <f ca="1">AJ32+AJ172-AJ473</f>
        <v>1250147.8020000001</v>
      </c>
      <c r="AK641" s="1">
        <f ca="1">AK32+AK172-AK473</f>
        <v>1250147.8020000001</v>
      </c>
      <c r="AL641" s="1">
        <f ca="1">AL32+AL172-AL473</f>
        <v>1250147.8020000001</v>
      </c>
      <c r="AM641" s="1">
        <f ca="1">AM32+AM172-AM473</f>
        <v>1250147.8020000001</v>
      </c>
      <c r="AN641" s="1">
        <f ca="1">AN32+AN172-AN473</f>
        <v>1250147.8020000001</v>
      </c>
      <c r="AO641" s="1">
        <f ca="1">AO32+AO172-AO473</f>
        <v>1250147.8020000001</v>
      </c>
      <c r="AP641" s="1">
        <f ca="1">AP32+AP172-AP473</f>
        <v>1250147.8020000001</v>
      </c>
      <c r="AQ641" s="1">
        <f ca="1">AQ32+AQ172-AQ473</f>
        <v>1250147.8020000001</v>
      </c>
      <c r="AR641" s="1">
        <f ca="1">AR32+AR172-AR473</f>
        <v>1250147.8020000001</v>
      </c>
      <c r="AS641" s="1">
        <f ca="1">AS32+AS172-AS473</f>
        <v>1250147.8020000001</v>
      </c>
      <c r="AT641" s="1">
        <f ca="1">AT32+AT172-AT473</f>
        <v>1250147.8020000001</v>
      </c>
      <c r="AU641" s="1">
        <f ca="1">AU32+AU172-AU473</f>
        <v>1250147.8020000001</v>
      </c>
      <c r="AV641" s="1">
        <f ca="1">AV32+AV172-AV473</f>
        <v>1250147.8020000001</v>
      </c>
      <c r="AW641" s="1">
        <f ca="1">AW32+AW172-AW473</f>
        <v>1250147.8020000001</v>
      </c>
      <c r="AX641" s="1">
        <f ca="1">AX32+AX172-AX473</f>
        <v>1250147.8020000001</v>
      </c>
      <c r="AY641" s="1">
        <f ca="1">AY32+AY172-AY473</f>
        <v>1250147.8020000001</v>
      </c>
      <c r="AZ641" s="1">
        <f ca="1">AZ32+AZ172-AZ473</f>
        <v>1250147.8020000001</v>
      </c>
      <c r="BA641" s="1">
        <f ca="1">BA32+BA172-BA473</f>
        <v>1250147.8020000001</v>
      </c>
      <c r="BB641" s="1">
        <f ca="1">BB32+BB172-BB473</f>
        <v>1250147.8020000001</v>
      </c>
      <c r="BC641" s="1">
        <f ca="1">BC32+BC172-BC473</f>
        <v>1250147.8020000001</v>
      </c>
      <c r="BD641" s="1">
        <f ca="1">BD32+BD172-BD473</f>
        <v>1250147.8020000001</v>
      </c>
      <c r="BE641" s="1">
        <f ca="1">BE32+BE172-BE473</f>
        <v>1250147.8020000001</v>
      </c>
    </row>
    <row r="642" spans="1:57" x14ac:dyDescent="0.3">
      <c r="B642" s="1">
        <f>MAX(B$639:B641)+1</f>
        <v>85</v>
      </c>
      <c r="H642" s="13" t="str">
        <f ca="1">INDIRECT($B$1&amp;Items!E$2&amp;$B642)</f>
        <v>Незавершенное производство</v>
      </c>
      <c r="I642" s="13" t="str">
        <f ca="1">IF(INDIRECT($B$1&amp;Items!F$2&amp;$B642)="",H642,INDIRECT($B$1&amp;Items!F$2&amp;$B642))</f>
        <v>Начисление затрат этапа-2 бизнес-процесса</v>
      </c>
      <c r="J642" s="1" t="str">
        <f ca="1">IF(INDIRECT($B$1&amp;Items!G$2&amp;$B642)="",IF(H642&lt;&gt;I642,"  "&amp;I642,I642),"    "&amp;INDIRECT($B$1&amp;Items!G$2&amp;$B642))</f>
        <v xml:space="preserve">  Начисление затрат этапа-2 бизнес-процесса</v>
      </c>
      <c r="S642" s="1">
        <f t="shared" ref="S642:S645" ca="1" si="99">INDIRECT(ADDRESS(ROW(),SUMIFS($1:$1,$5:$5,MAX($5:$5))))</f>
        <v>1063492.6526999986</v>
      </c>
      <c r="V642" s="1">
        <f ca="1">V33+V184-V485</f>
        <v>3567656.2376999995</v>
      </c>
      <c r="W642" s="1">
        <f ca="1">W33+W184-W485</f>
        <v>4736696.5269999998</v>
      </c>
      <c r="X642" s="1">
        <f ca="1">X33+X184-X485</f>
        <v>4736696.5269999998</v>
      </c>
      <c r="Y642" s="1">
        <f ca="1">Y33+Y184-Y485</f>
        <v>6516696.5269999998</v>
      </c>
      <c r="Z642" s="1">
        <f ca="1">Z33+Z184-Z485</f>
        <v>6429691.5688999984</v>
      </c>
      <c r="AA642" s="1">
        <f ca="1">AA33+AA184-AA485</f>
        <v>1063492.6526999986</v>
      </c>
      <c r="AB642" s="1">
        <f ca="1">AB33+AB184-AB485</f>
        <v>1063492.6526999986</v>
      </c>
      <c r="AC642" s="1">
        <f ca="1">AC33+AC184-AC485</f>
        <v>1063492.6526999986</v>
      </c>
      <c r="AD642" s="1">
        <f ca="1">AD33+AD184-AD485</f>
        <v>1063492.6526999986</v>
      </c>
      <c r="AE642" s="1">
        <f ca="1">AE33+AE184-AE485</f>
        <v>1063492.6526999986</v>
      </c>
      <c r="AF642" s="1">
        <f ca="1">AF33+AF184-AF485</f>
        <v>1063492.6526999986</v>
      </c>
      <c r="AG642" s="1">
        <f ca="1">AG33+AG184-AG485</f>
        <v>1063492.6526999986</v>
      </c>
      <c r="AH642" s="1">
        <f ca="1">AH33+AH184-AH485</f>
        <v>1063492.6526999986</v>
      </c>
      <c r="AI642" s="1">
        <f ca="1">AI33+AI184-AI485</f>
        <v>1063492.6526999986</v>
      </c>
      <c r="AJ642" s="1">
        <f ca="1">AJ33+AJ184-AJ485</f>
        <v>1063492.6526999986</v>
      </c>
      <c r="AK642" s="1">
        <f ca="1">AK33+AK184-AK485</f>
        <v>1063492.6526999986</v>
      </c>
      <c r="AL642" s="1">
        <f ca="1">AL33+AL184-AL485</f>
        <v>1063492.6526999986</v>
      </c>
      <c r="AM642" s="1">
        <f ca="1">AM33+AM184-AM485</f>
        <v>1063492.6526999986</v>
      </c>
      <c r="AN642" s="1">
        <f ca="1">AN33+AN184-AN485</f>
        <v>1063492.6526999986</v>
      </c>
      <c r="AO642" s="1">
        <f ca="1">AO33+AO184-AO485</f>
        <v>1063492.6526999986</v>
      </c>
      <c r="AP642" s="1">
        <f ca="1">AP33+AP184-AP485</f>
        <v>1063492.6526999986</v>
      </c>
      <c r="AQ642" s="1">
        <f ca="1">AQ33+AQ184-AQ485</f>
        <v>1063492.6526999986</v>
      </c>
      <c r="AR642" s="1">
        <f ca="1">AR33+AR184-AR485</f>
        <v>1063492.6526999986</v>
      </c>
      <c r="AS642" s="1">
        <f ca="1">AS33+AS184-AS485</f>
        <v>1063492.6526999986</v>
      </c>
      <c r="AT642" s="1">
        <f ca="1">AT33+AT184-AT485</f>
        <v>1063492.6526999986</v>
      </c>
      <c r="AU642" s="1">
        <f ca="1">AU33+AU184-AU485</f>
        <v>1063492.6526999986</v>
      </c>
      <c r="AV642" s="1">
        <f ca="1">AV33+AV184-AV485</f>
        <v>1063492.6526999986</v>
      </c>
      <c r="AW642" s="1">
        <f ca="1">AW33+AW184-AW485</f>
        <v>1063492.6526999986</v>
      </c>
      <c r="AX642" s="1">
        <f ca="1">AX33+AX184-AX485</f>
        <v>1063492.6526999986</v>
      </c>
      <c r="AY642" s="1">
        <f ca="1">AY33+AY184-AY485</f>
        <v>1063492.6526999986</v>
      </c>
      <c r="AZ642" s="1">
        <f ca="1">AZ33+AZ184-AZ485</f>
        <v>1063492.6526999986</v>
      </c>
      <c r="BA642" s="1">
        <f ca="1">BA33+BA184-BA485</f>
        <v>1063492.6526999986</v>
      </c>
      <c r="BB642" s="1">
        <f ca="1">BB33+BB184-BB485</f>
        <v>1063492.6526999986</v>
      </c>
      <c r="BC642" s="1">
        <f ca="1">BC33+BC184-BC485</f>
        <v>1063492.6526999986</v>
      </c>
      <c r="BD642" s="1">
        <f ca="1">BD33+BD184-BD485</f>
        <v>1063492.6526999986</v>
      </c>
      <c r="BE642" s="1">
        <f ca="1">BE33+BE184-BE485</f>
        <v>1063492.6526999986</v>
      </c>
    </row>
    <row r="643" spans="1:57" x14ac:dyDescent="0.3">
      <c r="B643" s="1">
        <f>MAX(B$639:B642)+1</f>
        <v>86</v>
      </c>
      <c r="H643" s="13" t="str">
        <f ca="1">INDIRECT($B$1&amp;Items!E$2&amp;$B643)</f>
        <v>Незавершенное производство</v>
      </c>
      <c r="I643" s="13" t="str">
        <f ca="1">IF(INDIRECT($B$1&amp;Items!F$2&amp;$B643)="",H643,INDIRECT($B$1&amp;Items!F$2&amp;$B643))</f>
        <v>Начисление затрат этапа-3 бизнес-процесса</v>
      </c>
      <c r="J643" s="1" t="str">
        <f ca="1">IF(INDIRECT($B$1&amp;Items!G$2&amp;$B643)="",IF(H643&lt;&gt;I643,"  "&amp;I643,I643),"    "&amp;INDIRECT($B$1&amp;Items!G$2&amp;$B643))</f>
        <v xml:space="preserve">  Начисление затрат этапа-3 бизнес-процесса</v>
      </c>
      <c r="S643" s="1">
        <f t="shared" ca="1" si="99"/>
        <v>1693578.7377898004</v>
      </c>
      <c r="V643" s="1">
        <f ca="1">V34+V195-V496</f>
        <v>2548698.94</v>
      </c>
      <c r="W643" s="1">
        <f ca="1">W34+W195-W496</f>
        <v>5752166.3499459997</v>
      </c>
      <c r="X643" s="1">
        <f ca="1">X34+X195-X496</f>
        <v>8271465.2899459992</v>
      </c>
      <c r="Y643" s="1">
        <f ca="1">Y34+Y195-Y496</f>
        <v>11376982.829946</v>
      </c>
      <c r="Z643" s="1">
        <f ca="1">Z34+Z195-Z496</f>
        <v>9947600.8145826012</v>
      </c>
      <c r="AA643" s="1">
        <f ca="1">AA34+AA195-AA496</f>
        <v>1693578.7377898004</v>
      </c>
      <c r="AB643" s="1">
        <f ca="1">AB34+AB195-AB496</f>
        <v>1693578.7377898004</v>
      </c>
      <c r="AC643" s="1">
        <f ca="1">AC34+AC195-AC496</f>
        <v>1693578.7377898004</v>
      </c>
      <c r="AD643" s="1">
        <f ca="1">AD34+AD195-AD496</f>
        <v>1693578.7377898004</v>
      </c>
      <c r="AE643" s="1">
        <f ca="1">AE34+AE195-AE496</f>
        <v>1693578.7377898004</v>
      </c>
      <c r="AF643" s="1">
        <f ca="1">AF34+AF195-AF496</f>
        <v>1693578.7377898004</v>
      </c>
      <c r="AG643" s="1">
        <f ca="1">AG34+AG195-AG496</f>
        <v>1693578.7377898004</v>
      </c>
      <c r="AH643" s="1">
        <f ca="1">AH34+AH195-AH496</f>
        <v>1693578.7377898004</v>
      </c>
      <c r="AI643" s="1">
        <f ca="1">AI34+AI195-AI496</f>
        <v>1693578.7377898004</v>
      </c>
      <c r="AJ643" s="1">
        <f ca="1">AJ34+AJ195-AJ496</f>
        <v>1693578.7377898004</v>
      </c>
      <c r="AK643" s="1">
        <f ca="1">AK34+AK195-AK496</f>
        <v>1693578.7377898004</v>
      </c>
      <c r="AL643" s="1">
        <f ca="1">AL34+AL195-AL496</f>
        <v>1693578.7377898004</v>
      </c>
      <c r="AM643" s="1">
        <f ca="1">AM34+AM195-AM496</f>
        <v>1693578.7377898004</v>
      </c>
      <c r="AN643" s="1">
        <f ca="1">AN34+AN195-AN496</f>
        <v>1693578.7377898004</v>
      </c>
      <c r="AO643" s="1">
        <f ca="1">AO34+AO195-AO496</f>
        <v>1693578.7377898004</v>
      </c>
      <c r="AP643" s="1">
        <f ca="1">AP34+AP195-AP496</f>
        <v>1693578.7377898004</v>
      </c>
      <c r="AQ643" s="1">
        <f ca="1">AQ34+AQ195-AQ496</f>
        <v>1693578.7377898004</v>
      </c>
      <c r="AR643" s="1">
        <f ca="1">AR34+AR195-AR496</f>
        <v>1693578.7377898004</v>
      </c>
      <c r="AS643" s="1">
        <f ca="1">AS34+AS195-AS496</f>
        <v>1693578.7377898004</v>
      </c>
      <c r="AT643" s="1">
        <f ca="1">AT34+AT195-AT496</f>
        <v>1693578.7377898004</v>
      </c>
      <c r="AU643" s="1">
        <f ca="1">AU34+AU195-AU496</f>
        <v>1693578.7377898004</v>
      </c>
      <c r="AV643" s="1">
        <f ca="1">AV34+AV195-AV496</f>
        <v>1693578.7377898004</v>
      </c>
      <c r="AW643" s="1">
        <f ca="1">AW34+AW195-AW496</f>
        <v>1693578.7377898004</v>
      </c>
      <c r="AX643" s="1">
        <f ca="1">AX34+AX195-AX496</f>
        <v>1693578.7377898004</v>
      </c>
      <c r="AY643" s="1">
        <f ca="1">AY34+AY195-AY496</f>
        <v>1693578.7377898004</v>
      </c>
      <c r="AZ643" s="1">
        <f ca="1">AZ34+AZ195-AZ496</f>
        <v>1693578.7377898004</v>
      </c>
      <c r="BA643" s="1">
        <f ca="1">BA34+BA195-BA496</f>
        <v>1693578.7377898004</v>
      </c>
      <c r="BB643" s="1">
        <f ca="1">BB34+BB195-BB496</f>
        <v>1693578.7377898004</v>
      </c>
      <c r="BC643" s="1">
        <f ca="1">BC34+BC195-BC496</f>
        <v>1693578.7377898004</v>
      </c>
      <c r="BD643" s="1">
        <f ca="1">BD34+BD195-BD496</f>
        <v>1693578.7377898004</v>
      </c>
      <c r="BE643" s="1">
        <f ca="1">BE34+BE195-BE496</f>
        <v>1693578.7377898004</v>
      </c>
    </row>
    <row r="644" spans="1:57" x14ac:dyDescent="0.3">
      <c r="B644" s="1">
        <f>MAX(B$639:B643)+1</f>
        <v>87</v>
      </c>
      <c r="H644" s="13" t="str">
        <f ca="1">INDIRECT($B$1&amp;Items!E$2&amp;$B644)</f>
        <v>Незавершенное производство</v>
      </c>
      <c r="I644" s="13" t="str">
        <f ca="1">IF(INDIRECT($B$1&amp;Items!F$2&amp;$B644)="",H644,INDIRECT($B$1&amp;Items!F$2&amp;$B644))</f>
        <v>Начисление затрат этапа-4 бизнес-процесса</v>
      </c>
      <c r="J644" s="1" t="str">
        <f ca="1">IF(INDIRECT($B$1&amp;Items!G$2&amp;$B644)="",IF(H644&lt;&gt;I644,"  "&amp;I644,I644),"    "&amp;INDIRECT($B$1&amp;Items!G$2&amp;$B644))</f>
        <v xml:space="preserve">  Начисление затрат этапа-4 бизнес-процесса</v>
      </c>
      <c r="S644" s="1">
        <f t="shared" ca="1" si="99"/>
        <v>960281.60041849874</v>
      </c>
      <c r="V644" s="1">
        <f ca="1">V35+V213-V514</f>
        <v>0</v>
      </c>
      <c r="W644" s="1">
        <f ca="1">W35+W213-W514</f>
        <v>1125151.1099999999</v>
      </c>
      <c r="X644" s="1">
        <f ca="1">X35+X213-X514</f>
        <v>5450276.7142389994</v>
      </c>
      <c r="Y644" s="1">
        <f ca="1">Y35+Y213-Y514</f>
        <v>7956059.0641849991</v>
      </c>
      <c r="Z644" s="1">
        <f ca="1">Z35+Z213-Z514</f>
        <v>6721971.2029294986</v>
      </c>
      <c r="AA644" s="1">
        <f ca="1">AA35+AA213-AA514</f>
        <v>960281.60041849874</v>
      </c>
      <c r="AB644" s="1">
        <f ca="1">AB35+AB213-AB514</f>
        <v>960281.60041849874</v>
      </c>
      <c r="AC644" s="1">
        <f ca="1">AC35+AC213-AC514</f>
        <v>960281.60041849874</v>
      </c>
      <c r="AD644" s="1">
        <f ca="1">AD35+AD213-AD514</f>
        <v>960281.60041849874</v>
      </c>
      <c r="AE644" s="1">
        <f ca="1">AE35+AE213-AE514</f>
        <v>960281.60041849874</v>
      </c>
      <c r="AF644" s="1">
        <f ca="1">AF35+AF213-AF514</f>
        <v>960281.60041849874</v>
      </c>
      <c r="AG644" s="1">
        <f ca="1">AG35+AG213-AG514</f>
        <v>960281.60041849874</v>
      </c>
      <c r="AH644" s="1">
        <f ca="1">AH35+AH213-AH514</f>
        <v>960281.60041849874</v>
      </c>
      <c r="AI644" s="1">
        <f ca="1">AI35+AI213-AI514</f>
        <v>960281.60041849874</v>
      </c>
      <c r="AJ644" s="1">
        <f ca="1">AJ35+AJ213-AJ514</f>
        <v>960281.60041849874</v>
      </c>
      <c r="AK644" s="1">
        <f ca="1">AK35+AK213-AK514</f>
        <v>960281.60041849874</v>
      </c>
      <c r="AL644" s="1">
        <f ca="1">AL35+AL213-AL514</f>
        <v>960281.60041849874</v>
      </c>
      <c r="AM644" s="1">
        <f ca="1">AM35+AM213-AM514</f>
        <v>960281.60041849874</v>
      </c>
      <c r="AN644" s="1">
        <f ca="1">AN35+AN213-AN514</f>
        <v>960281.60041849874</v>
      </c>
      <c r="AO644" s="1">
        <f ca="1">AO35+AO213-AO514</f>
        <v>960281.60041849874</v>
      </c>
      <c r="AP644" s="1">
        <f ca="1">AP35+AP213-AP514</f>
        <v>960281.60041849874</v>
      </c>
      <c r="AQ644" s="1">
        <f ca="1">AQ35+AQ213-AQ514</f>
        <v>960281.60041849874</v>
      </c>
      <c r="AR644" s="1">
        <f ca="1">AR35+AR213-AR514</f>
        <v>960281.60041849874</v>
      </c>
      <c r="AS644" s="1">
        <f ca="1">AS35+AS213-AS514</f>
        <v>960281.60041849874</v>
      </c>
      <c r="AT644" s="1">
        <f ca="1">AT35+AT213-AT514</f>
        <v>960281.60041849874</v>
      </c>
      <c r="AU644" s="1">
        <f ca="1">AU35+AU213-AU514</f>
        <v>960281.60041849874</v>
      </c>
      <c r="AV644" s="1">
        <f ca="1">AV35+AV213-AV514</f>
        <v>960281.60041849874</v>
      </c>
      <c r="AW644" s="1">
        <f ca="1">AW35+AW213-AW514</f>
        <v>960281.60041849874</v>
      </c>
      <c r="AX644" s="1">
        <f ca="1">AX35+AX213-AX514</f>
        <v>960281.60041849874</v>
      </c>
      <c r="AY644" s="1">
        <f ca="1">AY35+AY213-AY514</f>
        <v>960281.60041849874</v>
      </c>
      <c r="AZ644" s="1">
        <f ca="1">AZ35+AZ213-AZ514</f>
        <v>960281.60041849874</v>
      </c>
      <c r="BA644" s="1">
        <f ca="1">BA35+BA213-BA514</f>
        <v>960281.60041849874</v>
      </c>
      <c r="BB644" s="1">
        <f ca="1">BB35+BB213-BB514</f>
        <v>960281.60041849874</v>
      </c>
      <c r="BC644" s="1">
        <f ca="1">BC35+BC213-BC514</f>
        <v>960281.60041849874</v>
      </c>
      <c r="BD644" s="1">
        <f ca="1">BD35+BD213-BD514</f>
        <v>960281.60041849874</v>
      </c>
      <c r="BE644" s="1">
        <f ca="1">BE35+BE213-BE514</f>
        <v>960281.60041849874</v>
      </c>
    </row>
    <row r="645" spans="1:57" x14ac:dyDescent="0.3">
      <c r="B645" s="1">
        <f>MAX(B$639:B644)+1</f>
        <v>88</v>
      </c>
      <c r="H645" s="13" t="str">
        <f ca="1">INDIRECT($B$1&amp;Items!E$2&amp;$B645)</f>
        <v>Незавершенное производство</v>
      </c>
      <c r="I645" s="13" t="str">
        <f ca="1">IF(INDIRECT($B$1&amp;Items!F$2&amp;$B645)="",H645,INDIRECT($B$1&amp;Items!F$2&amp;$B645))</f>
        <v>Начисление затрат этапа-5 бизнес-процесса</v>
      </c>
      <c r="J645" s="1" t="str">
        <f ca="1">IF(INDIRECT($B$1&amp;Items!G$2&amp;$B645)="",IF(H645&lt;&gt;I645,"  "&amp;I645,I645),"    "&amp;INDIRECT($B$1&amp;Items!G$2&amp;$B645))</f>
        <v xml:space="preserve">  Начисление затрат этапа-5 бизнес-процесса</v>
      </c>
      <c r="S645" s="1">
        <f t="shared" ca="1" si="99"/>
        <v>913091.63123879954</v>
      </c>
      <c r="V645" s="1">
        <f ca="1">V36+V224-V525</f>
        <v>2054672.5083999999</v>
      </c>
      <c r="W645" s="1">
        <f ca="1">W36+W224-W525</f>
        <v>4954877.8923880002</v>
      </c>
      <c r="X645" s="1">
        <f ca="1">X36+X224-X525</f>
        <v>6310015.1323880004</v>
      </c>
      <c r="Y645" s="1">
        <f ca="1">Y36+Y224-Y525</f>
        <v>6310015.1323880004</v>
      </c>
      <c r="Z645" s="1">
        <f ca="1">Z36+Z224-Z525</f>
        <v>4523217.2986715995</v>
      </c>
      <c r="AA645" s="1">
        <f ca="1">AA36+AA224-AA525</f>
        <v>913091.63123879954</v>
      </c>
      <c r="AB645" s="1">
        <f ca="1">AB36+AB224-AB525</f>
        <v>913091.63123879954</v>
      </c>
      <c r="AC645" s="1">
        <f ca="1">AC36+AC224-AC525</f>
        <v>913091.63123879954</v>
      </c>
      <c r="AD645" s="1">
        <f ca="1">AD36+AD224-AD525</f>
        <v>913091.63123879954</v>
      </c>
      <c r="AE645" s="1">
        <f ca="1">AE36+AE224-AE525</f>
        <v>913091.63123879954</v>
      </c>
      <c r="AF645" s="1">
        <f ca="1">AF36+AF224-AF525</f>
        <v>913091.63123879954</v>
      </c>
      <c r="AG645" s="1">
        <f ca="1">AG36+AG224-AG525</f>
        <v>913091.63123879954</v>
      </c>
      <c r="AH645" s="1">
        <f ca="1">AH36+AH224-AH525</f>
        <v>913091.63123879954</v>
      </c>
      <c r="AI645" s="1">
        <f ca="1">AI36+AI224-AI525</f>
        <v>913091.63123879954</v>
      </c>
      <c r="AJ645" s="1">
        <f ca="1">AJ36+AJ224-AJ525</f>
        <v>913091.63123879954</v>
      </c>
      <c r="AK645" s="1">
        <f ca="1">AK36+AK224-AK525</f>
        <v>913091.63123879954</v>
      </c>
      <c r="AL645" s="1">
        <f ca="1">AL36+AL224-AL525</f>
        <v>913091.63123879954</v>
      </c>
      <c r="AM645" s="1">
        <f ca="1">AM36+AM224-AM525</f>
        <v>913091.63123879954</v>
      </c>
      <c r="AN645" s="1">
        <f ca="1">AN36+AN224-AN525</f>
        <v>913091.63123879954</v>
      </c>
      <c r="AO645" s="1">
        <f ca="1">AO36+AO224-AO525</f>
        <v>913091.63123879954</v>
      </c>
      <c r="AP645" s="1">
        <f ca="1">AP36+AP224-AP525</f>
        <v>913091.63123879954</v>
      </c>
      <c r="AQ645" s="1">
        <f ca="1">AQ36+AQ224-AQ525</f>
        <v>913091.63123879954</v>
      </c>
      <c r="AR645" s="1">
        <f ca="1">AR36+AR224-AR525</f>
        <v>913091.63123879954</v>
      </c>
      <c r="AS645" s="1">
        <f ca="1">AS36+AS224-AS525</f>
        <v>913091.63123879954</v>
      </c>
      <c r="AT645" s="1">
        <f ca="1">AT36+AT224-AT525</f>
        <v>913091.63123879954</v>
      </c>
      <c r="AU645" s="1">
        <f ca="1">AU36+AU224-AU525</f>
        <v>913091.63123879954</v>
      </c>
      <c r="AV645" s="1">
        <f ca="1">AV36+AV224-AV525</f>
        <v>913091.63123879954</v>
      </c>
      <c r="AW645" s="1">
        <f ca="1">AW36+AW224-AW525</f>
        <v>913091.63123879954</v>
      </c>
      <c r="AX645" s="1">
        <f ca="1">AX36+AX224-AX525</f>
        <v>913091.63123879954</v>
      </c>
      <c r="AY645" s="1">
        <f ca="1">AY36+AY224-AY525</f>
        <v>913091.63123879954</v>
      </c>
      <c r="AZ645" s="1">
        <f ca="1">AZ36+AZ224-AZ525</f>
        <v>913091.63123879954</v>
      </c>
      <c r="BA645" s="1">
        <f ca="1">BA36+BA224-BA525</f>
        <v>913091.63123879954</v>
      </c>
      <c r="BB645" s="1">
        <f ca="1">BB36+BB224-BB525</f>
        <v>913091.63123879954</v>
      </c>
      <c r="BC645" s="1">
        <f ca="1">BC36+BC224-BC525</f>
        <v>913091.63123879954</v>
      </c>
      <c r="BD645" s="1">
        <f ca="1">BD36+BD224-BD525</f>
        <v>913091.63123879954</v>
      </c>
      <c r="BE645" s="1">
        <f ca="1">BE36+BE224-BE525</f>
        <v>913091.63123879954</v>
      </c>
    </row>
    <row r="646" spans="1:57" ht="4.9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3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</row>
    <row r="647" spans="1:57" x14ac:dyDescent="0.3">
      <c r="B647" s="1">
        <f>ROW(Items!A233)</f>
        <v>233</v>
      </c>
      <c r="H647" s="13" t="str">
        <f ca="1">INDIRECT($B$1&amp;Items!E$2&amp;$B647)</f>
        <v>Незавершенные капзатраты</v>
      </c>
      <c r="I647" s="13" t="str">
        <f ca="1">IF(INDIRECT($B$1&amp;Items!F$2&amp;$B647)="",H647,INDIRECT($B$1&amp;Items!F$2&amp;$B647))</f>
        <v>Незавершенные капзатраты</v>
      </c>
      <c r="J647" s="1" t="str">
        <f ca="1">IF(INDIRECT($B$1&amp;Items!G$2&amp;$B647)="",IF(H647&lt;&gt;I647,"  "&amp;I647,I647),"    "&amp;INDIRECT($B$1&amp;Items!G$2&amp;$B647))</f>
        <v>Незавершенные капзатраты</v>
      </c>
      <c r="S647" s="1">
        <f ca="1">SUM(S648:S651)</f>
        <v>0</v>
      </c>
      <c r="V647" s="1">
        <f ca="1">SUM(V648:V651)</f>
        <v>44966299.931350991</v>
      </c>
      <c r="W647" s="1">
        <f t="shared" ref="W647:BE647" ca="1" si="100">SUM(W648:W651)</f>
        <v>0</v>
      </c>
      <c r="X647" s="1">
        <f t="shared" ca="1" si="100"/>
        <v>0</v>
      </c>
      <c r="Y647" s="1">
        <f t="shared" ca="1" si="100"/>
        <v>0</v>
      </c>
      <c r="Z647" s="1">
        <f t="shared" ca="1" si="100"/>
        <v>0</v>
      </c>
      <c r="AA647" s="1">
        <f t="shared" ca="1" si="100"/>
        <v>0</v>
      </c>
      <c r="AB647" s="1">
        <f t="shared" ca="1" si="100"/>
        <v>0</v>
      </c>
      <c r="AC647" s="1">
        <f t="shared" ca="1" si="100"/>
        <v>0</v>
      </c>
      <c r="AD647" s="1">
        <f t="shared" ca="1" si="100"/>
        <v>0</v>
      </c>
      <c r="AE647" s="1">
        <f t="shared" ca="1" si="100"/>
        <v>0</v>
      </c>
      <c r="AF647" s="1">
        <f t="shared" ca="1" si="100"/>
        <v>0</v>
      </c>
      <c r="AG647" s="1">
        <f t="shared" ca="1" si="100"/>
        <v>0</v>
      </c>
      <c r="AH647" s="1">
        <f t="shared" ca="1" si="100"/>
        <v>0</v>
      </c>
      <c r="AI647" s="1">
        <f t="shared" ca="1" si="100"/>
        <v>0</v>
      </c>
      <c r="AJ647" s="1">
        <f t="shared" ca="1" si="100"/>
        <v>0</v>
      </c>
      <c r="AK647" s="1">
        <f t="shared" ca="1" si="100"/>
        <v>0</v>
      </c>
      <c r="AL647" s="1">
        <f t="shared" ca="1" si="100"/>
        <v>0</v>
      </c>
      <c r="AM647" s="1">
        <f t="shared" ca="1" si="100"/>
        <v>0</v>
      </c>
      <c r="AN647" s="1">
        <f t="shared" ca="1" si="100"/>
        <v>0</v>
      </c>
      <c r="AO647" s="1">
        <f t="shared" ca="1" si="100"/>
        <v>0</v>
      </c>
      <c r="AP647" s="1">
        <f t="shared" ca="1" si="100"/>
        <v>0</v>
      </c>
      <c r="AQ647" s="1">
        <f t="shared" ca="1" si="100"/>
        <v>0</v>
      </c>
      <c r="AR647" s="1">
        <f t="shared" ca="1" si="100"/>
        <v>0</v>
      </c>
      <c r="AS647" s="1">
        <f t="shared" ca="1" si="100"/>
        <v>0</v>
      </c>
      <c r="AT647" s="1">
        <f t="shared" ca="1" si="100"/>
        <v>0</v>
      </c>
      <c r="AU647" s="1">
        <f t="shared" ca="1" si="100"/>
        <v>0</v>
      </c>
      <c r="AV647" s="1">
        <f t="shared" ca="1" si="100"/>
        <v>0</v>
      </c>
      <c r="AW647" s="1">
        <f t="shared" ca="1" si="100"/>
        <v>0</v>
      </c>
      <c r="AX647" s="1">
        <f t="shared" ca="1" si="100"/>
        <v>0</v>
      </c>
      <c r="AY647" s="1">
        <f t="shared" ca="1" si="100"/>
        <v>0</v>
      </c>
      <c r="AZ647" s="1">
        <f t="shared" ca="1" si="100"/>
        <v>0</v>
      </c>
      <c r="BA647" s="1">
        <f t="shared" ca="1" si="100"/>
        <v>0</v>
      </c>
      <c r="BB647" s="1">
        <f t="shared" ca="1" si="100"/>
        <v>0</v>
      </c>
      <c r="BC647" s="1">
        <f t="shared" ca="1" si="100"/>
        <v>0</v>
      </c>
      <c r="BD647" s="1">
        <f t="shared" ca="1" si="100"/>
        <v>0</v>
      </c>
      <c r="BE647" s="1">
        <f t="shared" ca="1" si="100"/>
        <v>0</v>
      </c>
    </row>
    <row r="648" spans="1:57" x14ac:dyDescent="0.3">
      <c r="B648" s="1">
        <f>MAX(B$646:B647)+1</f>
        <v>234</v>
      </c>
      <c r="H648" s="13" t="str">
        <f ca="1">INDIRECT($B$1&amp;Items!E$2&amp;$B648)</f>
        <v>Незавершенные капзатраты</v>
      </c>
      <c r="I648" s="13" t="str">
        <f ca="1">IF(INDIRECT($B$1&amp;Items!F$2&amp;$B648)="",H648,INDIRECT($B$1&amp;Items!F$2&amp;$B648))</f>
        <v>Основные средства - тип - 1</v>
      </c>
      <c r="J648" s="1" t="str">
        <f ca="1">IF(INDIRECT($B$1&amp;Items!G$2&amp;$B648)="",IF(H648&lt;&gt;I648,"  "&amp;I648,I648),"    "&amp;INDIRECT($B$1&amp;Items!G$2&amp;$B648))</f>
        <v xml:space="preserve">  Основные средства - тип - 1</v>
      </c>
      <c r="S648" s="1">
        <f ca="1">INDIRECT(ADDRESS(ROW(),SUMIFS($1:$1,$5:$5,MAX($5:$5))))</f>
        <v>0</v>
      </c>
      <c r="V648" s="1">
        <f ca="1">V39+V84-V128</f>
        <v>19641256.262499999</v>
      </c>
      <c r="W648" s="1">
        <f ca="1">W39+W84-W128</f>
        <v>0</v>
      </c>
      <c r="X648" s="1">
        <f ca="1">X39+X84-X128</f>
        <v>0</v>
      </c>
      <c r="Y648" s="1">
        <f ca="1">Y39+Y84-Y128</f>
        <v>0</v>
      </c>
      <c r="Z648" s="1">
        <f ca="1">Z39+Z84-Z128</f>
        <v>0</v>
      </c>
      <c r="AA648" s="1">
        <f ca="1">AA39+AA84-AA128</f>
        <v>0</v>
      </c>
      <c r="AB648" s="1">
        <f ca="1">AB39+AB84-AB128</f>
        <v>0</v>
      </c>
      <c r="AC648" s="1">
        <f ca="1">AC39+AC84-AC128</f>
        <v>0</v>
      </c>
      <c r="AD648" s="1">
        <f ca="1">AD39+AD84-AD128</f>
        <v>0</v>
      </c>
      <c r="AE648" s="1">
        <f ca="1">AE39+AE84-AE128</f>
        <v>0</v>
      </c>
      <c r="AF648" s="1">
        <f ca="1">AF39+AF84-AF128</f>
        <v>0</v>
      </c>
      <c r="AG648" s="1">
        <f ca="1">AG39+AG84-AG128</f>
        <v>0</v>
      </c>
      <c r="AH648" s="1">
        <f ca="1">AH39+AH84-AH128</f>
        <v>0</v>
      </c>
      <c r="AI648" s="1">
        <f ca="1">AI39+AI84-AI128</f>
        <v>0</v>
      </c>
      <c r="AJ648" s="1">
        <f ca="1">AJ39+AJ84-AJ128</f>
        <v>0</v>
      </c>
      <c r="AK648" s="1">
        <f ca="1">AK39+AK84-AK128</f>
        <v>0</v>
      </c>
      <c r="AL648" s="1">
        <f ca="1">AL39+AL84-AL128</f>
        <v>0</v>
      </c>
      <c r="AM648" s="1">
        <f ca="1">AM39+AM84-AM128</f>
        <v>0</v>
      </c>
      <c r="AN648" s="1">
        <f ca="1">AN39+AN84-AN128</f>
        <v>0</v>
      </c>
      <c r="AO648" s="1">
        <f ca="1">AO39+AO84-AO128</f>
        <v>0</v>
      </c>
      <c r="AP648" s="1">
        <f ca="1">AP39+AP84-AP128</f>
        <v>0</v>
      </c>
      <c r="AQ648" s="1">
        <f ca="1">AQ39+AQ84-AQ128</f>
        <v>0</v>
      </c>
      <c r="AR648" s="1">
        <f ca="1">AR39+AR84-AR128</f>
        <v>0</v>
      </c>
      <c r="AS648" s="1">
        <f ca="1">AS39+AS84-AS128</f>
        <v>0</v>
      </c>
      <c r="AT648" s="1">
        <f ca="1">AT39+AT84-AT128</f>
        <v>0</v>
      </c>
      <c r="AU648" s="1">
        <f ca="1">AU39+AU84-AU128</f>
        <v>0</v>
      </c>
      <c r="AV648" s="1">
        <f ca="1">AV39+AV84-AV128</f>
        <v>0</v>
      </c>
      <c r="AW648" s="1">
        <f ca="1">AW39+AW84-AW128</f>
        <v>0</v>
      </c>
      <c r="AX648" s="1">
        <f ca="1">AX39+AX84-AX128</f>
        <v>0</v>
      </c>
      <c r="AY648" s="1">
        <f ca="1">AY39+AY84-AY128</f>
        <v>0</v>
      </c>
      <c r="AZ648" s="1">
        <f ca="1">AZ39+AZ84-AZ128</f>
        <v>0</v>
      </c>
      <c r="BA648" s="1">
        <f ca="1">BA39+BA84-BA128</f>
        <v>0</v>
      </c>
      <c r="BB648" s="1">
        <f ca="1">BB39+BB84-BB128</f>
        <v>0</v>
      </c>
      <c r="BC648" s="1">
        <f ca="1">BC39+BC84-BC128</f>
        <v>0</v>
      </c>
      <c r="BD648" s="1">
        <f ca="1">BD39+BD84-BD128</f>
        <v>0</v>
      </c>
      <c r="BE648" s="1">
        <f ca="1">BE39+BE84-BE128</f>
        <v>0</v>
      </c>
    </row>
    <row r="649" spans="1:57" x14ac:dyDescent="0.3">
      <c r="B649" s="1">
        <f>MAX(B$646:B648)+1</f>
        <v>235</v>
      </c>
      <c r="H649" s="13" t="str">
        <f ca="1">INDIRECT($B$1&amp;Items!E$2&amp;$B649)</f>
        <v>Незавершенные капзатраты</v>
      </c>
      <c r="I649" s="13" t="str">
        <f ca="1">IF(INDIRECT($B$1&amp;Items!F$2&amp;$B649)="",H649,INDIRECT($B$1&amp;Items!F$2&amp;$B649))</f>
        <v>Основные средства - тип - 2</v>
      </c>
      <c r="J649" s="1" t="str">
        <f ca="1">IF(INDIRECT($B$1&amp;Items!G$2&amp;$B649)="",IF(H649&lt;&gt;I649,"  "&amp;I649,I649),"    "&amp;INDIRECT($B$1&amp;Items!G$2&amp;$B649))</f>
        <v xml:space="preserve">  Основные средства - тип - 2</v>
      </c>
      <c r="S649" s="1">
        <f t="shared" ref="S649:S650" ca="1" si="101">INDIRECT(ADDRESS(ROW(),SUMIFS($1:$1,$5:$5,MAX($5:$5))))</f>
        <v>0</v>
      </c>
      <c r="V649" s="1">
        <f ca="1">V40+V96-V140</f>
        <v>12156986.775592251</v>
      </c>
      <c r="W649" s="1">
        <f ca="1">W40+W96-W140</f>
        <v>0</v>
      </c>
      <c r="X649" s="1">
        <f ca="1">X40+X96-X140</f>
        <v>0</v>
      </c>
      <c r="Y649" s="1">
        <f ca="1">Y40+Y96-Y140</f>
        <v>0</v>
      </c>
      <c r="Z649" s="1">
        <f ca="1">Z40+Z96-Z140</f>
        <v>0</v>
      </c>
      <c r="AA649" s="1">
        <f ca="1">AA40+AA96-AA140</f>
        <v>0</v>
      </c>
      <c r="AB649" s="1">
        <f ca="1">AB40+AB96-AB140</f>
        <v>0</v>
      </c>
      <c r="AC649" s="1">
        <f ca="1">AC40+AC96-AC140</f>
        <v>0</v>
      </c>
      <c r="AD649" s="1">
        <f ca="1">AD40+AD96-AD140</f>
        <v>0</v>
      </c>
      <c r="AE649" s="1">
        <f ca="1">AE40+AE96-AE140</f>
        <v>0</v>
      </c>
      <c r="AF649" s="1">
        <f ca="1">AF40+AF96-AF140</f>
        <v>0</v>
      </c>
      <c r="AG649" s="1">
        <f ca="1">AG40+AG96-AG140</f>
        <v>0</v>
      </c>
      <c r="AH649" s="1">
        <f ca="1">AH40+AH96-AH140</f>
        <v>0</v>
      </c>
      <c r="AI649" s="1">
        <f ca="1">AI40+AI96-AI140</f>
        <v>0</v>
      </c>
      <c r="AJ649" s="1">
        <f ca="1">AJ40+AJ96-AJ140</f>
        <v>0</v>
      </c>
      <c r="AK649" s="1">
        <f ca="1">AK40+AK96-AK140</f>
        <v>0</v>
      </c>
      <c r="AL649" s="1">
        <f ca="1">AL40+AL96-AL140</f>
        <v>0</v>
      </c>
      <c r="AM649" s="1">
        <f ca="1">AM40+AM96-AM140</f>
        <v>0</v>
      </c>
      <c r="AN649" s="1">
        <f ca="1">AN40+AN96-AN140</f>
        <v>0</v>
      </c>
      <c r="AO649" s="1">
        <f ca="1">AO40+AO96-AO140</f>
        <v>0</v>
      </c>
      <c r="AP649" s="1">
        <f ca="1">AP40+AP96-AP140</f>
        <v>0</v>
      </c>
      <c r="AQ649" s="1">
        <f ca="1">AQ40+AQ96-AQ140</f>
        <v>0</v>
      </c>
      <c r="AR649" s="1">
        <f ca="1">AR40+AR96-AR140</f>
        <v>0</v>
      </c>
      <c r="AS649" s="1">
        <f ca="1">AS40+AS96-AS140</f>
        <v>0</v>
      </c>
      <c r="AT649" s="1">
        <f ca="1">AT40+AT96-AT140</f>
        <v>0</v>
      </c>
      <c r="AU649" s="1">
        <f ca="1">AU40+AU96-AU140</f>
        <v>0</v>
      </c>
      <c r="AV649" s="1">
        <f ca="1">AV40+AV96-AV140</f>
        <v>0</v>
      </c>
      <c r="AW649" s="1">
        <f ca="1">AW40+AW96-AW140</f>
        <v>0</v>
      </c>
      <c r="AX649" s="1">
        <f ca="1">AX40+AX96-AX140</f>
        <v>0</v>
      </c>
      <c r="AY649" s="1">
        <f ca="1">AY40+AY96-AY140</f>
        <v>0</v>
      </c>
      <c r="AZ649" s="1">
        <f ca="1">AZ40+AZ96-AZ140</f>
        <v>0</v>
      </c>
      <c r="BA649" s="1">
        <f ca="1">BA40+BA96-BA140</f>
        <v>0</v>
      </c>
      <c r="BB649" s="1">
        <f ca="1">BB40+BB96-BB140</f>
        <v>0</v>
      </c>
      <c r="BC649" s="1">
        <f ca="1">BC40+BC96-BC140</f>
        <v>0</v>
      </c>
      <c r="BD649" s="1">
        <f ca="1">BD40+BD96-BD140</f>
        <v>0</v>
      </c>
      <c r="BE649" s="1">
        <f ca="1">BE40+BE96-BE140</f>
        <v>0</v>
      </c>
    </row>
    <row r="650" spans="1:57" x14ac:dyDescent="0.3">
      <c r="B650" s="1">
        <f>MAX(B$646:B649)+1</f>
        <v>236</v>
      </c>
      <c r="H650" s="13" t="str">
        <f ca="1">INDIRECT($B$1&amp;Items!E$2&amp;$B650)</f>
        <v>Незавершенные капзатраты</v>
      </c>
      <c r="I650" s="13" t="str">
        <f ca="1">IF(INDIRECT($B$1&amp;Items!F$2&amp;$B650)="",H650,INDIRECT($B$1&amp;Items!F$2&amp;$B650))</f>
        <v>Основные средства - тип - 3</v>
      </c>
      <c r="J650" s="1" t="str">
        <f ca="1">IF(INDIRECT($B$1&amp;Items!G$2&amp;$B650)="",IF(H650&lt;&gt;I650,"  "&amp;I650,I650),"    "&amp;INDIRECT($B$1&amp;Items!G$2&amp;$B650))</f>
        <v xml:space="preserve">  Основные средства - тип - 3</v>
      </c>
      <c r="S650" s="1">
        <f t="shared" ca="1" si="101"/>
        <v>0</v>
      </c>
      <c r="V650" s="1">
        <f ca="1">V41+V107-V151</f>
        <v>13168056.893258747</v>
      </c>
      <c r="W650" s="1">
        <f ca="1">W41+W107-W151</f>
        <v>0</v>
      </c>
      <c r="X650" s="1">
        <f ca="1">X41+X107-X151</f>
        <v>0</v>
      </c>
      <c r="Y650" s="1">
        <f ca="1">Y41+Y107-Y151</f>
        <v>0</v>
      </c>
      <c r="Z650" s="1">
        <f ca="1">Z41+Z107-Z151</f>
        <v>0</v>
      </c>
      <c r="AA650" s="1">
        <f ca="1">AA41+AA107-AA151</f>
        <v>0</v>
      </c>
      <c r="AB650" s="1">
        <f ca="1">AB41+AB107-AB151</f>
        <v>0</v>
      </c>
      <c r="AC650" s="1">
        <f ca="1">AC41+AC107-AC151</f>
        <v>0</v>
      </c>
      <c r="AD650" s="1">
        <f ca="1">AD41+AD107-AD151</f>
        <v>0</v>
      </c>
      <c r="AE650" s="1">
        <f ca="1">AE41+AE107-AE151</f>
        <v>0</v>
      </c>
      <c r="AF650" s="1">
        <f ca="1">AF41+AF107-AF151</f>
        <v>0</v>
      </c>
      <c r="AG650" s="1">
        <f ca="1">AG41+AG107-AG151</f>
        <v>0</v>
      </c>
      <c r="AH650" s="1">
        <f ca="1">AH41+AH107-AH151</f>
        <v>0</v>
      </c>
      <c r="AI650" s="1">
        <f ca="1">AI41+AI107-AI151</f>
        <v>0</v>
      </c>
      <c r="AJ650" s="1">
        <f ca="1">AJ41+AJ107-AJ151</f>
        <v>0</v>
      </c>
      <c r="AK650" s="1">
        <f ca="1">AK41+AK107-AK151</f>
        <v>0</v>
      </c>
      <c r="AL650" s="1">
        <f ca="1">AL41+AL107-AL151</f>
        <v>0</v>
      </c>
      <c r="AM650" s="1">
        <f ca="1">AM41+AM107-AM151</f>
        <v>0</v>
      </c>
      <c r="AN650" s="1">
        <f ca="1">AN41+AN107-AN151</f>
        <v>0</v>
      </c>
      <c r="AO650" s="1">
        <f ca="1">AO41+AO107-AO151</f>
        <v>0</v>
      </c>
      <c r="AP650" s="1">
        <f ca="1">AP41+AP107-AP151</f>
        <v>0</v>
      </c>
      <c r="AQ650" s="1">
        <f ca="1">AQ41+AQ107-AQ151</f>
        <v>0</v>
      </c>
      <c r="AR650" s="1">
        <f ca="1">AR41+AR107-AR151</f>
        <v>0</v>
      </c>
      <c r="AS650" s="1">
        <f ca="1">AS41+AS107-AS151</f>
        <v>0</v>
      </c>
      <c r="AT650" s="1">
        <f ca="1">AT41+AT107-AT151</f>
        <v>0</v>
      </c>
      <c r="AU650" s="1">
        <f ca="1">AU41+AU107-AU151</f>
        <v>0</v>
      </c>
      <c r="AV650" s="1">
        <f ca="1">AV41+AV107-AV151</f>
        <v>0</v>
      </c>
      <c r="AW650" s="1">
        <f ca="1">AW41+AW107-AW151</f>
        <v>0</v>
      </c>
      <c r="AX650" s="1">
        <f ca="1">AX41+AX107-AX151</f>
        <v>0</v>
      </c>
      <c r="AY650" s="1">
        <f ca="1">AY41+AY107-AY151</f>
        <v>0</v>
      </c>
      <c r="AZ650" s="1">
        <f ca="1">AZ41+AZ107-AZ151</f>
        <v>0</v>
      </c>
      <c r="BA650" s="1">
        <f ca="1">BA41+BA107-BA151</f>
        <v>0</v>
      </c>
      <c r="BB650" s="1">
        <f ca="1">BB41+BB107-BB151</f>
        <v>0</v>
      </c>
      <c r="BC650" s="1">
        <f ca="1">BC41+BC107-BC151</f>
        <v>0</v>
      </c>
      <c r="BD650" s="1">
        <f ca="1">BD41+BD107-BD151</f>
        <v>0</v>
      </c>
      <c r="BE650" s="1">
        <f ca="1">BE41+BE107-BE151</f>
        <v>0</v>
      </c>
    </row>
    <row r="651" spans="1:57" ht="4.9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</row>
    <row r="652" spans="1:57" x14ac:dyDescent="0.3">
      <c r="B652" s="1">
        <f>ROW(Items!A237)</f>
        <v>237</v>
      </c>
      <c r="H652" s="13" t="str">
        <f ca="1">INDIRECT($B$1&amp;Items!E$2&amp;$B652)</f>
        <v>Основные средства</v>
      </c>
      <c r="I652" s="13" t="str">
        <f ca="1">IF(INDIRECT($B$1&amp;Items!F$2&amp;$B652)="",H652,INDIRECT($B$1&amp;Items!F$2&amp;$B652))</f>
        <v>Основные средства</v>
      </c>
      <c r="J652" s="1" t="str">
        <f ca="1">IF(INDIRECT($B$1&amp;Items!G$2&amp;$B652)="",IF(H652&lt;&gt;I652,"  "&amp;I652,I652),"    "&amp;INDIRECT($B$1&amp;Items!G$2&amp;$B652))</f>
        <v>Основные средства</v>
      </c>
      <c r="S652" s="1">
        <f ca="1">SUM(S653:S656)</f>
        <v>22592485.972969268</v>
      </c>
      <c r="V652" s="1">
        <f ca="1">SUM(V653:V656)</f>
        <v>0</v>
      </c>
      <c r="W652" s="1">
        <f t="shared" ref="W652:BE652" ca="1" si="102">SUM(W653:W656)</f>
        <v>54221966.335126244</v>
      </c>
      <c r="X652" s="1">
        <f t="shared" ca="1" si="102"/>
        <v>53318266.896207482</v>
      </c>
      <c r="Y652" s="1">
        <f t="shared" ca="1" si="102"/>
        <v>52414567.457288705</v>
      </c>
      <c r="Z652" s="1">
        <f t="shared" ca="1" si="102"/>
        <v>51510868.018369943</v>
      </c>
      <c r="AA652" s="1">
        <f t="shared" ca="1" si="102"/>
        <v>50607168.579451166</v>
      </c>
      <c r="AB652" s="1">
        <f t="shared" ca="1" si="102"/>
        <v>49703469.140532404</v>
      </c>
      <c r="AC652" s="1">
        <f t="shared" ca="1" si="102"/>
        <v>48799769.701613627</v>
      </c>
      <c r="AD652" s="1">
        <f t="shared" ca="1" si="102"/>
        <v>47896070.262694865</v>
      </c>
      <c r="AE652" s="1">
        <f t="shared" ca="1" si="102"/>
        <v>46992370.823776089</v>
      </c>
      <c r="AF652" s="1">
        <f t="shared" ca="1" si="102"/>
        <v>46088671.384857319</v>
      </c>
      <c r="AG652" s="1">
        <f t="shared" ca="1" si="102"/>
        <v>45184971.94593855</v>
      </c>
      <c r="AH652" s="1">
        <f t="shared" ca="1" si="102"/>
        <v>44281272.507019773</v>
      </c>
      <c r="AI652" s="1">
        <f t="shared" ca="1" si="102"/>
        <v>43377573.068101004</v>
      </c>
      <c r="AJ652" s="1">
        <f t="shared" ca="1" si="102"/>
        <v>42473873.629182234</v>
      </c>
      <c r="AK652" s="1">
        <f t="shared" ca="1" si="102"/>
        <v>41570174.190263465</v>
      </c>
      <c r="AL652" s="1">
        <f t="shared" ca="1" si="102"/>
        <v>40666474.751344696</v>
      </c>
      <c r="AM652" s="1">
        <f t="shared" ca="1" si="102"/>
        <v>39762775.312425919</v>
      </c>
      <c r="AN652" s="1">
        <f t="shared" ca="1" si="102"/>
        <v>37955376.43458838</v>
      </c>
      <c r="AO652" s="1">
        <f t="shared" ca="1" si="102"/>
        <v>37051676.995669603</v>
      </c>
      <c r="AP652" s="1">
        <f t="shared" ca="1" si="102"/>
        <v>36147977.556750834</v>
      </c>
      <c r="AQ652" s="1">
        <f t="shared" ca="1" si="102"/>
        <v>35244278.117832065</v>
      </c>
      <c r="AR652" s="1">
        <f t="shared" ca="1" si="102"/>
        <v>34340578.678913295</v>
      </c>
      <c r="AS652" s="1">
        <f t="shared" ca="1" si="102"/>
        <v>33436879.239994522</v>
      </c>
      <c r="AT652" s="1">
        <f t="shared" ca="1" si="102"/>
        <v>32533179.801075749</v>
      </c>
      <c r="AU652" s="1">
        <f t="shared" ca="1" si="102"/>
        <v>31629480.36215698</v>
      </c>
      <c r="AV652" s="1">
        <f t="shared" ca="1" si="102"/>
        <v>30725780.92323821</v>
      </c>
      <c r="AW652" s="1">
        <f t="shared" ca="1" si="102"/>
        <v>29822081.484319437</v>
      </c>
      <c r="AX652" s="1">
        <f t="shared" ca="1" si="102"/>
        <v>28918382.045400664</v>
      </c>
      <c r="AY652" s="1">
        <f t="shared" ca="1" si="102"/>
        <v>28014682.606481895</v>
      </c>
      <c r="AZ652" s="1">
        <f t="shared" ca="1" si="102"/>
        <v>27110983.167563125</v>
      </c>
      <c r="BA652" s="1">
        <f t="shared" ca="1" si="102"/>
        <v>26207283.728644352</v>
      </c>
      <c r="BB652" s="1">
        <f t="shared" ca="1" si="102"/>
        <v>25303584.289725579</v>
      </c>
      <c r="BC652" s="1">
        <f t="shared" ca="1" si="102"/>
        <v>24399884.85080681</v>
      </c>
      <c r="BD652" s="1">
        <f t="shared" ca="1" si="102"/>
        <v>23496185.411888041</v>
      </c>
      <c r="BE652" s="1">
        <f t="shared" ca="1" si="102"/>
        <v>22592485.972969268</v>
      </c>
    </row>
    <row r="653" spans="1:57" x14ac:dyDescent="0.3">
      <c r="B653" s="1">
        <f>MAX(B$651:B652)+1</f>
        <v>238</v>
      </c>
      <c r="H653" s="13" t="str">
        <f ca="1">INDIRECT($B$1&amp;Items!E$2&amp;$B653)</f>
        <v>Основные средства</v>
      </c>
      <c r="I653" s="13" t="str">
        <f ca="1">IF(INDIRECT($B$1&amp;Items!F$2&amp;$B653)="",H653,INDIRECT($B$1&amp;Items!F$2&amp;$B653))</f>
        <v>Основные средства - тип - 1</v>
      </c>
      <c r="J653" s="1" t="str">
        <f ca="1">IF(INDIRECT($B$1&amp;Items!G$2&amp;$B653)="",IF(H653&lt;&gt;I653,"  "&amp;I653,I653),"    "&amp;INDIRECT($B$1&amp;Items!G$2&amp;$B653))</f>
        <v xml:space="preserve">  Основные средства - тип - 1</v>
      </c>
      <c r="S653" s="1">
        <f ca="1">INDIRECT(ADDRESS(ROW(),SUMIFS($1:$1,$5:$5,MAX($5:$5))))</f>
        <v>8183856.776041666</v>
      </c>
      <c r="V653" s="1">
        <f ca="1">V44+V128-V607</f>
        <v>0</v>
      </c>
      <c r="W653" s="1">
        <f ca="1">W44+W128-W607</f>
        <v>19641256.262499999</v>
      </c>
      <c r="X653" s="1">
        <f ca="1">X44+X128-X607</f>
        <v>19313901.991458334</v>
      </c>
      <c r="Y653" s="1">
        <f ca="1">Y44+Y128-Y607</f>
        <v>18986547.720416669</v>
      </c>
      <c r="Z653" s="1">
        <f ca="1">Z44+Z128-Z607</f>
        <v>18659193.449375004</v>
      </c>
      <c r="AA653" s="1">
        <f ca="1">AA44+AA128-AA607</f>
        <v>18331839.178333338</v>
      </c>
      <c r="AB653" s="1">
        <f ca="1">AB44+AB128-AB607</f>
        <v>18004484.907291673</v>
      </c>
      <c r="AC653" s="1">
        <f ca="1">AC44+AC128-AC607</f>
        <v>17677130.636250008</v>
      </c>
      <c r="AD653" s="1">
        <f ca="1">AD44+AD128-AD607</f>
        <v>17349776.365208343</v>
      </c>
      <c r="AE653" s="1">
        <f ca="1">AE44+AE128-AE607</f>
        <v>17022422.094166677</v>
      </c>
      <c r="AF653" s="1">
        <f ca="1">AF44+AF128-AF607</f>
        <v>16695067.82312501</v>
      </c>
      <c r="AG653" s="1">
        <f ca="1">AG44+AG128-AG607</f>
        <v>16367713.552083343</v>
      </c>
      <c r="AH653" s="1">
        <f ca="1">AH44+AH128-AH607</f>
        <v>16040359.281041676</v>
      </c>
      <c r="AI653" s="1">
        <f ca="1">AI44+AI128-AI607</f>
        <v>15713005.010000009</v>
      </c>
      <c r="AJ653" s="1">
        <f ca="1">AJ44+AJ128-AJ607</f>
        <v>15385650.738958342</v>
      </c>
      <c r="AK653" s="1">
        <f ca="1">AK44+AK128-AK607</f>
        <v>15058296.467916675</v>
      </c>
      <c r="AL653" s="1">
        <f ca="1">AL44+AL128-AL607</f>
        <v>14730942.196875008</v>
      </c>
      <c r="AM653" s="1">
        <f ca="1">AM44+AM128-AM607</f>
        <v>14403587.925833341</v>
      </c>
      <c r="AN653" s="1">
        <f ca="1">AN44+AN128-AN607</f>
        <v>13748879.383750007</v>
      </c>
      <c r="AO653" s="1">
        <f ca="1">AO44+AO128-AO607</f>
        <v>13421525.112708339</v>
      </c>
      <c r="AP653" s="1">
        <f ca="1">AP44+AP128-AP607</f>
        <v>13094170.841666672</v>
      </c>
      <c r="AQ653" s="1">
        <f ca="1">AQ44+AQ128-AQ607</f>
        <v>12766816.570625005</v>
      </c>
      <c r="AR653" s="1">
        <f ca="1">AR44+AR128-AR607</f>
        <v>12439462.299583338</v>
      </c>
      <c r="AS653" s="1">
        <f ca="1">AS44+AS128-AS607</f>
        <v>12112108.028541671</v>
      </c>
      <c r="AT653" s="1">
        <f ca="1">AT44+AT128-AT607</f>
        <v>11784753.757500004</v>
      </c>
      <c r="AU653" s="1">
        <f ca="1">AU44+AU128-AU607</f>
        <v>11457399.486458337</v>
      </c>
      <c r="AV653" s="1">
        <f ca="1">AV44+AV128-AV607</f>
        <v>11130045.21541667</v>
      </c>
      <c r="AW653" s="1">
        <f ca="1">AW44+AW128-AW607</f>
        <v>10802690.944375003</v>
      </c>
      <c r="AX653" s="1">
        <f ca="1">AX44+AX128-AX607</f>
        <v>10475336.673333336</v>
      </c>
      <c r="AY653" s="1">
        <f ca="1">AY44+AY128-AY607</f>
        <v>10147982.402291669</v>
      </c>
      <c r="AZ653" s="1">
        <f ca="1">AZ44+AZ128-AZ607</f>
        <v>9820628.1312500015</v>
      </c>
      <c r="BA653" s="1">
        <f ca="1">BA44+BA128-BA607</f>
        <v>9493273.8602083344</v>
      </c>
      <c r="BB653" s="1">
        <f ca="1">BB44+BB128-BB607</f>
        <v>9165919.5891666673</v>
      </c>
      <c r="BC653" s="1">
        <f ca="1">BC44+BC128-BC607</f>
        <v>8838565.3181250002</v>
      </c>
      <c r="BD653" s="1">
        <f ca="1">BD44+BD128-BD607</f>
        <v>8511211.0470833331</v>
      </c>
      <c r="BE653" s="1">
        <f ca="1">BE44+BE128-BE607</f>
        <v>8183856.776041666</v>
      </c>
    </row>
    <row r="654" spans="1:57" x14ac:dyDescent="0.3">
      <c r="B654" s="1">
        <f>MAX(B$651:B653)+1</f>
        <v>239</v>
      </c>
      <c r="H654" s="13" t="str">
        <f ca="1">INDIRECT($B$1&amp;Items!E$2&amp;$B654)</f>
        <v>Основные средства</v>
      </c>
      <c r="I654" s="13" t="str">
        <f ca="1">IF(INDIRECT($B$1&amp;Items!F$2&amp;$B654)="",H654,INDIRECT($B$1&amp;Items!F$2&amp;$B654))</f>
        <v>Основные средства - тип - 2</v>
      </c>
      <c r="J654" s="1" t="str">
        <f ca="1">IF(INDIRECT($B$1&amp;Items!G$2&amp;$B654)="",IF(H654&lt;&gt;I654,"  "&amp;I654,I654),"    "&amp;INDIRECT($B$1&amp;Items!G$2&amp;$B654))</f>
        <v xml:space="preserve">  Основные средства - тип - 2</v>
      </c>
      <c r="S654" s="1">
        <f t="shared" ref="S654:S655" ca="1" si="103">INDIRECT(ADDRESS(ROW(),SUMIFS($1:$1,$5:$5,MAX($5:$5))))</f>
        <v>5065411.1564967614</v>
      </c>
      <c r="V654" s="1">
        <f ca="1">V45+V140-V608</f>
        <v>0</v>
      </c>
      <c r="W654" s="1">
        <f ca="1">W45+W140-W608</f>
        <v>12156986.775592251</v>
      </c>
      <c r="X654" s="1">
        <f ca="1">X45+X140-X608</f>
        <v>11954370.32933238</v>
      </c>
      <c r="Y654" s="1">
        <f ca="1">Y45+Y140-Y608</f>
        <v>11751753.883072508</v>
      </c>
      <c r="Z654" s="1">
        <f ca="1">Z45+Z140-Z608</f>
        <v>11549137.436812637</v>
      </c>
      <c r="AA654" s="1">
        <f ca="1">AA45+AA140-AA608</f>
        <v>11346520.990552766</v>
      </c>
      <c r="AB654" s="1">
        <f ca="1">AB45+AB140-AB608</f>
        <v>11143904.544292895</v>
      </c>
      <c r="AC654" s="1">
        <f ca="1">AC45+AC140-AC608</f>
        <v>10941288.098033024</v>
      </c>
      <c r="AD654" s="1">
        <f ca="1">AD45+AD140-AD608</f>
        <v>10738671.651773153</v>
      </c>
      <c r="AE654" s="1">
        <f ca="1">AE45+AE140-AE608</f>
        <v>10536055.205513282</v>
      </c>
      <c r="AF654" s="1">
        <f ca="1">AF45+AF140-AF608</f>
        <v>10333438.759253411</v>
      </c>
      <c r="AG654" s="1">
        <f ca="1">AG45+AG140-AG608</f>
        <v>10130822.312993539</v>
      </c>
      <c r="AH654" s="1">
        <f ca="1">AH45+AH140-AH608</f>
        <v>9928205.8667336684</v>
      </c>
      <c r="AI654" s="1">
        <f ca="1">AI45+AI140-AI608</f>
        <v>9725589.4204737972</v>
      </c>
      <c r="AJ654" s="1">
        <f ca="1">AJ45+AJ140-AJ608</f>
        <v>9522972.9742139261</v>
      </c>
      <c r="AK654" s="1">
        <f ca="1">AK45+AK140-AK608</f>
        <v>9320356.527954055</v>
      </c>
      <c r="AL654" s="1">
        <f ca="1">AL45+AL140-AL608</f>
        <v>9117740.0816941839</v>
      </c>
      <c r="AM654" s="1">
        <f ca="1">AM45+AM140-AM608</f>
        <v>8915123.6354343127</v>
      </c>
      <c r="AN654" s="1">
        <f ca="1">AN45+AN140-AN608</f>
        <v>8509890.7429145705</v>
      </c>
      <c r="AO654" s="1">
        <f ca="1">AO45+AO140-AO608</f>
        <v>8307274.2966546994</v>
      </c>
      <c r="AP654" s="1">
        <f ca="1">AP45+AP140-AP608</f>
        <v>8104657.8503948282</v>
      </c>
      <c r="AQ654" s="1">
        <f ca="1">AQ45+AQ140-AQ608</f>
        <v>7902041.4041349571</v>
      </c>
      <c r="AR654" s="1">
        <f ca="1">AR45+AR140-AR608</f>
        <v>7699424.957875086</v>
      </c>
      <c r="AS654" s="1">
        <f ca="1">AS45+AS140-AS608</f>
        <v>7496808.5116152149</v>
      </c>
      <c r="AT654" s="1">
        <f ca="1">AT45+AT140-AT608</f>
        <v>7294192.0653553437</v>
      </c>
      <c r="AU654" s="1">
        <f ca="1">AU45+AU140-AU608</f>
        <v>7091575.6190954726</v>
      </c>
      <c r="AV654" s="1">
        <f ca="1">AV45+AV140-AV608</f>
        <v>6888959.1728356015</v>
      </c>
      <c r="AW654" s="1">
        <f ca="1">AW45+AW140-AW608</f>
        <v>6686342.7265757304</v>
      </c>
      <c r="AX654" s="1">
        <f ca="1">AX45+AX140-AX608</f>
        <v>6483726.2803158592</v>
      </c>
      <c r="AY654" s="1">
        <f ca="1">AY45+AY140-AY608</f>
        <v>6281109.8340559881</v>
      </c>
      <c r="AZ654" s="1">
        <f ca="1">AZ45+AZ140-AZ608</f>
        <v>6078493.387796117</v>
      </c>
      <c r="BA654" s="1">
        <f ca="1">BA45+BA140-BA608</f>
        <v>5875876.9415362459</v>
      </c>
      <c r="BB654" s="1">
        <f ca="1">BB45+BB140-BB608</f>
        <v>5673260.4952763747</v>
      </c>
      <c r="BC654" s="1">
        <f ca="1">BC45+BC140-BC608</f>
        <v>5470644.0490165036</v>
      </c>
      <c r="BD654" s="1">
        <f ca="1">BD45+BD140-BD608</f>
        <v>5268027.6027566325</v>
      </c>
      <c r="BE654" s="1">
        <f ca="1">BE45+BE140-BE608</f>
        <v>5065411.1564967614</v>
      </c>
    </row>
    <row r="655" spans="1:57" x14ac:dyDescent="0.3">
      <c r="B655" s="1">
        <f>MAX(B$651:B654)+1</f>
        <v>240</v>
      </c>
      <c r="H655" s="13" t="str">
        <f ca="1">INDIRECT($B$1&amp;Items!E$2&amp;$B655)</f>
        <v>Основные средства</v>
      </c>
      <c r="I655" s="13" t="str">
        <f ca="1">IF(INDIRECT($B$1&amp;Items!F$2&amp;$B655)="",H655,INDIRECT($B$1&amp;Items!F$2&amp;$B655))</f>
        <v>Основные средства - тип - 3</v>
      </c>
      <c r="J655" s="1" t="str">
        <f ca="1">IF(INDIRECT($B$1&amp;Items!G$2&amp;$B655)="",IF(H655&lt;&gt;I655,"  "&amp;I655,I655),"    "&amp;INDIRECT($B$1&amp;Items!G$2&amp;$B655))</f>
        <v xml:space="preserve">  Основные средства - тип - 3</v>
      </c>
      <c r="S655" s="1">
        <f t="shared" ca="1" si="103"/>
        <v>9343218.0404308401</v>
      </c>
      <c r="V655" s="1">
        <f ca="1">V46+V151-V609</f>
        <v>0</v>
      </c>
      <c r="W655" s="1">
        <f ca="1">W46+W151-W609</f>
        <v>22423723.297033995</v>
      </c>
      <c r="X655" s="1">
        <f ca="1">X46+X151-X609</f>
        <v>22049994.575416762</v>
      </c>
      <c r="Y655" s="1">
        <f ca="1">Y46+Y151-Y609</f>
        <v>21676265.853799529</v>
      </c>
      <c r="Z655" s="1">
        <f ca="1">Z46+Z151-Z609</f>
        <v>21302537.132182296</v>
      </c>
      <c r="AA655" s="1">
        <f ca="1">AA46+AA151-AA609</f>
        <v>20928808.410565063</v>
      </c>
      <c r="AB655" s="1">
        <f ca="1">AB46+AB151-AB609</f>
        <v>20555079.68894783</v>
      </c>
      <c r="AC655" s="1">
        <f ca="1">AC46+AC151-AC609</f>
        <v>20181350.967330597</v>
      </c>
      <c r="AD655" s="1">
        <f ca="1">AD46+AD151-AD609</f>
        <v>19807622.245713364</v>
      </c>
      <c r="AE655" s="1">
        <f ca="1">AE46+AE151-AE609</f>
        <v>19433893.524096131</v>
      </c>
      <c r="AF655" s="1">
        <f ca="1">AF46+AF151-AF609</f>
        <v>19060164.802478898</v>
      </c>
      <c r="AG655" s="1">
        <f ca="1">AG46+AG151-AG609</f>
        <v>18686436.080861665</v>
      </c>
      <c r="AH655" s="1">
        <f ca="1">AH46+AH151-AH609</f>
        <v>18312707.359244432</v>
      </c>
      <c r="AI655" s="1">
        <f ca="1">AI46+AI151-AI609</f>
        <v>17938978.637627199</v>
      </c>
      <c r="AJ655" s="1">
        <f ca="1">AJ46+AJ151-AJ609</f>
        <v>17565249.916009966</v>
      </c>
      <c r="AK655" s="1">
        <f ca="1">AK46+AK151-AK609</f>
        <v>17191521.194392733</v>
      </c>
      <c r="AL655" s="1">
        <f ca="1">AL46+AL151-AL609</f>
        <v>16817792.4727755</v>
      </c>
      <c r="AM655" s="1">
        <f ca="1">AM46+AM151-AM609</f>
        <v>16444063.751158267</v>
      </c>
      <c r="AN655" s="1">
        <f ca="1">AN46+AN151-AN609</f>
        <v>15696606.307923801</v>
      </c>
      <c r="AO655" s="1">
        <f ca="1">AO46+AO151-AO609</f>
        <v>15322877.586306568</v>
      </c>
      <c r="AP655" s="1">
        <f ca="1">AP46+AP151-AP609</f>
        <v>14949148.864689335</v>
      </c>
      <c r="AQ655" s="1">
        <f ca="1">AQ46+AQ151-AQ609</f>
        <v>14575420.143072102</v>
      </c>
      <c r="AR655" s="1">
        <f ca="1">AR46+AR151-AR609</f>
        <v>14201691.421454869</v>
      </c>
      <c r="AS655" s="1">
        <f ca="1">AS46+AS151-AS609</f>
        <v>13827962.699837636</v>
      </c>
      <c r="AT655" s="1">
        <f ca="1">AT46+AT151-AT609</f>
        <v>13454233.978220403</v>
      </c>
      <c r="AU655" s="1">
        <f ca="1">AU46+AU151-AU609</f>
        <v>13080505.25660317</v>
      </c>
      <c r="AV655" s="1">
        <f ca="1">AV46+AV151-AV609</f>
        <v>12706776.534985937</v>
      </c>
      <c r="AW655" s="1">
        <f ca="1">AW46+AW151-AW609</f>
        <v>12333047.813368704</v>
      </c>
      <c r="AX655" s="1">
        <f ca="1">AX46+AX151-AX609</f>
        <v>11959319.091751471</v>
      </c>
      <c r="AY655" s="1">
        <f ca="1">AY46+AY151-AY609</f>
        <v>11585590.370134238</v>
      </c>
      <c r="AZ655" s="1">
        <f ca="1">AZ46+AZ151-AZ609</f>
        <v>11211861.648517005</v>
      </c>
      <c r="BA655" s="1">
        <f ca="1">BA46+BA151-BA609</f>
        <v>10838132.926899772</v>
      </c>
      <c r="BB655" s="1">
        <f ca="1">BB46+BB151-BB609</f>
        <v>10464404.205282539</v>
      </c>
      <c r="BC655" s="1">
        <f ca="1">BC46+BC151-BC609</f>
        <v>10090675.483665306</v>
      </c>
      <c r="BD655" s="1">
        <f ca="1">BD46+BD151-BD609</f>
        <v>9716946.7620480731</v>
      </c>
      <c r="BE655" s="1">
        <f ca="1">BE46+BE151-BE609</f>
        <v>9343218.0404308401</v>
      </c>
    </row>
    <row r="656" spans="1:57" ht="4.9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36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</row>
    <row r="658" spans="2:57" x14ac:dyDescent="0.3">
      <c r="H658" s="6" t="str">
        <f>RepP!$H$49</f>
        <v>ПАССИВЫ</v>
      </c>
      <c r="I658" s="6"/>
      <c r="J658" s="6"/>
      <c r="S658" s="1">
        <f ca="1">S660+S665</f>
        <v>77121140.947924897</v>
      </c>
      <c r="V658" s="1">
        <f ca="1">V660+V665+V681</f>
        <v>125485567.86737774</v>
      </c>
      <c r="W658" s="1">
        <f t="shared" ref="W658:BE658" ca="1" si="104">W660+W665+W681</f>
        <v>96305845.600515082</v>
      </c>
      <c r="X658" s="1">
        <f t="shared" ca="1" si="104"/>
        <v>91124457.763404459</v>
      </c>
      <c r="Y658" s="1">
        <f t="shared" ca="1" si="104"/>
        <v>86542212.768989295</v>
      </c>
      <c r="Z658" s="1">
        <f t="shared" ca="1" si="104"/>
        <v>94156944.268182904</v>
      </c>
      <c r="AA658" s="1">
        <f t="shared" ca="1" si="104"/>
        <v>120898387.4911736</v>
      </c>
      <c r="AB658" s="1">
        <f t="shared" ca="1" si="104"/>
        <v>114623496.38172136</v>
      </c>
      <c r="AC658" s="1">
        <f t="shared" ca="1" si="104"/>
        <v>112015924.67656925</v>
      </c>
      <c r="AD658" s="1">
        <f t="shared" ca="1" si="104"/>
        <v>110695558.57098381</v>
      </c>
      <c r="AE658" s="1">
        <f t="shared" ca="1" si="104"/>
        <v>109375192.46539839</v>
      </c>
      <c r="AF658" s="1">
        <f t="shared" ca="1" si="104"/>
        <v>107700659.69314627</v>
      </c>
      <c r="AG658" s="1">
        <f t="shared" ca="1" si="104"/>
        <v>106380293.58756083</v>
      </c>
      <c r="AH658" s="1">
        <f t="shared" ca="1" si="104"/>
        <v>105059927.48197541</v>
      </c>
      <c r="AI658" s="1">
        <f t="shared" ca="1" si="104"/>
        <v>103447894.70972329</v>
      </c>
      <c r="AJ658" s="1">
        <f t="shared" ca="1" si="104"/>
        <v>102127528.60413787</v>
      </c>
      <c r="AK658" s="1">
        <f t="shared" ca="1" si="104"/>
        <v>100807162.49855241</v>
      </c>
      <c r="AL658" s="1">
        <f t="shared" ca="1" si="104"/>
        <v>99257629.726300314</v>
      </c>
      <c r="AM658" s="1">
        <f t="shared" ca="1" si="104"/>
        <v>97937263.620714873</v>
      </c>
      <c r="AN658" s="1">
        <f t="shared" ca="1" si="104"/>
        <v>95713198.076210663</v>
      </c>
      <c r="AO658" s="1">
        <f t="shared" ca="1" si="104"/>
        <v>94226165.303958565</v>
      </c>
      <c r="AP658" s="1">
        <f t="shared" ca="1" si="104"/>
        <v>92905799.198373124</v>
      </c>
      <c r="AQ658" s="1">
        <f t="shared" ca="1" si="104"/>
        <v>91585433.092787683</v>
      </c>
      <c r="AR658" s="1">
        <f t="shared" ca="1" si="104"/>
        <v>90160900.320535585</v>
      </c>
      <c r="AS658" s="1">
        <f t="shared" ca="1" si="104"/>
        <v>88840534.214950159</v>
      </c>
      <c r="AT658" s="1">
        <f t="shared" ca="1" si="104"/>
        <v>87520168.109364718</v>
      </c>
      <c r="AU658" s="1">
        <f t="shared" ca="1" si="104"/>
        <v>86158135.337112606</v>
      </c>
      <c r="AV658" s="1">
        <f t="shared" ca="1" si="104"/>
        <v>85254435.898193836</v>
      </c>
      <c r="AW658" s="1">
        <f t="shared" ca="1" si="104"/>
        <v>84350736.459275067</v>
      </c>
      <c r="AX658" s="1">
        <f t="shared" ca="1" si="104"/>
        <v>83447037.020356297</v>
      </c>
      <c r="AY658" s="1">
        <f t="shared" ca="1" si="104"/>
        <v>82543337.581437528</v>
      </c>
      <c r="AZ658" s="1">
        <f t="shared" ca="1" si="104"/>
        <v>81639638.142518759</v>
      </c>
      <c r="BA658" s="1">
        <f t="shared" ca="1" si="104"/>
        <v>80735938.703599975</v>
      </c>
      <c r="BB658" s="1">
        <f t="shared" ca="1" si="104"/>
        <v>79832239.264681205</v>
      </c>
      <c r="BC658" s="1">
        <f t="shared" ca="1" si="104"/>
        <v>78928539.825762436</v>
      </c>
      <c r="BD658" s="1">
        <f t="shared" ca="1" si="104"/>
        <v>78024840.386843666</v>
      </c>
      <c r="BE658" s="1">
        <f t="shared" ca="1" si="104"/>
        <v>77121140.947924897</v>
      </c>
    </row>
    <row r="660" spans="2:57" x14ac:dyDescent="0.3">
      <c r="B660" s="1">
        <f>ROW(Items!$A$111)</f>
        <v>111</v>
      </c>
      <c r="H660" s="13" t="str">
        <f ca="1">INDIRECT($B$1&amp;Items!E$2&amp;$B660)</f>
        <v>Собственный капитал</v>
      </c>
      <c r="I660" s="13" t="str">
        <f ca="1">IF(INDIRECT($B$1&amp;Items!F$2&amp;$B660)="",H660,INDIRECT($B$1&amp;Items!F$2&amp;$B660))</f>
        <v>Собственный капитал</v>
      </c>
      <c r="J660" s="1" t="str">
        <f ca="1">IF(INDIRECT($B$1&amp;Items!G$2&amp;$B660)="",IF(H660&lt;&gt;I660,"  "&amp;I660,I660),"    "&amp;INDIRECT($B$1&amp;Items!G$2&amp;$B660))</f>
        <v>Собственный капитал</v>
      </c>
      <c r="S660" s="1">
        <f ca="1">SUM(S661:S664)</f>
        <v>77121140.947924897</v>
      </c>
      <c r="V660" s="1">
        <f ca="1">SUM(V661:V664)</f>
        <v>77404564.460360929</v>
      </c>
      <c r="W660" s="1">
        <f t="shared" ref="W660:BE660" ca="1" si="105">SUM(W661:W664)</f>
        <v>75810892.343356788</v>
      </c>
      <c r="X660" s="1">
        <f t="shared" ca="1" si="105"/>
        <v>73022188.598730743</v>
      </c>
      <c r="Y660" s="1">
        <f t="shared" ca="1" si="105"/>
        <v>70424310.835130259</v>
      </c>
      <c r="Z660" s="1">
        <f t="shared" ca="1" si="105"/>
        <v>80104919.164920092</v>
      </c>
      <c r="AA660" s="1">
        <f t="shared" ca="1" si="105"/>
        <v>106822042.32620612</v>
      </c>
      <c r="AB660" s="1">
        <f t="shared" ca="1" si="105"/>
        <v>105551568.55993247</v>
      </c>
      <c r="AC660" s="1">
        <f t="shared" ca="1" si="105"/>
        <v>104515924.67656925</v>
      </c>
      <c r="AD660" s="1">
        <f t="shared" ca="1" si="105"/>
        <v>103487225.23765048</v>
      </c>
      <c r="AE660" s="1">
        <f t="shared" ca="1" si="105"/>
        <v>102465470.24317616</v>
      </c>
      <c r="AF660" s="1">
        <f t="shared" ca="1" si="105"/>
        <v>101450659.69314627</v>
      </c>
      <c r="AG660" s="1">
        <f t="shared" ca="1" si="105"/>
        <v>100442793.58756083</v>
      </c>
      <c r="AH660" s="1">
        <f t="shared" ca="1" si="105"/>
        <v>99441871.926419854</v>
      </c>
      <c r="AI660" s="1">
        <f t="shared" ca="1" si="105"/>
        <v>98447894.709723294</v>
      </c>
      <c r="AJ660" s="1">
        <f t="shared" ca="1" si="105"/>
        <v>97460861.937471196</v>
      </c>
      <c r="AK660" s="1">
        <f t="shared" ca="1" si="105"/>
        <v>96480773.609663531</v>
      </c>
      <c r="AL660" s="1">
        <f t="shared" ca="1" si="105"/>
        <v>95507629.726300314</v>
      </c>
      <c r="AM660" s="1">
        <f t="shared" ca="1" si="105"/>
        <v>94541430.287381545</v>
      </c>
      <c r="AN660" s="1">
        <f t="shared" ca="1" si="105"/>
        <v>92678475.853988439</v>
      </c>
      <c r="AO660" s="1">
        <f t="shared" ca="1" si="105"/>
        <v>91726165.303958565</v>
      </c>
      <c r="AP660" s="1">
        <f t="shared" ca="1" si="105"/>
        <v>90780799.198373124</v>
      </c>
      <c r="AQ660" s="1">
        <f t="shared" ca="1" si="105"/>
        <v>89842377.537232131</v>
      </c>
      <c r="AR660" s="1">
        <f t="shared" ca="1" si="105"/>
        <v>88910900.320535585</v>
      </c>
      <c r="AS660" s="1">
        <f t="shared" ca="1" si="105"/>
        <v>87986367.548283488</v>
      </c>
      <c r="AT660" s="1">
        <f t="shared" ca="1" si="105"/>
        <v>87068779.220475823</v>
      </c>
      <c r="AU660" s="1">
        <f t="shared" ca="1" si="105"/>
        <v>86158135.337112606</v>
      </c>
      <c r="AV660" s="1">
        <f t="shared" ca="1" si="105"/>
        <v>85254435.898193836</v>
      </c>
      <c r="AW660" s="1">
        <f t="shared" ca="1" si="105"/>
        <v>84350736.459275067</v>
      </c>
      <c r="AX660" s="1">
        <f t="shared" ca="1" si="105"/>
        <v>83447037.020356297</v>
      </c>
      <c r="AY660" s="1">
        <f t="shared" ca="1" si="105"/>
        <v>82543337.581437528</v>
      </c>
      <c r="AZ660" s="1">
        <f t="shared" ca="1" si="105"/>
        <v>81639638.142518759</v>
      </c>
      <c r="BA660" s="1">
        <f t="shared" ca="1" si="105"/>
        <v>80735938.703599975</v>
      </c>
      <c r="BB660" s="1">
        <f t="shared" ca="1" si="105"/>
        <v>79832239.264681205</v>
      </c>
      <c r="BC660" s="1">
        <f t="shared" ca="1" si="105"/>
        <v>78928539.825762436</v>
      </c>
      <c r="BD660" s="1">
        <f t="shared" ca="1" si="105"/>
        <v>78024840.386843666</v>
      </c>
      <c r="BE660" s="1">
        <f t="shared" ca="1" si="105"/>
        <v>77121140.947924897</v>
      </c>
    </row>
    <row r="661" spans="2:57" x14ac:dyDescent="0.3">
      <c r="B661" s="1">
        <f>MAX(B660:B$660)+1</f>
        <v>112</v>
      </c>
      <c r="H661" s="13" t="str">
        <f ca="1">INDIRECT($B$1&amp;Items!E$2&amp;$B661)</f>
        <v>Собственный капитал</v>
      </c>
      <c r="I661" s="13" t="str">
        <f ca="1">IF(INDIRECT($B$1&amp;Items!F$2&amp;$B661)="",H661,INDIRECT($B$1&amp;Items!F$2&amp;$B661))</f>
        <v>УК</v>
      </c>
      <c r="J661" s="1" t="str">
        <f ca="1">IF(INDIRECT($B$1&amp;Items!G$2&amp;$B661)="",IF(H661&lt;&gt;I661,"  "&amp;I661,I661),"    "&amp;INDIRECT($B$1&amp;Items!G$2&amp;$B661))</f>
        <v xml:space="preserve">  УК</v>
      </c>
      <c r="S661" s="1">
        <f t="shared" ref="S661:S663" ca="1" si="106">INDIRECT(ADDRESS(ROW(),SUMIFS($1:$1,$5:$5,MAX($5:$5))))</f>
        <v>40000000</v>
      </c>
      <c r="V661" s="1">
        <f ca="1">V52+V80</f>
        <v>40000000</v>
      </c>
      <c r="W661" s="1">
        <f ca="1">W52+W80</f>
        <v>40000000</v>
      </c>
      <c r="X661" s="1">
        <f ca="1">X52+X80</f>
        <v>40000000</v>
      </c>
      <c r="Y661" s="1">
        <f ca="1">Y52+Y80</f>
        <v>40000000</v>
      </c>
      <c r="Z661" s="1">
        <f ca="1">Z52+Z80</f>
        <v>40000000</v>
      </c>
      <c r="AA661" s="1">
        <f ca="1">AA52+AA80</f>
        <v>40000000</v>
      </c>
      <c r="AB661" s="1">
        <f ca="1">AB52+AB80</f>
        <v>40000000</v>
      </c>
      <c r="AC661" s="1">
        <f ca="1">AC52+AC80</f>
        <v>40000000</v>
      </c>
      <c r="AD661" s="1">
        <f ca="1">AD52+AD80</f>
        <v>40000000</v>
      </c>
      <c r="AE661" s="1">
        <f ca="1">AE52+AE80</f>
        <v>40000000</v>
      </c>
      <c r="AF661" s="1">
        <f ca="1">AF52+AF80</f>
        <v>40000000</v>
      </c>
      <c r="AG661" s="1">
        <f ca="1">AG52+AG80</f>
        <v>40000000</v>
      </c>
      <c r="AH661" s="1">
        <f ca="1">AH52+AH80</f>
        <v>40000000</v>
      </c>
      <c r="AI661" s="1">
        <f ca="1">AI52+AI80</f>
        <v>40000000</v>
      </c>
      <c r="AJ661" s="1">
        <f ca="1">AJ52+AJ80</f>
        <v>40000000</v>
      </c>
      <c r="AK661" s="1">
        <f ca="1">AK52+AK80</f>
        <v>40000000</v>
      </c>
      <c r="AL661" s="1">
        <f ca="1">AL52+AL80</f>
        <v>40000000</v>
      </c>
      <c r="AM661" s="1">
        <f ca="1">AM52+AM80</f>
        <v>40000000</v>
      </c>
      <c r="AN661" s="1">
        <f ca="1">AN52+AN80</f>
        <v>40000000</v>
      </c>
      <c r="AO661" s="1">
        <f ca="1">AO52+AO80</f>
        <v>40000000</v>
      </c>
      <c r="AP661" s="1">
        <f ca="1">AP52+AP80</f>
        <v>40000000</v>
      </c>
      <c r="AQ661" s="1">
        <f ca="1">AQ52+AQ80</f>
        <v>40000000</v>
      </c>
      <c r="AR661" s="1">
        <f ca="1">AR52+AR80</f>
        <v>40000000</v>
      </c>
      <c r="AS661" s="1">
        <f ca="1">AS52+AS80</f>
        <v>40000000</v>
      </c>
      <c r="AT661" s="1">
        <f ca="1">AT52+AT80</f>
        <v>40000000</v>
      </c>
      <c r="AU661" s="1">
        <f ca="1">AU52+AU80</f>
        <v>40000000</v>
      </c>
      <c r="AV661" s="1">
        <f ca="1">AV52+AV80</f>
        <v>40000000</v>
      </c>
      <c r="AW661" s="1">
        <f ca="1">AW52+AW80</f>
        <v>40000000</v>
      </c>
      <c r="AX661" s="1">
        <f ca="1">AX52+AX80</f>
        <v>40000000</v>
      </c>
      <c r="AY661" s="1">
        <f ca="1">AY52+AY80</f>
        <v>40000000</v>
      </c>
      <c r="AZ661" s="1">
        <f ca="1">AZ52+AZ80</f>
        <v>40000000</v>
      </c>
      <c r="BA661" s="1">
        <f ca="1">BA52+BA80</f>
        <v>40000000</v>
      </c>
      <c r="BB661" s="1">
        <f ca="1">BB52+BB80</f>
        <v>40000000</v>
      </c>
      <c r="BC661" s="1">
        <f ca="1">BC52+BC80</f>
        <v>40000000</v>
      </c>
      <c r="BD661" s="1">
        <f ca="1">BD52+BD80</f>
        <v>40000000</v>
      </c>
      <c r="BE661" s="1">
        <f ca="1">BE52+BE80</f>
        <v>40000000</v>
      </c>
    </row>
    <row r="662" spans="2:57" x14ac:dyDescent="0.3">
      <c r="B662" s="1">
        <f>MAX(B$660:B661)+1</f>
        <v>113</v>
      </c>
      <c r="H662" s="13" t="str">
        <f ca="1">INDIRECT($B$1&amp;Items!E$2&amp;$B662)</f>
        <v>Собственный капитал</v>
      </c>
      <c r="I662" s="13" t="str">
        <f ca="1">IF(INDIRECT($B$1&amp;Items!F$2&amp;$B662)="",H662,INDIRECT($B$1&amp;Items!F$2&amp;$B662))</f>
        <v>Доля Инвестора</v>
      </c>
      <c r="J662" s="1" t="str">
        <f ca="1">IF(INDIRECT($B$1&amp;Items!G$2&amp;$B662)="",IF(H662&lt;&gt;I662,"  "&amp;I662,I662),"    "&amp;INDIRECT($B$1&amp;Items!G$2&amp;$B662))</f>
        <v xml:space="preserve">  Доля Инвестора</v>
      </c>
      <c r="S662" s="1">
        <f t="shared" ca="1" si="106"/>
        <v>38302124.194320954</v>
      </c>
      <c r="V662" s="1">
        <f ca="1">V53+V439</f>
        <v>38302124.194320954</v>
      </c>
      <c r="W662" s="1">
        <f ca="1">W53+W439</f>
        <v>38302124.194320954</v>
      </c>
      <c r="X662" s="1">
        <f ca="1">X53+X439</f>
        <v>38302124.194320954</v>
      </c>
      <c r="Y662" s="1">
        <f ca="1">Y53+Y439</f>
        <v>38302124.194320954</v>
      </c>
      <c r="Z662" s="1">
        <f ca="1">Z53+Z439</f>
        <v>38302124.194320954</v>
      </c>
      <c r="AA662" s="1">
        <f ca="1">AA53+AA439</f>
        <v>38302124.194320954</v>
      </c>
      <c r="AB662" s="1">
        <f ca="1">AB53+AB439</f>
        <v>38302124.194320954</v>
      </c>
      <c r="AC662" s="1">
        <f ca="1">AC53+AC439</f>
        <v>38302124.194320954</v>
      </c>
      <c r="AD662" s="1">
        <f ca="1">AD53+AD439</f>
        <v>38302124.194320954</v>
      </c>
      <c r="AE662" s="1">
        <f ca="1">AE53+AE439</f>
        <v>38302124.194320954</v>
      </c>
      <c r="AF662" s="1">
        <f ca="1">AF53+AF439</f>
        <v>38302124.194320954</v>
      </c>
      <c r="AG662" s="1">
        <f ca="1">AG53+AG439</f>
        <v>38302124.194320954</v>
      </c>
      <c r="AH662" s="1">
        <f ca="1">AH53+AH439</f>
        <v>38302124.194320954</v>
      </c>
      <c r="AI662" s="1">
        <f ca="1">AI53+AI439</f>
        <v>38302124.194320954</v>
      </c>
      <c r="AJ662" s="1">
        <f ca="1">AJ53+AJ439</f>
        <v>38302124.194320954</v>
      </c>
      <c r="AK662" s="1">
        <f ca="1">AK53+AK439</f>
        <v>38302124.194320954</v>
      </c>
      <c r="AL662" s="1">
        <f ca="1">AL53+AL439</f>
        <v>38302124.194320954</v>
      </c>
      <c r="AM662" s="1">
        <f ca="1">AM53+AM439</f>
        <v>38302124.194320954</v>
      </c>
      <c r="AN662" s="1">
        <f ca="1">AN53+AN439</f>
        <v>38302124.194320954</v>
      </c>
      <c r="AO662" s="1">
        <f ca="1">AO53+AO439</f>
        <v>38302124.194320954</v>
      </c>
      <c r="AP662" s="1">
        <f ca="1">AP53+AP439</f>
        <v>38302124.194320954</v>
      </c>
      <c r="AQ662" s="1">
        <f ca="1">AQ53+AQ439</f>
        <v>38302124.194320954</v>
      </c>
      <c r="AR662" s="1">
        <f ca="1">AR53+AR439</f>
        <v>38302124.194320954</v>
      </c>
      <c r="AS662" s="1">
        <f ca="1">AS53+AS439</f>
        <v>38302124.194320954</v>
      </c>
      <c r="AT662" s="1">
        <f ca="1">AT53+AT439</f>
        <v>38302124.194320954</v>
      </c>
      <c r="AU662" s="1">
        <f ca="1">AU53+AU439</f>
        <v>38302124.194320954</v>
      </c>
      <c r="AV662" s="1">
        <f ca="1">AV53+AV439</f>
        <v>38302124.194320954</v>
      </c>
      <c r="AW662" s="1">
        <f ca="1">AW53+AW439</f>
        <v>38302124.194320954</v>
      </c>
      <c r="AX662" s="1">
        <f ca="1">AX53+AX439</f>
        <v>38302124.194320954</v>
      </c>
      <c r="AY662" s="1">
        <f ca="1">AY53+AY439</f>
        <v>38302124.194320954</v>
      </c>
      <c r="AZ662" s="1">
        <f ca="1">AZ53+AZ439</f>
        <v>38302124.194320954</v>
      </c>
      <c r="BA662" s="1">
        <f ca="1">BA53+BA439</f>
        <v>38302124.194320954</v>
      </c>
      <c r="BB662" s="1">
        <f ca="1">BB53+BB439</f>
        <v>38302124.194320954</v>
      </c>
      <c r="BC662" s="1">
        <f ca="1">BC53+BC439</f>
        <v>38302124.194320954</v>
      </c>
      <c r="BD662" s="1">
        <f ca="1">BD53+BD439</f>
        <v>38302124.194320954</v>
      </c>
      <c r="BE662" s="1">
        <f ca="1">BE53+BE439</f>
        <v>38302124.194320954</v>
      </c>
    </row>
    <row r="663" spans="2:57" x14ac:dyDescent="0.3">
      <c r="B663" s="1">
        <f>MAX(B$660:B662)+1</f>
        <v>114</v>
      </c>
      <c r="H663" s="13" t="str">
        <f ca="1">INDIRECT($B$1&amp;Items!E$2&amp;$B663)</f>
        <v>Собственный капитал</v>
      </c>
      <c r="I663" s="13" t="str">
        <f ca="1">IF(INDIRECT($B$1&amp;Items!F$2&amp;$B663)="",H663,INDIRECT($B$1&amp;Items!F$2&amp;$B663))</f>
        <v>Нераспределенная прибыль</v>
      </c>
      <c r="J663" s="1" t="str">
        <f ca="1">IF(INDIRECT($B$1&amp;Items!G$2&amp;$B663)="",IF(H663&lt;&gt;I663,"  "&amp;I663,I663),"    "&amp;INDIRECT($B$1&amp;Items!G$2&amp;$B663))</f>
        <v xml:space="preserve">  Нераспределенная прибыль</v>
      </c>
      <c r="S663" s="1">
        <f t="shared" ca="1" si="106"/>
        <v>-1180983.2463960489</v>
      </c>
      <c r="V663" s="1">
        <f ca="1">V54+V617</f>
        <v>-897559.73396002001</v>
      </c>
      <c r="W663" s="1">
        <f ca="1">W54+W617</f>
        <v>-2491231.8509641644</v>
      </c>
      <c r="X663" s="1">
        <f ca="1">X54+X617</f>
        <v>-5279935.5955902021</v>
      </c>
      <c r="Y663" s="1">
        <f ca="1">Y54+Y617</f>
        <v>-7877813.3591906857</v>
      </c>
      <c r="Z663" s="1">
        <f ca="1">Z54+Z617</f>
        <v>1802794.9705991428</v>
      </c>
      <c r="AA663" s="1">
        <f ca="1">AA54+AA617</f>
        <v>28519918.131885178</v>
      </c>
      <c r="AB663" s="1">
        <f ca="1">AB54+AB617</f>
        <v>27249444.36561152</v>
      </c>
      <c r="AC663" s="1">
        <f ca="1">AC54+AC617</f>
        <v>26213800.482248306</v>
      </c>
      <c r="AD663" s="1">
        <f ca="1">AD54+AD617</f>
        <v>25185101.043329537</v>
      </c>
      <c r="AE663" s="1">
        <f ca="1">AE54+AE617</f>
        <v>24163346.048855212</v>
      </c>
      <c r="AF663" s="1">
        <f ca="1">AF54+AF617</f>
        <v>23148535.49882533</v>
      </c>
      <c r="AG663" s="1">
        <f ca="1">AG54+AG617</f>
        <v>22140669.393239893</v>
      </c>
      <c r="AH663" s="1">
        <f ca="1">AH54+AH617</f>
        <v>21139747.7320989</v>
      </c>
      <c r="AI663" s="1">
        <f ca="1">AI54+AI617</f>
        <v>20145770.515402351</v>
      </c>
      <c r="AJ663" s="1">
        <f ca="1">AJ54+AJ617</f>
        <v>19158737.743150245</v>
      </c>
      <c r="AK663" s="1">
        <f ca="1">AK54+AK617</f>
        <v>18178649.415342584</v>
      </c>
      <c r="AL663" s="1">
        <f ca="1">AL54+AL617</f>
        <v>17205505.531979367</v>
      </c>
      <c r="AM663" s="1">
        <f ca="1">AM54+AM617</f>
        <v>16239306.093060596</v>
      </c>
      <c r="AN663" s="1">
        <f ca="1">AN54+AN617</f>
        <v>14376351.659667499</v>
      </c>
      <c r="AO663" s="1">
        <f ca="1">AO54+AO617</f>
        <v>13424041.109637618</v>
      </c>
      <c r="AP663" s="1">
        <f ca="1">AP54+AP617</f>
        <v>12478675.004052181</v>
      </c>
      <c r="AQ663" s="1">
        <f ca="1">AQ54+AQ617</f>
        <v>11540253.342911188</v>
      </c>
      <c r="AR663" s="1">
        <f ca="1">AR54+AR617</f>
        <v>10608776.126214638</v>
      </c>
      <c r="AS663" s="1">
        <f ca="1">AS54+AS617</f>
        <v>9684243.353962535</v>
      </c>
      <c r="AT663" s="1">
        <f ca="1">AT54+AT617</f>
        <v>8766655.0261548758</v>
      </c>
      <c r="AU663" s="1">
        <f ca="1">AU54+AU617</f>
        <v>7856011.1427916605</v>
      </c>
      <c r="AV663" s="1">
        <f ca="1">AV54+AV617</f>
        <v>6952311.7038728893</v>
      </c>
      <c r="AW663" s="1">
        <f ca="1">AW54+AW617</f>
        <v>6048612.2649541181</v>
      </c>
      <c r="AX663" s="1">
        <f ca="1">AX54+AX617</f>
        <v>5144912.8260353468</v>
      </c>
      <c r="AY663" s="1">
        <f ca="1">AY54+AY617</f>
        <v>4241213.3871165756</v>
      </c>
      <c r="AZ663" s="1">
        <f ca="1">AZ54+AZ617</f>
        <v>3337513.9481978049</v>
      </c>
      <c r="BA663" s="1">
        <f ca="1">BA54+BA617</f>
        <v>2433814.5092790341</v>
      </c>
      <c r="BB663" s="1">
        <f ca="1">BB54+BB617</f>
        <v>1530115.0703602633</v>
      </c>
      <c r="BC663" s="1">
        <f ca="1">BC54+BC617</f>
        <v>626415.63144149259</v>
      </c>
      <c r="BD663" s="1">
        <f ca="1">BD54+BD617</f>
        <v>-277283.80747727817</v>
      </c>
      <c r="BE663" s="1">
        <f ca="1">BE54+BE617</f>
        <v>-1180983.2463960489</v>
      </c>
    </row>
    <row r="665" spans="2:57" x14ac:dyDescent="0.3">
      <c r="B665" s="1">
        <f>ROW(Items!$A$91)</f>
        <v>91</v>
      </c>
      <c r="H665" s="13" t="str">
        <f ca="1">INDIRECT($B$1&amp;Items!E$2&amp;$B665)</f>
        <v>Кредиторская задолженность</v>
      </c>
      <c r="I665" s="13" t="str">
        <f ca="1">IF(INDIRECT($B$1&amp;Items!F$2&amp;$B665)="",H665,INDIRECT($B$1&amp;Items!F$2&amp;$B665))</f>
        <v>Кредиторская задолженность</v>
      </c>
      <c r="J665" s="1" t="str">
        <f ca="1">IF(INDIRECT($B$1&amp;Items!G$2&amp;$B665)="",IF(H665&lt;&gt;I665,"  "&amp;I665,I665),"    "&amp;INDIRECT($B$1&amp;Items!G$2&amp;$B665))</f>
        <v>Кредиторская задолженность</v>
      </c>
      <c r="S665" s="1">
        <f ca="1">SUM(S666:S679)</f>
        <v>-1.280568540096283E-9</v>
      </c>
      <c r="V665" s="1">
        <f t="shared" ref="V665" ca="1" si="107">SUM(V666:V679)</f>
        <v>48081003.407016814</v>
      </c>
      <c r="W665" s="1">
        <f t="shared" ref="W665" ca="1" si="108">SUM(W666:W679)</f>
        <v>20494953.257158298</v>
      </c>
      <c r="X665" s="1">
        <f t="shared" ref="X665" ca="1" si="109">SUM(X666:X679)</f>
        <v>8352269.1646737102</v>
      </c>
      <c r="Y665" s="1">
        <f t="shared" ref="Y665" ca="1" si="110">SUM(Y666:Y679)</f>
        <v>6624846.3783034906</v>
      </c>
      <c r="Z665" s="1">
        <f t="shared" ref="Z665" ca="1" si="111">SUM(Z666:Z679)</f>
        <v>5302025.1032628193</v>
      </c>
      <c r="AA665" s="1">
        <f t="shared" ref="AA665" ca="1" si="112">SUM(AA666:AA679)</f>
        <v>5597178.4983007992</v>
      </c>
      <c r="AB665" s="1">
        <f t="shared" ref="AB665" ca="1" si="113">SUM(AB666:AB679)</f>
        <v>870538.93289999862</v>
      </c>
      <c r="AC665" s="1">
        <f t="shared" ref="AC665" ca="1" si="114">SUM(AC666:AC679)</f>
        <v>-1.280568540096283E-9</v>
      </c>
      <c r="AD665" s="1">
        <f t="shared" ref="AD665" ca="1" si="115">SUM(AD666:AD679)</f>
        <v>-1.280568540096283E-9</v>
      </c>
      <c r="AE665" s="1">
        <f t="shared" ref="AE665" ca="1" si="116">SUM(AE666:AE679)</f>
        <v>-1.280568540096283E-9</v>
      </c>
      <c r="AF665" s="1">
        <f t="shared" ref="AF665" ca="1" si="117">SUM(AF666:AF679)</f>
        <v>-1.280568540096283E-9</v>
      </c>
      <c r="AG665" s="1">
        <f t="shared" ref="AG665" ca="1" si="118">SUM(AG666:AG679)</f>
        <v>-1.280568540096283E-9</v>
      </c>
      <c r="AH665" s="1">
        <f t="shared" ref="AH665" ca="1" si="119">SUM(AH666:AH679)</f>
        <v>-1.280568540096283E-9</v>
      </c>
      <c r="AI665" s="1">
        <f t="shared" ref="AI665" ca="1" si="120">SUM(AI666:AI679)</f>
        <v>-1.280568540096283E-9</v>
      </c>
      <c r="AJ665" s="1">
        <f t="shared" ref="AJ665" ca="1" si="121">SUM(AJ666:AJ679)</f>
        <v>-1.280568540096283E-9</v>
      </c>
      <c r="AK665" s="1">
        <f t="shared" ref="AK665" ca="1" si="122">SUM(AK666:AK679)</f>
        <v>-1.280568540096283E-9</v>
      </c>
      <c r="AL665" s="1">
        <f t="shared" ref="AL665" ca="1" si="123">SUM(AL666:AL679)</f>
        <v>-1.280568540096283E-9</v>
      </c>
      <c r="AM665" s="1">
        <f t="shared" ref="AM665" ca="1" si="124">SUM(AM666:AM679)</f>
        <v>-1.280568540096283E-9</v>
      </c>
      <c r="AN665" s="1">
        <f t="shared" ref="AN665" ca="1" si="125">SUM(AN666:AN679)</f>
        <v>-1.280568540096283E-9</v>
      </c>
      <c r="AO665" s="1">
        <f t="shared" ref="AO665" ca="1" si="126">SUM(AO666:AO679)</f>
        <v>-1.280568540096283E-9</v>
      </c>
      <c r="AP665" s="1">
        <f t="shared" ref="AP665" ca="1" si="127">SUM(AP666:AP679)</f>
        <v>-1.280568540096283E-9</v>
      </c>
      <c r="AQ665" s="1">
        <f t="shared" ref="AQ665" ca="1" si="128">SUM(AQ666:AQ679)</f>
        <v>-1.280568540096283E-9</v>
      </c>
      <c r="AR665" s="1">
        <f t="shared" ref="AR665" ca="1" si="129">SUM(AR666:AR679)</f>
        <v>-1.280568540096283E-9</v>
      </c>
      <c r="AS665" s="1">
        <f t="shared" ref="AS665" ca="1" si="130">SUM(AS666:AS679)</f>
        <v>-1.280568540096283E-9</v>
      </c>
      <c r="AT665" s="1">
        <f t="shared" ref="AT665" ca="1" si="131">SUM(AT666:AT679)</f>
        <v>-1.280568540096283E-9</v>
      </c>
      <c r="AU665" s="1">
        <f t="shared" ref="AU665" ca="1" si="132">SUM(AU666:AU679)</f>
        <v>-1.280568540096283E-9</v>
      </c>
      <c r="AV665" s="1">
        <f t="shared" ref="AV665" ca="1" si="133">SUM(AV666:AV679)</f>
        <v>-1.280568540096283E-9</v>
      </c>
      <c r="AW665" s="1">
        <f t="shared" ref="AW665" ca="1" si="134">SUM(AW666:AW679)</f>
        <v>-1.280568540096283E-9</v>
      </c>
      <c r="AX665" s="1">
        <f t="shared" ref="AX665" ca="1" si="135">SUM(AX666:AX679)</f>
        <v>-1.280568540096283E-9</v>
      </c>
      <c r="AY665" s="1">
        <f t="shared" ref="AY665" ca="1" si="136">SUM(AY666:AY679)</f>
        <v>-1.280568540096283E-9</v>
      </c>
      <c r="AZ665" s="1">
        <f t="shared" ref="AZ665" ca="1" si="137">SUM(AZ666:AZ679)</f>
        <v>-1.280568540096283E-9</v>
      </c>
      <c r="BA665" s="1">
        <f t="shared" ref="BA665" ca="1" si="138">SUM(BA666:BA679)</f>
        <v>-1.280568540096283E-9</v>
      </c>
      <c r="BB665" s="1">
        <f t="shared" ref="BB665" ca="1" si="139">SUM(BB666:BB679)</f>
        <v>-1.280568540096283E-9</v>
      </c>
      <c r="BC665" s="1">
        <f t="shared" ref="BC665" ca="1" si="140">SUM(BC666:BC679)</f>
        <v>-1.280568540096283E-9</v>
      </c>
      <c r="BD665" s="1">
        <f t="shared" ref="BD665" ca="1" si="141">SUM(BD666:BD679)</f>
        <v>-1.280568540096283E-9</v>
      </c>
      <c r="BE665" s="1">
        <f t="shared" ref="BE665" ca="1" si="142">SUM(BE666:BE679)</f>
        <v>-1.280568540096283E-9</v>
      </c>
    </row>
    <row r="666" spans="2:57" x14ac:dyDescent="0.3">
      <c r="B666" s="1">
        <f>MAX(B$664:B665)+1</f>
        <v>92</v>
      </c>
      <c r="H666" s="13" t="str">
        <f ca="1">INDIRECT($B$1&amp;Items!E$2&amp;$B666)</f>
        <v>Кредиторская задолженность</v>
      </c>
      <c r="I666" s="13" t="str">
        <f ca="1">IF(INDIRECT($B$1&amp;Items!F$2&amp;$B666)="",H666,INDIRECT($B$1&amp;Items!F$2&amp;$B666))</f>
        <v>Начисление затрат этапа-1 бизнес-процесса</v>
      </c>
      <c r="J666" s="1" t="str">
        <f ca="1">IF(INDIRECT($B$1&amp;Items!G$2&amp;$B666)="",IF(H666&lt;&gt;I666,"  "&amp;I666,I666),"    "&amp;INDIRECT($B$1&amp;Items!G$2&amp;$B666))</f>
        <v xml:space="preserve">  Начисление затрат этапа-1 бизнес-процесса</v>
      </c>
      <c r="S666" s="1">
        <f t="shared" ref="S666:S678" ca="1" si="143">INDIRECT(ADDRESS(ROW(),SUMIFS($1:$1,$5:$5,MAX($5:$5))))</f>
        <v>0</v>
      </c>
      <c r="V666" s="1">
        <f ca="1">V57+V172-V248</f>
        <v>1486000</v>
      </c>
      <c r="W666" s="1">
        <f ca="1">W57+W172-W248</f>
        <v>1798808.5</v>
      </c>
      <c r="X666" s="1">
        <f ca="1">X57+X172-X248</f>
        <v>2426968.75165</v>
      </c>
      <c r="Y666" s="1">
        <f ca="1">Y57+Y172-Y248</f>
        <v>1030285.6638600002</v>
      </c>
      <c r="Z666" s="1">
        <f ca="1">Z57+Z172-Z248</f>
        <v>609520.14465000003</v>
      </c>
      <c r="AA666" s="1">
        <f ca="1">AA57+AA172-AA248</f>
        <v>0</v>
      </c>
      <c r="AB666" s="1">
        <f ca="1">AB57+AB172-AB248</f>
        <v>0</v>
      </c>
      <c r="AC666" s="1">
        <f ca="1">AC57+AC172-AC248</f>
        <v>0</v>
      </c>
      <c r="AD666" s="1">
        <f ca="1">AD57+AD172-AD248</f>
        <v>0</v>
      </c>
      <c r="AE666" s="1">
        <f ca="1">AE57+AE172-AE248</f>
        <v>0</v>
      </c>
      <c r="AF666" s="1">
        <f ca="1">AF57+AF172-AF248</f>
        <v>0</v>
      </c>
      <c r="AG666" s="1">
        <f ca="1">AG57+AG172-AG248</f>
        <v>0</v>
      </c>
      <c r="AH666" s="1">
        <f ca="1">AH57+AH172-AH248</f>
        <v>0</v>
      </c>
      <c r="AI666" s="1">
        <f ca="1">AI57+AI172-AI248</f>
        <v>0</v>
      </c>
      <c r="AJ666" s="1">
        <f ca="1">AJ57+AJ172-AJ248</f>
        <v>0</v>
      </c>
      <c r="AK666" s="1">
        <f ca="1">AK57+AK172-AK248</f>
        <v>0</v>
      </c>
      <c r="AL666" s="1">
        <f ca="1">AL57+AL172-AL248</f>
        <v>0</v>
      </c>
      <c r="AM666" s="1">
        <f ca="1">AM57+AM172-AM248</f>
        <v>0</v>
      </c>
      <c r="AN666" s="1">
        <f ca="1">AN57+AN172-AN248</f>
        <v>0</v>
      </c>
      <c r="AO666" s="1">
        <f ca="1">AO57+AO172-AO248</f>
        <v>0</v>
      </c>
      <c r="AP666" s="1">
        <f ca="1">AP57+AP172-AP248</f>
        <v>0</v>
      </c>
      <c r="AQ666" s="1">
        <f ca="1">AQ57+AQ172-AQ248</f>
        <v>0</v>
      </c>
      <c r="AR666" s="1">
        <f ca="1">AR57+AR172-AR248</f>
        <v>0</v>
      </c>
      <c r="AS666" s="1">
        <f ca="1">AS57+AS172-AS248</f>
        <v>0</v>
      </c>
      <c r="AT666" s="1">
        <f ca="1">AT57+AT172-AT248</f>
        <v>0</v>
      </c>
      <c r="AU666" s="1">
        <f ca="1">AU57+AU172-AU248</f>
        <v>0</v>
      </c>
      <c r="AV666" s="1">
        <f ca="1">AV57+AV172-AV248</f>
        <v>0</v>
      </c>
      <c r="AW666" s="1">
        <f ca="1">AW57+AW172-AW248</f>
        <v>0</v>
      </c>
      <c r="AX666" s="1">
        <f ca="1">AX57+AX172-AX248</f>
        <v>0</v>
      </c>
      <c r="AY666" s="1">
        <f ca="1">AY57+AY172-AY248</f>
        <v>0</v>
      </c>
      <c r="AZ666" s="1">
        <f ca="1">AZ57+AZ172-AZ248</f>
        <v>0</v>
      </c>
      <c r="BA666" s="1">
        <f ca="1">BA57+BA172-BA248</f>
        <v>0</v>
      </c>
      <c r="BB666" s="1">
        <f ca="1">BB57+BB172-BB248</f>
        <v>0</v>
      </c>
      <c r="BC666" s="1">
        <f ca="1">BC57+BC172-BC248</f>
        <v>0</v>
      </c>
      <c r="BD666" s="1">
        <f ca="1">BD57+BD172-BD248</f>
        <v>0</v>
      </c>
      <c r="BE666" s="1">
        <f ca="1">BE57+BE172-BE248</f>
        <v>0</v>
      </c>
    </row>
    <row r="667" spans="2:57" x14ac:dyDescent="0.3">
      <c r="B667" s="1">
        <f>MAX(B$664:B666)+1</f>
        <v>93</v>
      </c>
      <c r="H667" s="13" t="str">
        <f ca="1">INDIRECT($B$1&amp;Items!E$2&amp;$B667)</f>
        <v>Кредиторская задолженность</v>
      </c>
      <c r="I667" s="13" t="str">
        <f ca="1">IF(INDIRECT($B$1&amp;Items!F$2&amp;$B667)="",H667,INDIRECT($B$1&amp;Items!F$2&amp;$B667))</f>
        <v>Начисление затрат этапа-2 бизнес-процесса</v>
      </c>
      <c r="J667" s="1" t="str">
        <f ca="1">IF(INDIRECT($B$1&amp;Items!G$2&amp;$B667)="",IF(H667&lt;&gt;I667,"  "&amp;I667,I667),"    "&amp;INDIRECT($B$1&amp;Items!G$2&amp;$B667))</f>
        <v xml:space="preserve">  Начисление затрат этапа-2 бизнес-процесса</v>
      </c>
      <c r="S667" s="1">
        <f t="shared" ca="1" si="143"/>
        <v>0</v>
      </c>
      <c r="V667" s="1">
        <f ca="1">V58+V184-V260</f>
        <v>898164.77630999964</v>
      </c>
      <c r="W667" s="1">
        <f ca="1">W58+W184-W260</f>
        <v>1296094.9725099995</v>
      </c>
      <c r="X667" s="1">
        <f ca="1">X58+X184-X260</f>
        <v>0</v>
      </c>
      <c r="Y667" s="1">
        <f ca="1">Y58+Y184-Y260</f>
        <v>616000</v>
      </c>
      <c r="Z667" s="1">
        <f ca="1">Z58+Z184-Z260</f>
        <v>1400491.9</v>
      </c>
      <c r="AA667" s="1">
        <f ca="1">AA58+AA184-AA260</f>
        <v>1127629.8999999999</v>
      </c>
      <c r="AB667" s="1">
        <f ca="1">AB58+AB184-AB260</f>
        <v>0</v>
      </c>
      <c r="AC667" s="1">
        <f ca="1">AC58+AC184-AC260</f>
        <v>0</v>
      </c>
      <c r="AD667" s="1">
        <f ca="1">AD58+AD184-AD260</f>
        <v>0</v>
      </c>
      <c r="AE667" s="1">
        <f ca="1">AE58+AE184-AE260</f>
        <v>0</v>
      </c>
      <c r="AF667" s="1">
        <f ca="1">AF58+AF184-AF260</f>
        <v>0</v>
      </c>
      <c r="AG667" s="1">
        <f ca="1">AG58+AG184-AG260</f>
        <v>0</v>
      </c>
      <c r="AH667" s="1">
        <f ca="1">AH58+AH184-AH260</f>
        <v>0</v>
      </c>
      <c r="AI667" s="1">
        <f ca="1">AI58+AI184-AI260</f>
        <v>0</v>
      </c>
      <c r="AJ667" s="1">
        <f ca="1">AJ58+AJ184-AJ260</f>
        <v>0</v>
      </c>
      <c r="AK667" s="1">
        <f ca="1">AK58+AK184-AK260</f>
        <v>0</v>
      </c>
      <c r="AL667" s="1">
        <f ca="1">AL58+AL184-AL260</f>
        <v>0</v>
      </c>
      <c r="AM667" s="1">
        <f ca="1">AM58+AM184-AM260</f>
        <v>0</v>
      </c>
      <c r="AN667" s="1">
        <f ca="1">AN58+AN184-AN260</f>
        <v>0</v>
      </c>
      <c r="AO667" s="1">
        <f ca="1">AO58+AO184-AO260</f>
        <v>0</v>
      </c>
      <c r="AP667" s="1">
        <f ca="1">AP58+AP184-AP260</f>
        <v>0</v>
      </c>
      <c r="AQ667" s="1">
        <f ca="1">AQ58+AQ184-AQ260</f>
        <v>0</v>
      </c>
      <c r="AR667" s="1">
        <f ca="1">AR58+AR184-AR260</f>
        <v>0</v>
      </c>
      <c r="AS667" s="1">
        <f ca="1">AS58+AS184-AS260</f>
        <v>0</v>
      </c>
      <c r="AT667" s="1">
        <f ca="1">AT58+AT184-AT260</f>
        <v>0</v>
      </c>
      <c r="AU667" s="1">
        <f ca="1">AU58+AU184-AU260</f>
        <v>0</v>
      </c>
      <c r="AV667" s="1">
        <f ca="1">AV58+AV184-AV260</f>
        <v>0</v>
      </c>
      <c r="AW667" s="1">
        <f ca="1">AW58+AW184-AW260</f>
        <v>0</v>
      </c>
      <c r="AX667" s="1">
        <f ca="1">AX58+AX184-AX260</f>
        <v>0</v>
      </c>
      <c r="AY667" s="1">
        <f ca="1">AY58+AY184-AY260</f>
        <v>0</v>
      </c>
      <c r="AZ667" s="1">
        <f ca="1">AZ58+AZ184-AZ260</f>
        <v>0</v>
      </c>
      <c r="BA667" s="1">
        <f ca="1">BA58+BA184-BA260</f>
        <v>0</v>
      </c>
      <c r="BB667" s="1">
        <f ca="1">BB58+BB184-BB260</f>
        <v>0</v>
      </c>
      <c r="BC667" s="1">
        <f ca="1">BC58+BC184-BC260</f>
        <v>0</v>
      </c>
      <c r="BD667" s="1">
        <f ca="1">BD58+BD184-BD260</f>
        <v>0</v>
      </c>
      <c r="BE667" s="1">
        <f ca="1">BE58+BE184-BE260</f>
        <v>0</v>
      </c>
    </row>
    <row r="668" spans="2:57" x14ac:dyDescent="0.3">
      <c r="B668" s="1">
        <f>MAX(B$664:B667)+1</f>
        <v>94</v>
      </c>
      <c r="H668" s="13" t="str">
        <f ca="1">INDIRECT($B$1&amp;Items!E$2&amp;$B668)</f>
        <v>Кредиторская задолженность</v>
      </c>
      <c r="I668" s="13" t="str">
        <f ca="1">IF(INDIRECT($B$1&amp;Items!F$2&amp;$B668)="",H668,INDIRECT($B$1&amp;Items!F$2&amp;$B668))</f>
        <v>Начисление затрат этапа-3 бизнес-процесса</v>
      </c>
      <c r="J668" s="1" t="str">
        <f ca="1">IF(INDIRECT($B$1&amp;Items!G$2&amp;$B668)="",IF(H668&lt;&gt;I668,"  "&amp;I668,I668),"    "&amp;INDIRECT($B$1&amp;Items!G$2&amp;$B668))</f>
        <v xml:space="preserve">  Начисление затрат этапа-3 бизнес-процесса</v>
      </c>
      <c r="S668" s="1">
        <f t="shared" ca="1" si="143"/>
        <v>-6.9849193096160889E-10</v>
      </c>
      <c r="V668" s="1">
        <f ca="1">V59+V195-V271</f>
        <v>921109.25799999991</v>
      </c>
      <c r="W668" s="1">
        <f ca="1">W59+W195-W271</f>
        <v>2013622.962973</v>
      </c>
      <c r="X668" s="1">
        <f ca="1">X59+X195-X271</f>
        <v>2074803.1749729998</v>
      </c>
      <c r="Y668" s="1">
        <f ca="1">Y59+Y195-Y271</f>
        <v>1496791.0479999995</v>
      </c>
      <c r="Z668" s="1">
        <f ca="1">Z59+Z195-Z271</f>
        <v>993301.13589299936</v>
      </c>
      <c r="AA668" s="1">
        <f ca="1">AA59+AA195-AA271</f>
        <v>1709040.6531651993</v>
      </c>
      <c r="AB668" s="1">
        <f ca="1">AB59+AB195-AB271</f>
        <v>431729.9999999993</v>
      </c>
      <c r="AC668" s="1">
        <f ca="1">AC59+AC195-AC271</f>
        <v>-6.9849193096160889E-10</v>
      </c>
      <c r="AD668" s="1">
        <f ca="1">AD59+AD195-AD271</f>
        <v>-6.9849193096160889E-10</v>
      </c>
      <c r="AE668" s="1">
        <f ca="1">AE59+AE195-AE271</f>
        <v>-6.9849193096160889E-10</v>
      </c>
      <c r="AF668" s="1">
        <f ca="1">AF59+AF195-AF271</f>
        <v>-6.9849193096160889E-10</v>
      </c>
      <c r="AG668" s="1">
        <f ca="1">AG59+AG195-AG271</f>
        <v>-6.9849193096160889E-10</v>
      </c>
      <c r="AH668" s="1">
        <f ca="1">AH59+AH195-AH271</f>
        <v>-6.9849193096160889E-10</v>
      </c>
      <c r="AI668" s="1">
        <f ca="1">AI59+AI195-AI271</f>
        <v>-6.9849193096160889E-10</v>
      </c>
      <c r="AJ668" s="1">
        <f ca="1">AJ59+AJ195-AJ271</f>
        <v>-6.9849193096160889E-10</v>
      </c>
      <c r="AK668" s="1">
        <f ca="1">AK59+AK195-AK271</f>
        <v>-6.9849193096160889E-10</v>
      </c>
      <c r="AL668" s="1">
        <f ca="1">AL59+AL195-AL271</f>
        <v>-6.9849193096160889E-10</v>
      </c>
      <c r="AM668" s="1">
        <f ca="1">AM59+AM195-AM271</f>
        <v>-6.9849193096160889E-10</v>
      </c>
      <c r="AN668" s="1">
        <f ca="1">AN59+AN195-AN271</f>
        <v>-6.9849193096160889E-10</v>
      </c>
      <c r="AO668" s="1">
        <f ca="1">AO59+AO195-AO271</f>
        <v>-6.9849193096160889E-10</v>
      </c>
      <c r="AP668" s="1">
        <f ca="1">AP59+AP195-AP271</f>
        <v>-6.9849193096160889E-10</v>
      </c>
      <c r="AQ668" s="1">
        <f ca="1">AQ59+AQ195-AQ271</f>
        <v>-6.9849193096160889E-10</v>
      </c>
      <c r="AR668" s="1">
        <f ca="1">AR59+AR195-AR271</f>
        <v>-6.9849193096160889E-10</v>
      </c>
      <c r="AS668" s="1">
        <f ca="1">AS59+AS195-AS271</f>
        <v>-6.9849193096160889E-10</v>
      </c>
      <c r="AT668" s="1">
        <f ca="1">AT59+AT195-AT271</f>
        <v>-6.9849193096160889E-10</v>
      </c>
      <c r="AU668" s="1">
        <f ca="1">AU59+AU195-AU271</f>
        <v>-6.9849193096160889E-10</v>
      </c>
      <c r="AV668" s="1">
        <f ca="1">AV59+AV195-AV271</f>
        <v>-6.9849193096160889E-10</v>
      </c>
      <c r="AW668" s="1">
        <f ca="1">AW59+AW195-AW271</f>
        <v>-6.9849193096160889E-10</v>
      </c>
      <c r="AX668" s="1">
        <f ca="1">AX59+AX195-AX271</f>
        <v>-6.9849193096160889E-10</v>
      </c>
      <c r="AY668" s="1">
        <f ca="1">AY59+AY195-AY271</f>
        <v>-6.9849193096160889E-10</v>
      </c>
      <c r="AZ668" s="1">
        <f ca="1">AZ59+AZ195-AZ271</f>
        <v>-6.9849193096160889E-10</v>
      </c>
      <c r="BA668" s="1">
        <f ca="1">BA59+BA195-BA271</f>
        <v>-6.9849193096160889E-10</v>
      </c>
      <c r="BB668" s="1">
        <f ca="1">BB59+BB195-BB271</f>
        <v>-6.9849193096160889E-10</v>
      </c>
      <c r="BC668" s="1">
        <f ca="1">BC59+BC195-BC271</f>
        <v>-6.9849193096160889E-10</v>
      </c>
      <c r="BD668" s="1">
        <f ca="1">BD59+BD195-BD271</f>
        <v>-6.9849193096160889E-10</v>
      </c>
      <c r="BE668" s="1">
        <f ca="1">BE59+BE195-BE271</f>
        <v>-6.9849193096160889E-10</v>
      </c>
    </row>
    <row r="669" spans="2:57" x14ac:dyDescent="0.3">
      <c r="B669" s="1">
        <f>MAX(B$664:B668)+1</f>
        <v>95</v>
      </c>
      <c r="H669" s="13" t="str">
        <f ca="1">INDIRECT($B$1&amp;Items!E$2&amp;$B669)</f>
        <v>Кредиторская задолженность</v>
      </c>
      <c r="I669" s="13" t="str">
        <f ca="1">IF(INDIRECT($B$1&amp;Items!F$2&amp;$B669)="",H669,INDIRECT($B$1&amp;Items!F$2&amp;$B669))</f>
        <v>Начисление затрат этапа-4 бизнес-процесса</v>
      </c>
      <c r="J669" s="1" t="str">
        <f ca="1">IF(INDIRECT($B$1&amp;Items!G$2&amp;$B669)="",IF(H669&lt;&gt;I669,"  "&amp;I669,I669),"    "&amp;INDIRECT($B$1&amp;Items!G$2&amp;$B669))</f>
        <v xml:space="preserve">  Начисление затрат этапа-4 бизнес-процесса</v>
      </c>
      <c r="S669" s="1">
        <f t="shared" ca="1" si="143"/>
        <v>-5.8207660913467407E-10</v>
      </c>
      <c r="V669" s="1">
        <f ca="1">V60+V213-V289</f>
        <v>0</v>
      </c>
      <c r="W669" s="1">
        <f ca="1">W60+W213-W289</f>
        <v>337545.33299999998</v>
      </c>
      <c r="X669" s="1">
        <f ca="1">X60+X213-X289</f>
        <v>1705419.0842328994</v>
      </c>
      <c r="Y669" s="1">
        <f ca="1">Y60+Y213-Y289</f>
        <v>1918882.7127486998</v>
      </c>
      <c r="Z669" s="1">
        <f ca="1">Z60+Z213-Z289</f>
        <v>626783.39999999944</v>
      </c>
      <c r="AA669" s="1">
        <f ca="1">AA60+AA213-AA289</f>
        <v>374165.99999999942</v>
      </c>
      <c r="AB669" s="1">
        <f ca="1">AB60+AB213-AB289</f>
        <v>-5.8207660913467407E-10</v>
      </c>
      <c r="AC669" s="1">
        <f ca="1">AC60+AC213-AC289</f>
        <v>-5.8207660913467407E-10</v>
      </c>
      <c r="AD669" s="1">
        <f ca="1">AD60+AD213-AD289</f>
        <v>-5.8207660913467407E-10</v>
      </c>
      <c r="AE669" s="1">
        <f ca="1">AE60+AE213-AE289</f>
        <v>-5.8207660913467407E-10</v>
      </c>
      <c r="AF669" s="1">
        <f ca="1">AF60+AF213-AF289</f>
        <v>-5.8207660913467407E-10</v>
      </c>
      <c r="AG669" s="1">
        <f ca="1">AG60+AG213-AG289</f>
        <v>-5.8207660913467407E-10</v>
      </c>
      <c r="AH669" s="1">
        <f ca="1">AH60+AH213-AH289</f>
        <v>-5.8207660913467407E-10</v>
      </c>
      <c r="AI669" s="1">
        <f ca="1">AI60+AI213-AI289</f>
        <v>-5.8207660913467407E-10</v>
      </c>
      <c r="AJ669" s="1">
        <f ca="1">AJ60+AJ213-AJ289</f>
        <v>-5.8207660913467407E-10</v>
      </c>
      <c r="AK669" s="1">
        <f ca="1">AK60+AK213-AK289</f>
        <v>-5.8207660913467407E-10</v>
      </c>
      <c r="AL669" s="1">
        <f ca="1">AL60+AL213-AL289</f>
        <v>-5.8207660913467407E-10</v>
      </c>
      <c r="AM669" s="1">
        <f ca="1">AM60+AM213-AM289</f>
        <v>-5.8207660913467407E-10</v>
      </c>
      <c r="AN669" s="1">
        <f ca="1">AN60+AN213-AN289</f>
        <v>-5.8207660913467407E-10</v>
      </c>
      <c r="AO669" s="1">
        <f ca="1">AO60+AO213-AO289</f>
        <v>-5.8207660913467407E-10</v>
      </c>
      <c r="AP669" s="1">
        <f ca="1">AP60+AP213-AP289</f>
        <v>-5.8207660913467407E-10</v>
      </c>
      <c r="AQ669" s="1">
        <f ca="1">AQ60+AQ213-AQ289</f>
        <v>-5.8207660913467407E-10</v>
      </c>
      <c r="AR669" s="1">
        <f ca="1">AR60+AR213-AR289</f>
        <v>-5.8207660913467407E-10</v>
      </c>
      <c r="AS669" s="1">
        <f ca="1">AS60+AS213-AS289</f>
        <v>-5.8207660913467407E-10</v>
      </c>
      <c r="AT669" s="1">
        <f ca="1">AT60+AT213-AT289</f>
        <v>-5.8207660913467407E-10</v>
      </c>
      <c r="AU669" s="1">
        <f ca="1">AU60+AU213-AU289</f>
        <v>-5.8207660913467407E-10</v>
      </c>
      <c r="AV669" s="1">
        <f ca="1">AV60+AV213-AV289</f>
        <v>-5.8207660913467407E-10</v>
      </c>
      <c r="AW669" s="1">
        <f ca="1">AW60+AW213-AW289</f>
        <v>-5.8207660913467407E-10</v>
      </c>
      <c r="AX669" s="1">
        <f ca="1">AX60+AX213-AX289</f>
        <v>-5.8207660913467407E-10</v>
      </c>
      <c r="AY669" s="1">
        <f ca="1">AY60+AY213-AY289</f>
        <v>-5.8207660913467407E-10</v>
      </c>
      <c r="AZ669" s="1">
        <f ca="1">AZ60+AZ213-AZ289</f>
        <v>-5.8207660913467407E-10</v>
      </c>
      <c r="BA669" s="1">
        <f ca="1">BA60+BA213-BA289</f>
        <v>-5.8207660913467407E-10</v>
      </c>
      <c r="BB669" s="1">
        <f ca="1">BB60+BB213-BB289</f>
        <v>-5.8207660913467407E-10</v>
      </c>
      <c r="BC669" s="1">
        <f ca="1">BC60+BC213-BC289</f>
        <v>-5.8207660913467407E-10</v>
      </c>
      <c r="BD669" s="1">
        <f ca="1">BD60+BD213-BD289</f>
        <v>-5.8207660913467407E-10</v>
      </c>
      <c r="BE669" s="1">
        <f ca="1">BE60+BE213-BE289</f>
        <v>-5.8207660913467407E-10</v>
      </c>
    </row>
    <row r="670" spans="2:57" x14ac:dyDescent="0.3">
      <c r="B670" s="1">
        <f>MAX(B$664:B669)+1</f>
        <v>96</v>
      </c>
      <c r="H670" s="13" t="str">
        <f ca="1">INDIRECT($B$1&amp;Items!E$2&amp;$B670)</f>
        <v>Кредиторская задолженность</v>
      </c>
      <c r="I670" s="13" t="str">
        <f ca="1">IF(INDIRECT($B$1&amp;Items!F$2&amp;$B670)="",H670,INDIRECT($B$1&amp;Items!F$2&amp;$B670))</f>
        <v>Начисление затрат этапа-5 бизнес-процесса</v>
      </c>
      <c r="J670" s="1" t="str">
        <f ca="1">IF(INDIRECT($B$1&amp;Items!G$2&amp;$B670)="",IF(H670&lt;&gt;I670,"  "&amp;I670,I670),"    "&amp;INDIRECT($B$1&amp;Items!G$2&amp;$B670))</f>
        <v xml:space="preserve">  Начисление затрат этапа-5 бизнес-процесса</v>
      </c>
      <c r="S670" s="1">
        <f t="shared" ca="1" si="143"/>
        <v>0</v>
      </c>
      <c r="V670" s="1">
        <f ca="1">V61+V224-V300</f>
        <v>778146.38439580007</v>
      </c>
      <c r="W670" s="1">
        <f ca="1">W61+W224-W300</f>
        <v>1639297.4503030844</v>
      </c>
      <c r="X670" s="1">
        <f ca="1">X61+X224-X300</f>
        <v>512818.62677721027</v>
      </c>
      <c r="Y670" s="1">
        <f ca="1">Y61+Y224-Y300</f>
        <v>0</v>
      </c>
      <c r="Z670" s="1">
        <f ca="1">Z61+Z224-Z300</f>
        <v>666733.94200000004</v>
      </c>
      <c r="AA670" s="1">
        <f ca="1">AA61+AA224-AA300</f>
        <v>1402784.75116</v>
      </c>
      <c r="AB670" s="1">
        <f ca="1">AB61+AB224-AB300</f>
        <v>438808.9328999999</v>
      </c>
      <c r="AC670" s="1">
        <f ca="1">AC61+AC224-AC300</f>
        <v>0</v>
      </c>
      <c r="AD670" s="1">
        <f ca="1">AD61+AD224-AD300</f>
        <v>0</v>
      </c>
      <c r="AE670" s="1">
        <f ca="1">AE61+AE224-AE300</f>
        <v>0</v>
      </c>
      <c r="AF670" s="1">
        <f ca="1">AF61+AF224-AF300</f>
        <v>0</v>
      </c>
      <c r="AG670" s="1">
        <f ca="1">AG61+AG224-AG300</f>
        <v>0</v>
      </c>
      <c r="AH670" s="1">
        <f ca="1">AH61+AH224-AH300</f>
        <v>0</v>
      </c>
      <c r="AI670" s="1">
        <f ca="1">AI61+AI224-AI300</f>
        <v>0</v>
      </c>
      <c r="AJ670" s="1">
        <f ca="1">AJ61+AJ224-AJ300</f>
        <v>0</v>
      </c>
      <c r="AK670" s="1">
        <f ca="1">AK61+AK224-AK300</f>
        <v>0</v>
      </c>
      <c r="AL670" s="1">
        <f ca="1">AL61+AL224-AL300</f>
        <v>0</v>
      </c>
      <c r="AM670" s="1">
        <f ca="1">AM61+AM224-AM300</f>
        <v>0</v>
      </c>
      <c r="AN670" s="1">
        <f ca="1">AN61+AN224-AN300</f>
        <v>0</v>
      </c>
      <c r="AO670" s="1">
        <f ca="1">AO61+AO224-AO300</f>
        <v>0</v>
      </c>
      <c r="AP670" s="1">
        <f ca="1">AP61+AP224-AP300</f>
        <v>0</v>
      </c>
      <c r="AQ670" s="1">
        <f ca="1">AQ61+AQ224-AQ300</f>
        <v>0</v>
      </c>
      <c r="AR670" s="1">
        <f ca="1">AR61+AR224-AR300</f>
        <v>0</v>
      </c>
      <c r="AS670" s="1">
        <f ca="1">AS61+AS224-AS300</f>
        <v>0</v>
      </c>
      <c r="AT670" s="1">
        <f ca="1">AT61+AT224-AT300</f>
        <v>0</v>
      </c>
      <c r="AU670" s="1">
        <f ca="1">AU61+AU224-AU300</f>
        <v>0</v>
      </c>
      <c r="AV670" s="1">
        <f ca="1">AV61+AV224-AV300</f>
        <v>0</v>
      </c>
      <c r="AW670" s="1">
        <f ca="1">AW61+AW224-AW300</f>
        <v>0</v>
      </c>
      <c r="AX670" s="1">
        <f ca="1">AX61+AX224-AX300</f>
        <v>0</v>
      </c>
      <c r="AY670" s="1">
        <f ca="1">AY61+AY224-AY300</f>
        <v>0</v>
      </c>
      <c r="AZ670" s="1">
        <f ca="1">AZ61+AZ224-AZ300</f>
        <v>0</v>
      </c>
      <c r="BA670" s="1">
        <f ca="1">BA61+BA224-BA300</f>
        <v>0</v>
      </c>
      <c r="BB670" s="1">
        <f ca="1">BB61+BB224-BB300</f>
        <v>0</v>
      </c>
      <c r="BC670" s="1">
        <f ca="1">BC61+BC224-BC300</f>
        <v>0</v>
      </c>
      <c r="BD670" s="1">
        <f ca="1">BD61+BD224-BD300</f>
        <v>0</v>
      </c>
      <c r="BE670" s="1">
        <f ca="1">BE61+BE224-BE300</f>
        <v>0</v>
      </c>
    </row>
    <row r="671" spans="2:57" x14ac:dyDescent="0.3">
      <c r="B671" s="1">
        <f>MAX(B$664:B670)+1</f>
        <v>97</v>
      </c>
      <c r="H671" s="13" t="str">
        <f ca="1">INDIRECT($B$1&amp;Items!E$2&amp;$B671)</f>
        <v>Кредиторская задолженность</v>
      </c>
      <c r="I671" s="13" t="str">
        <f ca="1">IF(INDIRECT($B$1&amp;Items!F$2&amp;$B671)="",H671,INDIRECT($B$1&amp;Items!F$2&amp;$B671))</f>
        <v>Операционные расходы - блок-1</v>
      </c>
      <c r="J671" s="1" t="str">
        <f ca="1">IF(INDIRECT($B$1&amp;Items!G$2&amp;$B671)="",IF(H671&lt;&gt;I671,"  "&amp;I671,I671),"    "&amp;INDIRECT($B$1&amp;Items!G$2&amp;$B671))</f>
        <v xml:space="preserve">  Операционные расходы - блок-1</v>
      </c>
      <c r="S671" s="1">
        <f t="shared" ca="1" si="143"/>
        <v>0</v>
      </c>
      <c r="V671" s="1">
        <f ca="1">V62+V540-V315</f>
        <v>0</v>
      </c>
      <c r="W671" s="1">
        <f ca="1">W62+W540-W315</f>
        <v>529757</v>
      </c>
      <c r="X671" s="1">
        <f ca="1">X62+X540-X315</f>
        <v>475439.18830000015</v>
      </c>
      <c r="Y671" s="1">
        <f ca="1">Y62+Y540-Y315</f>
        <v>516266.19636100018</v>
      </c>
      <c r="Z671" s="1">
        <f ca="1">Z62+Z540-Z315</f>
        <v>0</v>
      </c>
      <c r="AA671" s="1">
        <f ca="1">AA62+AA540-AA315</f>
        <v>0</v>
      </c>
      <c r="AB671" s="1">
        <f ca="1">AB62+AB540-AB315</f>
        <v>0</v>
      </c>
      <c r="AC671" s="1">
        <f ca="1">AC62+AC540-AC315</f>
        <v>0</v>
      </c>
      <c r="AD671" s="1">
        <f ca="1">AD62+AD540-AD315</f>
        <v>0</v>
      </c>
      <c r="AE671" s="1">
        <f ca="1">AE62+AE540-AE315</f>
        <v>0</v>
      </c>
      <c r="AF671" s="1">
        <f ca="1">AF62+AF540-AF315</f>
        <v>0</v>
      </c>
      <c r="AG671" s="1">
        <f ca="1">AG62+AG540-AG315</f>
        <v>0</v>
      </c>
      <c r="AH671" s="1">
        <f ca="1">AH62+AH540-AH315</f>
        <v>0</v>
      </c>
      <c r="AI671" s="1">
        <f ca="1">AI62+AI540-AI315</f>
        <v>0</v>
      </c>
      <c r="AJ671" s="1">
        <f ca="1">AJ62+AJ540-AJ315</f>
        <v>0</v>
      </c>
      <c r="AK671" s="1">
        <f ca="1">AK62+AK540-AK315</f>
        <v>0</v>
      </c>
      <c r="AL671" s="1">
        <f ca="1">AL62+AL540-AL315</f>
        <v>0</v>
      </c>
      <c r="AM671" s="1">
        <f ca="1">AM62+AM540-AM315</f>
        <v>0</v>
      </c>
      <c r="AN671" s="1">
        <f ca="1">AN62+AN540-AN315</f>
        <v>0</v>
      </c>
      <c r="AO671" s="1">
        <f ca="1">AO62+AO540-AO315</f>
        <v>0</v>
      </c>
      <c r="AP671" s="1">
        <f ca="1">AP62+AP540-AP315</f>
        <v>0</v>
      </c>
      <c r="AQ671" s="1">
        <f ca="1">AQ62+AQ540-AQ315</f>
        <v>0</v>
      </c>
      <c r="AR671" s="1">
        <f ca="1">AR62+AR540-AR315</f>
        <v>0</v>
      </c>
      <c r="AS671" s="1">
        <f ca="1">AS62+AS540-AS315</f>
        <v>0</v>
      </c>
      <c r="AT671" s="1">
        <f ca="1">AT62+AT540-AT315</f>
        <v>0</v>
      </c>
      <c r="AU671" s="1">
        <f ca="1">AU62+AU540-AU315</f>
        <v>0</v>
      </c>
      <c r="AV671" s="1">
        <f ca="1">AV62+AV540-AV315</f>
        <v>0</v>
      </c>
      <c r="AW671" s="1">
        <f ca="1">AW62+AW540-AW315</f>
        <v>0</v>
      </c>
      <c r="AX671" s="1">
        <f ca="1">AX62+AX540-AX315</f>
        <v>0</v>
      </c>
      <c r="AY671" s="1">
        <f ca="1">AY62+AY540-AY315</f>
        <v>0</v>
      </c>
      <c r="AZ671" s="1">
        <f ca="1">AZ62+AZ540-AZ315</f>
        <v>0</v>
      </c>
      <c r="BA671" s="1">
        <f ca="1">BA62+BA540-BA315</f>
        <v>0</v>
      </c>
      <c r="BB671" s="1">
        <f ca="1">BB62+BB540-BB315</f>
        <v>0</v>
      </c>
      <c r="BC671" s="1">
        <f ca="1">BC62+BC540-BC315</f>
        <v>0</v>
      </c>
      <c r="BD671" s="1">
        <f ca="1">BD62+BD540-BD315</f>
        <v>0</v>
      </c>
      <c r="BE671" s="1">
        <f ca="1">BE62+BE540-BE315</f>
        <v>0</v>
      </c>
    </row>
    <row r="672" spans="2:57" x14ac:dyDescent="0.3">
      <c r="B672" s="1">
        <f>MAX(B$664:B671)+1</f>
        <v>98</v>
      </c>
      <c r="H672" s="13" t="str">
        <f ca="1">INDIRECT($B$1&amp;Items!E$2&amp;$B672)</f>
        <v>Кредиторская задолженность</v>
      </c>
      <c r="I672" s="13" t="str">
        <f ca="1">IF(INDIRECT($B$1&amp;Items!F$2&amp;$B672)="",H672,INDIRECT($B$1&amp;Items!F$2&amp;$B672))</f>
        <v>Операционные расходы - блок-2</v>
      </c>
      <c r="J672" s="1" t="str">
        <f ca="1">IF(INDIRECT($B$1&amp;Items!G$2&amp;$B672)="",IF(H672&lt;&gt;I672,"  "&amp;I672,I672),"    "&amp;INDIRECT($B$1&amp;Items!G$2&amp;$B672))</f>
        <v xml:space="preserve">  Операционные расходы - блок-2</v>
      </c>
      <c r="S672" s="1">
        <f t="shared" ca="1" si="143"/>
        <v>0</v>
      </c>
      <c r="V672" s="1">
        <f ca="1">V63+V552-V327</f>
        <v>322305.138171</v>
      </c>
      <c r="W672" s="1">
        <f ca="1">W63+W552-W327</f>
        <v>322739.35063000006</v>
      </c>
      <c r="X672" s="1">
        <f ca="1">X63+X552-X327</f>
        <v>0</v>
      </c>
      <c r="Y672" s="1">
        <f ca="1">Y63+Y552-Y327</f>
        <v>0</v>
      </c>
      <c r="Z672" s="1">
        <f ca="1">Z63+Z552-Z327</f>
        <v>153000</v>
      </c>
      <c r="AA672" s="1">
        <f ca="1">AA63+AA552-AA327</f>
        <v>560622.49</v>
      </c>
      <c r="AB672" s="1">
        <f ca="1">AB63+AB552-AB327</f>
        <v>0</v>
      </c>
      <c r="AC672" s="1">
        <f ca="1">AC63+AC552-AC327</f>
        <v>0</v>
      </c>
      <c r="AD672" s="1">
        <f ca="1">AD63+AD552-AD327</f>
        <v>0</v>
      </c>
      <c r="AE672" s="1">
        <f ca="1">AE63+AE552-AE327</f>
        <v>0</v>
      </c>
      <c r="AF672" s="1">
        <f ca="1">AF63+AF552-AF327</f>
        <v>0</v>
      </c>
      <c r="AG672" s="1">
        <f ca="1">AG63+AG552-AG327</f>
        <v>0</v>
      </c>
      <c r="AH672" s="1">
        <f ca="1">AH63+AH552-AH327</f>
        <v>0</v>
      </c>
      <c r="AI672" s="1">
        <f ca="1">AI63+AI552-AI327</f>
        <v>0</v>
      </c>
      <c r="AJ672" s="1">
        <f ca="1">AJ63+AJ552-AJ327</f>
        <v>0</v>
      </c>
      <c r="AK672" s="1">
        <f ca="1">AK63+AK552-AK327</f>
        <v>0</v>
      </c>
      <c r="AL672" s="1">
        <f ca="1">AL63+AL552-AL327</f>
        <v>0</v>
      </c>
      <c r="AM672" s="1">
        <f ca="1">AM63+AM552-AM327</f>
        <v>0</v>
      </c>
      <c r="AN672" s="1">
        <f ca="1">AN63+AN552-AN327</f>
        <v>0</v>
      </c>
      <c r="AO672" s="1">
        <f ca="1">AO63+AO552-AO327</f>
        <v>0</v>
      </c>
      <c r="AP672" s="1">
        <f ca="1">AP63+AP552-AP327</f>
        <v>0</v>
      </c>
      <c r="AQ672" s="1">
        <f ca="1">AQ63+AQ552-AQ327</f>
        <v>0</v>
      </c>
      <c r="AR672" s="1">
        <f ca="1">AR63+AR552-AR327</f>
        <v>0</v>
      </c>
      <c r="AS672" s="1">
        <f ca="1">AS63+AS552-AS327</f>
        <v>0</v>
      </c>
      <c r="AT672" s="1">
        <f ca="1">AT63+AT552-AT327</f>
        <v>0</v>
      </c>
      <c r="AU672" s="1">
        <f ca="1">AU63+AU552-AU327</f>
        <v>0</v>
      </c>
      <c r="AV672" s="1">
        <f ca="1">AV63+AV552-AV327</f>
        <v>0</v>
      </c>
      <c r="AW672" s="1">
        <f ca="1">AW63+AW552-AW327</f>
        <v>0</v>
      </c>
      <c r="AX672" s="1">
        <f ca="1">AX63+AX552-AX327</f>
        <v>0</v>
      </c>
      <c r="AY672" s="1">
        <f ca="1">AY63+AY552-AY327</f>
        <v>0</v>
      </c>
      <c r="AZ672" s="1">
        <f ca="1">AZ63+AZ552-AZ327</f>
        <v>0</v>
      </c>
      <c r="BA672" s="1">
        <f ca="1">BA63+BA552-BA327</f>
        <v>0</v>
      </c>
      <c r="BB672" s="1">
        <f ca="1">BB63+BB552-BB327</f>
        <v>0</v>
      </c>
      <c r="BC672" s="1">
        <f ca="1">BC63+BC552-BC327</f>
        <v>0</v>
      </c>
      <c r="BD672" s="1">
        <f ca="1">BD63+BD552-BD327</f>
        <v>0</v>
      </c>
      <c r="BE672" s="1">
        <f ca="1">BE63+BE552-BE327</f>
        <v>0</v>
      </c>
    </row>
    <row r="673" spans="1:57" x14ac:dyDescent="0.3">
      <c r="B673" s="1">
        <f>MAX(B$664:B672)+1</f>
        <v>99</v>
      </c>
      <c r="H673" s="13" t="str">
        <f ca="1">INDIRECT($B$1&amp;Items!E$2&amp;$B673)</f>
        <v>Кредиторская задолженность</v>
      </c>
      <c r="I673" s="13" t="str">
        <f ca="1">IF(INDIRECT($B$1&amp;Items!F$2&amp;$B673)="",H673,INDIRECT($B$1&amp;Items!F$2&amp;$B673))</f>
        <v>Операционные расходы - блок-3</v>
      </c>
      <c r="J673" s="1" t="str">
        <f ca="1">IF(INDIRECT($B$1&amp;Items!G$2&amp;$B673)="",IF(H673&lt;&gt;I673,"  "&amp;I673,I673),"    "&amp;INDIRECT($B$1&amp;Items!G$2&amp;$B673))</f>
        <v xml:space="preserve">  Операционные расходы - блок-3</v>
      </c>
      <c r="S673" s="1">
        <f t="shared" ca="1" si="143"/>
        <v>0</v>
      </c>
      <c r="V673" s="1">
        <f ca="1">V64+V563-V338</f>
        <v>220662</v>
      </c>
      <c r="W673" s="1">
        <f ca="1">W64+W563-W338</f>
        <v>116382</v>
      </c>
      <c r="X673" s="1">
        <f ca="1">X64+X563-X338</f>
        <v>465670</v>
      </c>
      <c r="Y673" s="1">
        <f ca="1">Y64+Y563-Y338</f>
        <v>583710.90000000014</v>
      </c>
      <c r="Z673" s="1">
        <f ca="1">Z64+Z563-Z338</f>
        <v>498042.88122900028</v>
      </c>
      <c r="AA673" s="1">
        <f ca="1">AA64+AA563-AA338</f>
        <v>286135.88417560037</v>
      </c>
      <c r="AB673" s="1">
        <f ca="1">AB64+AB563-AB338</f>
        <v>0</v>
      </c>
      <c r="AC673" s="1">
        <f ca="1">AC64+AC563-AC338</f>
        <v>0</v>
      </c>
      <c r="AD673" s="1">
        <f ca="1">AD64+AD563-AD338</f>
        <v>0</v>
      </c>
      <c r="AE673" s="1">
        <f ca="1">AE64+AE563-AE338</f>
        <v>0</v>
      </c>
      <c r="AF673" s="1">
        <f ca="1">AF64+AF563-AF338</f>
        <v>0</v>
      </c>
      <c r="AG673" s="1">
        <f ca="1">AG64+AG563-AG338</f>
        <v>0</v>
      </c>
      <c r="AH673" s="1">
        <f ca="1">AH64+AH563-AH338</f>
        <v>0</v>
      </c>
      <c r="AI673" s="1">
        <f ca="1">AI64+AI563-AI338</f>
        <v>0</v>
      </c>
      <c r="AJ673" s="1">
        <f ca="1">AJ64+AJ563-AJ338</f>
        <v>0</v>
      </c>
      <c r="AK673" s="1">
        <f ca="1">AK64+AK563-AK338</f>
        <v>0</v>
      </c>
      <c r="AL673" s="1">
        <f ca="1">AL64+AL563-AL338</f>
        <v>0</v>
      </c>
      <c r="AM673" s="1">
        <f ca="1">AM64+AM563-AM338</f>
        <v>0</v>
      </c>
      <c r="AN673" s="1">
        <f ca="1">AN64+AN563-AN338</f>
        <v>0</v>
      </c>
      <c r="AO673" s="1">
        <f ca="1">AO64+AO563-AO338</f>
        <v>0</v>
      </c>
      <c r="AP673" s="1">
        <f ca="1">AP64+AP563-AP338</f>
        <v>0</v>
      </c>
      <c r="AQ673" s="1">
        <f ca="1">AQ64+AQ563-AQ338</f>
        <v>0</v>
      </c>
      <c r="AR673" s="1">
        <f ca="1">AR64+AR563-AR338</f>
        <v>0</v>
      </c>
      <c r="AS673" s="1">
        <f ca="1">AS64+AS563-AS338</f>
        <v>0</v>
      </c>
      <c r="AT673" s="1">
        <f ca="1">AT64+AT563-AT338</f>
        <v>0</v>
      </c>
      <c r="AU673" s="1">
        <f ca="1">AU64+AU563-AU338</f>
        <v>0</v>
      </c>
      <c r="AV673" s="1">
        <f ca="1">AV64+AV563-AV338</f>
        <v>0</v>
      </c>
      <c r="AW673" s="1">
        <f ca="1">AW64+AW563-AW338</f>
        <v>0</v>
      </c>
      <c r="AX673" s="1">
        <f ca="1">AX64+AX563-AX338</f>
        <v>0</v>
      </c>
      <c r="AY673" s="1">
        <f ca="1">AY64+AY563-AY338</f>
        <v>0</v>
      </c>
      <c r="AZ673" s="1">
        <f ca="1">AZ64+AZ563-AZ338</f>
        <v>0</v>
      </c>
      <c r="BA673" s="1">
        <f ca="1">BA64+BA563-BA338</f>
        <v>0</v>
      </c>
      <c r="BB673" s="1">
        <f ca="1">BB64+BB563-BB338</f>
        <v>0</v>
      </c>
      <c r="BC673" s="1">
        <f ca="1">BC64+BC563-BC338</f>
        <v>0</v>
      </c>
      <c r="BD673" s="1">
        <f ca="1">BD64+BD563-BD338</f>
        <v>0</v>
      </c>
      <c r="BE673" s="1">
        <f ca="1">BE64+BE563-BE338</f>
        <v>0</v>
      </c>
    </row>
    <row r="674" spans="1:57" x14ac:dyDescent="0.3">
      <c r="B674" s="1">
        <f>MAX(B$664:B673)+1</f>
        <v>100</v>
      </c>
      <c r="H674" s="13" t="str">
        <f ca="1">INDIRECT($B$1&amp;Items!E$2&amp;$B674)</f>
        <v>Кредиторская задолженность</v>
      </c>
      <c r="I674" s="13" t="str">
        <f ca="1">IF(INDIRECT($B$1&amp;Items!F$2&amp;$B674)="",H674,INDIRECT($B$1&amp;Items!F$2&amp;$B674))</f>
        <v>Операционные расходы - блок-4</v>
      </c>
      <c r="J674" s="1" t="str">
        <f ca="1">IF(INDIRECT($B$1&amp;Items!G$2&amp;$B674)="",IF(H674&lt;&gt;I674,"  "&amp;I674,I674),"    "&amp;INDIRECT($B$1&amp;Items!G$2&amp;$B674))</f>
        <v xml:space="preserve">  Операционные расходы - блок-4</v>
      </c>
      <c r="S674" s="1">
        <f t="shared" ca="1" si="143"/>
        <v>0</v>
      </c>
      <c r="V674" s="1">
        <f ca="1">V65+V581-V356</f>
        <v>0</v>
      </c>
      <c r="W674" s="1">
        <f ca="1">W65+W581-W356</f>
        <v>0</v>
      </c>
      <c r="X674" s="1">
        <f ca="1">X65+X581-X356</f>
        <v>500028.93874060002</v>
      </c>
      <c r="Y674" s="1">
        <f ca="1">Y65+Y581-Y356</f>
        <v>462909.85733379005</v>
      </c>
      <c r="Z674" s="1">
        <f ca="1">Z65+Z581-Z356</f>
        <v>354151.69949082</v>
      </c>
      <c r="AA674" s="1">
        <f ca="1">AA65+AA581-AA356</f>
        <v>136798.81979999994</v>
      </c>
      <c r="AB674" s="1">
        <f ca="1">AB65+AB581-AB356</f>
        <v>0</v>
      </c>
      <c r="AC674" s="1">
        <f ca="1">AC65+AC581-AC356</f>
        <v>0</v>
      </c>
      <c r="AD674" s="1">
        <f ca="1">AD65+AD581-AD356</f>
        <v>0</v>
      </c>
      <c r="AE674" s="1">
        <f ca="1">AE65+AE581-AE356</f>
        <v>0</v>
      </c>
      <c r="AF674" s="1">
        <f ca="1">AF65+AF581-AF356</f>
        <v>0</v>
      </c>
      <c r="AG674" s="1">
        <f ca="1">AG65+AG581-AG356</f>
        <v>0</v>
      </c>
      <c r="AH674" s="1">
        <f ca="1">AH65+AH581-AH356</f>
        <v>0</v>
      </c>
      <c r="AI674" s="1">
        <f ca="1">AI65+AI581-AI356</f>
        <v>0</v>
      </c>
      <c r="AJ674" s="1">
        <f ca="1">AJ65+AJ581-AJ356</f>
        <v>0</v>
      </c>
      <c r="AK674" s="1">
        <f ca="1">AK65+AK581-AK356</f>
        <v>0</v>
      </c>
      <c r="AL674" s="1">
        <f ca="1">AL65+AL581-AL356</f>
        <v>0</v>
      </c>
      <c r="AM674" s="1">
        <f ca="1">AM65+AM581-AM356</f>
        <v>0</v>
      </c>
      <c r="AN674" s="1">
        <f ca="1">AN65+AN581-AN356</f>
        <v>0</v>
      </c>
      <c r="AO674" s="1">
        <f ca="1">AO65+AO581-AO356</f>
        <v>0</v>
      </c>
      <c r="AP674" s="1">
        <f ca="1">AP65+AP581-AP356</f>
        <v>0</v>
      </c>
      <c r="AQ674" s="1">
        <f ca="1">AQ65+AQ581-AQ356</f>
        <v>0</v>
      </c>
      <c r="AR674" s="1">
        <f ca="1">AR65+AR581-AR356</f>
        <v>0</v>
      </c>
      <c r="AS674" s="1">
        <f ca="1">AS65+AS581-AS356</f>
        <v>0</v>
      </c>
      <c r="AT674" s="1">
        <f ca="1">AT65+AT581-AT356</f>
        <v>0</v>
      </c>
      <c r="AU674" s="1">
        <f ca="1">AU65+AU581-AU356</f>
        <v>0</v>
      </c>
      <c r="AV674" s="1">
        <f ca="1">AV65+AV581-AV356</f>
        <v>0</v>
      </c>
      <c r="AW674" s="1">
        <f ca="1">AW65+AW581-AW356</f>
        <v>0</v>
      </c>
      <c r="AX674" s="1">
        <f ca="1">AX65+AX581-AX356</f>
        <v>0</v>
      </c>
      <c r="AY674" s="1">
        <f ca="1">AY65+AY581-AY356</f>
        <v>0</v>
      </c>
      <c r="AZ674" s="1">
        <f ca="1">AZ65+AZ581-AZ356</f>
        <v>0</v>
      </c>
      <c r="BA674" s="1">
        <f ca="1">BA65+BA581-BA356</f>
        <v>0</v>
      </c>
      <c r="BB674" s="1">
        <f ca="1">BB65+BB581-BB356</f>
        <v>0</v>
      </c>
      <c r="BC674" s="1">
        <f ca="1">BC65+BC581-BC356</f>
        <v>0</v>
      </c>
      <c r="BD674" s="1">
        <f ca="1">BD65+BD581-BD356</f>
        <v>0</v>
      </c>
      <c r="BE674" s="1">
        <f ca="1">BE65+BE581-BE356</f>
        <v>0</v>
      </c>
    </row>
    <row r="675" spans="1:57" x14ac:dyDescent="0.3">
      <c r="B675" s="1">
        <f>MAX(B$664:B674)+1</f>
        <v>101</v>
      </c>
      <c r="H675" s="13" t="str">
        <f ca="1">INDIRECT($B$1&amp;Items!E$2&amp;$B675)</f>
        <v>Кредиторская задолженность</v>
      </c>
      <c r="I675" s="13" t="str">
        <f ca="1">IF(INDIRECT($B$1&amp;Items!F$2&amp;$B675)="",H675,INDIRECT($B$1&amp;Items!F$2&amp;$B675))</f>
        <v>Операционные расходы - блок-5</v>
      </c>
      <c r="J675" s="1" t="str">
        <f ca="1">IF(INDIRECT($B$1&amp;Items!G$2&amp;$B675)="",IF(H675&lt;&gt;I675,"  "&amp;I675,I675),"    "&amp;INDIRECT($B$1&amp;Items!G$2&amp;$B675))</f>
        <v xml:space="preserve">  Операционные расходы - блок-5</v>
      </c>
      <c r="S675" s="1">
        <f t="shared" ca="1" si="143"/>
        <v>0</v>
      </c>
      <c r="V675" s="1">
        <f ca="1">V66+V592-V367</f>
        <v>160315.91878902001</v>
      </c>
      <c r="W675" s="1">
        <f ca="1">W66+W592-W367</f>
        <v>427370.78878874343</v>
      </c>
      <c r="X675" s="1">
        <f ca="1">X66+X592-X367</f>
        <v>191121.40000000002</v>
      </c>
      <c r="Y675" s="1">
        <f ca="1">Y66+Y592-Y367</f>
        <v>0</v>
      </c>
      <c r="Z675" s="1">
        <f ca="1">Z66+Z592-Z367</f>
        <v>0</v>
      </c>
      <c r="AA675" s="1">
        <f ca="1">AA66+AA592-AA367</f>
        <v>0</v>
      </c>
      <c r="AB675" s="1">
        <f ca="1">AB66+AB592-AB367</f>
        <v>0</v>
      </c>
      <c r="AC675" s="1">
        <f ca="1">AC66+AC592-AC367</f>
        <v>0</v>
      </c>
      <c r="AD675" s="1">
        <f ca="1">AD66+AD592-AD367</f>
        <v>0</v>
      </c>
      <c r="AE675" s="1">
        <f ca="1">AE66+AE592-AE367</f>
        <v>0</v>
      </c>
      <c r="AF675" s="1">
        <f ca="1">AF66+AF592-AF367</f>
        <v>0</v>
      </c>
      <c r="AG675" s="1">
        <f ca="1">AG66+AG592-AG367</f>
        <v>0</v>
      </c>
      <c r="AH675" s="1">
        <f ca="1">AH66+AH592-AH367</f>
        <v>0</v>
      </c>
      <c r="AI675" s="1">
        <f ca="1">AI66+AI592-AI367</f>
        <v>0</v>
      </c>
      <c r="AJ675" s="1">
        <f ca="1">AJ66+AJ592-AJ367</f>
        <v>0</v>
      </c>
      <c r="AK675" s="1">
        <f ca="1">AK66+AK592-AK367</f>
        <v>0</v>
      </c>
      <c r="AL675" s="1">
        <f ca="1">AL66+AL592-AL367</f>
        <v>0</v>
      </c>
      <c r="AM675" s="1">
        <f ca="1">AM66+AM592-AM367</f>
        <v>0</v>
      </c>
      <c r="AN675" s="1">
        <f ca="1">AN66+AN592-AN367</f>
        <v>0</v>
      </c>
      <c r="AO675" s="1">
        <f ca="1">AO66+AO592-AO367</f>
        <v>0</v>
      </c>
      <c r="AP675" s="1">
        <f ca="1">AP66+AP592-AP367</f>
        <v>0</v>
      </c>
      <c r="AQ675" s="1">
        <f ca="1">AQ66+AQ592-AQ367</f>
        <v>0</v>
      </c>
      <c r="AR675" s="1">
        <f ca="1">AR66+AR592-AR367</f>
        <v>0</v>
      </c>
      <c r="AS675" s="1">
        <f ca="1">AS66+AS592-AS367</f>
        <v>0</v>
      </c>
      <c r="AT675" s="1">
        <f ca="1">AT66+AT592-AT367</f>
        <v>0</v>
      </c>
      <c r="AU675" s="1">
        <f ca="1">AU66+AU592-AU367</f>
        <v>0</v>
      </c>
      <c r="AV675" s="1">
        <f ca="1">AV66+AV592-AV367</f>
        <v>0</v>
      </c>
      <c r="AW675" s="1">
        <f ca="1">AW66+AW592-AW367</f>
        <v>0</v>
      </c>
      <c r="AX675" s="1">
        <f ca="1">AX66+AX592-AX367</f>
        <v>0</v>
      </c>
      <c r="AY675" s="1">
        <f ca="1">AY66+AY592-AY367</f>
        <v>0</v>
      </c>
      <c r="AZ675" s="1">
        <f ca="1">AZ66+AZ592-AZ367</f>
        <v>0</v>
      </c>
      <c r="BA675" s="1">
        <f ca="1">BA66+BA592-BA367</f>
        <v>0</v>
      </c>
      <c r="BB675" s="1">
        <f ca="1">BB66+BB592-BB367</f>
        <v>0</v>
      </c>
      <c r="BC675" s="1">
        <f ca="1">BC66+BC592-BC367</f>
        <v>0</v>
      </c>
      <c r="BD675" s="1">
        <f ca="1">BD66+BD592-BD367</f>
        <v>0</v>
      </c>
      <c r="BE675" s="1">
        <f ca="1">BE66+BE592-BE367</f>
        <v>0</v>
      </c>
    </row>
    <row r="676" spans="1:57" x14ac:dyDescent="0.3">
      <c r="B676" s="1">
        <f>MAX(B$664:B675)+1</f>
        <v>102</v>
      </c>
      <c r="H676" s="13" t="str">
        <f ca="1">INDIRECT($B$1&amp;Items!E$2&amp;$B676)</f>
        <v>Кредиторская задолженность</v>
      </c>
      <c r="I676" s="13" t="str">
        <f ca="1">IF(INDIRECT($B$1&amp;Items!F$2&amp;$B676)="",H676,INDIRECT($B$1&amp;Items!F$2&amp;$B676))</f>
        <v>Основные средства - тип - 1</v>
      </c>
      <c r="J676" s="1" t="str">
        <f ca="1">IF(INDIRECT($B$1&amp;Items!G$2&amp;$B676)="",IF(H676&lt;&gt;I676,"  "&amp;I676,I676),"    "&amp;INDIRECT($B$1&amp;Items!G$2&amp;$B676))</f>
        <v xml:space="preserve">  Основные средства - тип - 1</v>
      </c>
      <c r="S676" s="1">
        <f t="shared" ca="1" si="143"/>
        <v>0</v>
      </c>
      <c r="V676" s="1">
        <f ca="1">V67+V84-V382</f>
        <v>17969256.262499999</v>
      </c>
      <c r="W676" s="1">
        <f ca="1">W67+W84-W382</f>
        <v>0</v>
      </c>
      <c r="X676" s="1">
        <f ca="1">X67+X84-X382</f>
        <v>0</v>
      </c>
      <c r="Y676" s="1">
        <f ca="1">Y67+Y84-Y382</f>
        <v>0</v>
      </c>
      <c r="Z676" s="1">
        <f ca="1">Z67+Z84-Z382</f>
        <v>0</v>
      </c>
      <c r="AA676" s="1">
        <f ca="1">AA67+AA84-AA382</f>
        <v>0</v>
      </c>
      <c r="AB676" s="1">
        <f ca="1">AB67+AB84-AB382</f>
        <v>0</v>
      </c>
      <c r="AC676" s="1">
        <f ca="1">AC67+AC84-AC382</f>
        <v>0</v>
      </c>
      <c r="AD676" s="1">
        <f ca="1">AD67+AD84-AD382</f>
        <v>0</v>
      </c>
      <c r="AE676" s="1">
        <f ca="1">AE67+AE84-AE382</f>
        <v>0</v>
      </c>
      <c r="AF676" s="1">
        <f ca="1">AF67+AF84-AF382</f>
        <v>0</v>
      </c>
      <c r="AG676" s="1">
        <f ca="1">AG67+AG84-AG382</f>
        <v>0</v>
      </c>
      <c r="AH676" s="1">
        <f ca="1">AH67+AH84-AH382</f>
        <v>0</v>
      </c>
      <c r="AI676" s="1">
        <f ca="1">AI67+AI84-AI382</f>
        <v>0</v>
      </c>
      <c r="AJ676" s="1">
        <f ca="1">AJ67+AJ84-AJ382</f>
        <v>0</v>
      </c>
      <c r="AK676" s="1">
        <f ca="1">AK67+AK84-AK382</f>
        <v>0</v>
      </c>
      <c r="AL676" s="1">
        <f ca="1">AL67+AL84-AL382</f>
        <v>0</v>
      </c>
      <c r="AM676" s="1">
        <f ca="1">AM67+AM84-AM382</f>
        <v>0</v>
      </c>
      <c r="AN676" s="1">
        <f ca="1">AN67+AN84-AN382</f>
        <v>0</v>
      </c>
      <c r="AO676" s="1">
        <f ca="1">AO67+AO84-AO382</f>
        <v>0</v>
      </c>
      <c r="AP676" s="1">
        <f ca="1">AP67+AP84-AP382</f>
        <v>0</v>
      </c>
      <c r="AQ676" s="1">
        <f ca="1">AQ67+AQ84-AQ382</f>
        <v>0</v>
      </c>
      <c r="AR676" s="1">
        <f ca="1">AR67+AR84-AR382</f>
        <v>0</v>
      </c>
      <c r="AS676" s="1">
        <f ca="1">AS67+AS84-AS382</f>
        <v>0</v>
      </c>
      <c r="AT676" s="1">
        <f ca="1">AT67+AT84-AT382</f>
        <v>0</v>
      </c>
      <c r="AU676" s="1">
        <f ca="1">AU67+AU84-AU382</f>
        <v>0</v>
      </c>
      <c r="AV676" s="1">
        <f ca="1">AV67+AV84-AV382</f>
        <v>0</v>
      </c>
      <c r="AW676" s="1">
        <f ca="1">AW67+AW84-AW382</f>
        <v>0</v>
      </c>
      <c r="AX676" s="1">
        <f ca="1">AX67+AX84-AX382</f>
        <v>0</v>
      </c>
      <c r="AY676" s="1">
        <f ca="1">AY67+AY84-AY382</f>
        <v>0</v>
      </c>
      <c r="AZ676" s="1">
        <f ca="1">AZ67+AZ84-AZ382</f>
        <v>0</v>
      </c>
      <c r="BA676" s="1">
        <f ca="1">BA67+BA84-BA382</f>
        <v>0</v>
      </c>
      <c r="BB676" s="1">
        <f ca="1">BB67+BB84-BB382</f>
        <v>0</v>
      </c>
      <c r="BC676" s="1">
        <f ca="1">BC67+BC84-BC382</f>
        <v>0</v>
      </c>
      <c r="BD676" s="1">
        <f ca="1">BD67+BD84-BD382</f>
        <v>0</v>
      </c>
      <c r="BE676" s="1">
        <f ca="1">BE67+BE84-BE382</f>
        <v>0</v>
      </c>
    </row>
    <row r="677" spans="1:57" x14ac:dyDescent="0.3">
      <c r="B677" s="1">
        <f>MAX(B$664:B676)+1</f>
        <v>103</v>
      </c>
      <c r="H677" s="13" t="str">
        <f ca="1">INDIRECT($B$1&amp;Items!E$2&amp;$B677)</f>
        <v>Кредиторская задолженность</v>
      </c>
      <c r="I677" s="13" t="str">
        <f ca="1">IF(INDIRECT($B$1&amp;Items!F$2&amp;$B677)="",H677,INDIRECT($B$1&amp;Items!F$2&amp;$B677))</f>
        <v>Основные средства - тип - 2</v>
      </c>
      <c r="J677" s="1" t="str">
        <f ca="1">IF(INDIRECT($B$1&amp;Items!G$2&amp;$B677)="",IF(H677&lt;&gt;I677,"  "&amp;I677,I677),"    "&amp;INDIRECT($B$1&amp;Items!G$2&amp;$B677))</f>
        <v xml:space="preserve">  Основные средства - тип - 2</v>
      </c>
      <c r="S677" s="1">
        <f t="shared" ca="1" si="143"/>
        <v>0</v>
      </c>
      <c r="V677" s="1">
        <f ca="1">V68+V96-V394</f>
        <v>12156986.775592251</v>
      </c>
      <c r="W677" s="1">
        <f ca="1">W68+W96-W394</f>
        <v>0</v>
      </c>
      <c r="X677" s="1">
        <f ca="1">X68+X96-X394</f>
        <v>0</v>
      </c>
      <c r="Y677" s="1">
        <f ca="1">Y68+Y96-Y394</f>
        <v>0</v>
      </c>
      <c r="Z677" s="1">
        <f ca="1">Z68+Z96-Z394</f>
        <v>0</v>
      </c>
      <c r="AA677" s="1">
        <f ca="1">AA68+AA96-AA394</f>
        <v>0</v>
      </c>
      <c r="AB677" s="1">
        <f ca="1">AB68+AB96-AB394</f>
        <v>0</v>
      </c>
      <c r="AC677" s="1">
        <f ca="1">AC68+AC96-AC394</f>
        <v>0</v>
      </c>
      <c r="AD677" s="1">
        <f ca="1">AD68+AD96-AD394</f>
        <v>0</v>
      </c>
      <c r="AE677" s="1">
        <f ca="1">AE68+AE96-AE394</f>
        <v>0</v>
      </c>
      <c r="AF677" s="1">
        <f ca="1">AF68+AF96-AF394</f>
        <v>0</v>
      </c>
      <c r="AG677" s="1">
        <f ca="1">AG68+AG96-AG394</f>
        <v>0</v>
      </c>
      <c r="AH677" s="1">
        <f ca="1">AH68+AH96-AH394</f>
        <v>0</v>
      </c>
      <c r="AI677" s="1">
        <f ca="1">AI68+AI96-AI394</f>
        <v>0</v>
      </c>
      <c r="AJ677" s="1">
        <f ca="1">AJ68+AJ96-AJ394</f>
        <v>0</v>
      </c>
      <c r="AK677" s="1">
        <f ca="1">AK68+AK96-AK394</f>
        <v>0</v>
      </c>
      <c r="AL677" s="1">
        <f ca="1">AL68+AL96-AL394</f>
        <v>0</v>
      </c>
      <c r="AM677" s="1">
        <f ca="1">AM68+AM96-AM394</f>
        <v>0</v>
      </c>
      <c r="AN677" s="1">
        <f ca="1">AN68+AN96-AN394</f>
        <v>0</v>
      </c>
      <c r="AO677" s="1">
        <f ca="1">AO68+AO96-AO394</f>
        <v>0</v>
      </c>
      <c r="AP677" s="1">
        <f ca="1">AP68+AP96-AP394</f>
        <v>0</v>
      </c>
      <c r="AQ677" s="1">
        <f ca="1">AQ68+AQ96-AQ394</f>
        <v>0</v>
      </c>
      <c r="AR677" s="1">
        <f ca="1">AR68+AR96-AR394</f>
        <v>0</v>
      </c>
      <c r="AS677" s="1">
        <f ca="1">AS68+AS96-AS394</f>
        <v>0</v>
      </c>
      <c r="AT677" s="1">
        <f ca="1">AT68+AT96-AT394</f>
        <v>0</v>
      </c>
      <c r="AU677" s="1">
        <f ca="1">AU68+AU96-AU394</f>
        <v>0</v>
      </c>
      <c r="AV677" s="1">
        <f ca="1">AV68+AV96-AV394</f>
        <v>0</v>
      </c>
      <c r="AW677" s="1">
        <f ca="1">AW68+AW96-AW394</f>
        <v>0</v>
      </c>
      <c r="AX677" s="1">
        <f ca="1">AX68+AX96-AX394</f>
        <v>0</v>
      </c>
      <c r="AY677" s="1">
        <f ca="1">AY68+AY96-AY394</f>
        <v>0</v>
      </c>
      <c r="AZ677" s="1">
        <f ca="1">AZ68+AZ96-AZ394</f>
        <v>0</v>
      </c>
      <c r="BA677" s="1">
        <f ca="1">BA68+BA96-BA394</f>
        <v>0</v>
      </c>
      <c r="BB677" s="1">
        <f ca="1">BB68+BB96-BB394</f>
        <v>0</v>
      </c>
      <c r="BC677" s="1">
        <f ca="1">BC68+BC96-BC394</f>
        <v>0</v>
      </c>
      <c r="BD677" s="1">
        <f ca="1">BD68+BD96-BD394</f>
        <v>0</v>
      </c>
      <c r="BE677" s="1">
        <f ca="1">BE68+BE96-BE394</f>
        <v>0</v>
      </c>
    </row>
    <row r="678" spans="1:57" x14ac:dyDescent="0.3">
      <c r="B678" s="1">
        <f>MAX(B$664:B677)+1</f>
        <v>104</v>
      </c>
      <c r="H678" s="13" t="str">
        <f ca="1">INDIRECT($B$1&amp;Items!E$2&amp;$B678)</f>
        <v>Кредиторская задолженность</v>
      </c>
      <c r="I678" s="13" t="str">
        <f ca="1">IF(INDIRECT($B$1&amp;Items!F$2&amp;$B678)="",H678,INDIRECT($B$1&amp;Items!F$2&amp;$B678))</f>
        <v>Основные средства - тип - 3</v>
      </c>
      <c r="J678" s="1" t="str">
        <f ca="1">IF(INDIRECT($B$1&amp;Items!G$2&amp;$B678)="",IF(H678&lt;&gt;I678,"  "&amp;I678,I678),"    "&amp;INDIRECT($B$1&amp;Items!G$2&amp;$B678))</f>
        <v xml:space="preserve">  Основные средства - тип - 3</v>
      </c>
      <c r="S678" s="1">
        <f t="shared" ca="1" si="143"/>
        <v>0</v>
      </c>
      <c r="V678" s="1">
        <f ca="1">V69+V107-V405</f>
        <v>13168056.893258747</v>
      </c>
      <c r="W678" s="1">
        <f ca="1">W69+W107-W405</f>
        <v>12013334.898953471</v>
      </c>
      <c r="X678" s="1">
        <f ca="1">X69+X107-X405</f>
        <v>0</v>
      </c>
      <c r="Y678" s="1">
        <f ca="1">Y69+Y107-Y405</f>
        <v>0</v>
      </c>
      <c r="Z678" s="1">
        <f ca="1">Z69+Z107-Z405</f>
        <v>0</v>
      </c>
      <c r="AA678" s="1">
        <f ca="1">AA69+AA107-AA405</f>
        <v>0</v>
      </c>
      <c r="AB678" s="1">
        <f ca="1">AB69+AB107-AB405</f>
        <v>0</v>
      </c>
      <c r="AC678" s="1">
        <f ca="1">AC69+AC107-AC405</f>
        <v>0</v>
      </c>
      <c r="AD678" s="1">
        <f ca="1">AD69+AD107-AD405</f>
        <v>0</v>
      </c>
      <c r="AE678" s="1">
        <f ca="1">AE69+AE107-AE405</f>
        <v>0</v>
      </c>
      <c r="AF678" s="1">
        <f ca="1">AF69+AF107-AF405</f>
        <v>0</v>
      </c>
      <c r="AG678" s="1">
        <f ca="1">AG69+AG107-AG405</f>
        <v>0</v>
      </c>
      <c r="AH678" s="1">
        <f ca="1">AH69+AH107-AH405</f>
        <v>0</v>
      </c>
      <c r="AI678" s="1">
        <f ca="1">AI69+AI107-AI405</f>
        <v>0</v>
      </c>
      <c r="AJ678" s="1">
        <f ca="1">AJ69+AJ107-AJ405</f>
        <v>0</v>
      </c>
      <c r="AK678" s="1">
        <f ca="1">AK69+AK107-AK405</f>
        <v>0</v>
      </c>
      <c r="AL678" s="1">
        <f ca="1">AL69+AL107-AL405</f>
        <v>0</v>
      </c>
      <c r="AM678" s="1">
        <f ca="1">AM69+AM107-AM405</f>
        <v>0</v>
      </c>
      <c r="AN678" s="1">
        <f ca="1">AN69+AN107-AN405</f>
        <v>0</v>
      </c>
      <c r="AO678" s="1">
        <f ca="1">AO69+AO107-AO405</f>
        <v>0</v>
      </c>
      <c r="AP678" s="1">
        <f ca="1">AP69+AP107-AP405</f>
        <v>0</v>
      </c>
      <c r="AQ678" s="1">
        <f ca="1">AQ69+AQ107-AQ405</f>
        <v>0</v>
      </c>
      <c r="AR678" s="1">
        <f ca="1">AR69+AR107-AR405</f>
        <v>0</v>
      </c>
      <c r="AS678" s="1">
        <f ca="1">AS69+AS107-AS405</f>
        <v>0</v>
      </c>
      <c r="AT678" s="1">
        <f ca="1">AT69+AT107-AT405</f>
        <v>0</v>
      </c>
      <c r="AU678" s="1">
        <f ca="1">AU69+AU107-AU405</f>
        <v>0</v>
      </c>
      <c r="AV678" s="1">
        <f ca="1">AV69+AV107-AV405</f>
        <v>0</v>
      </c>
      <c r="AW678" s="1">
        <f ca="1">AW69+AW107-AW405</f>
        <v>0</v>
      </c>
      <c r="AX678" s="1">
        <f ca="1">AX69+AX107-AX405</f>
        <v>0</v>
      </c>
      <c r="AY678" s="1">
        <f ca="1">AY69+AY107-AY405</f>
        <v>0</v>
      </c>
      <c r="AZ678" s="1">
        <f ca="1">AZ69+AZ107-AZ405</f>
        <v>0</v>
      </c>
      <c r="BA678" s="1">
        <f ca="1">BA69+BA107-BA405</f>
        <v>0</v>
      </c>
      <c r="BB678" s="1">
        <f ca="1">BB69+BB107-BB405</f>
        <v>0</v>
      </c>
      <c r="BC678" s="1">
        <f ca="1">BC69+BC107-BC405</f>
        <v>0</v>
      </c>
      <c r="BD678" s="1">
        <f ca="1">BD69+BD107-BD405</f>
        <v>0</v>
      </c>
      <c r="BE678" s="1">
        <f ca="1">BE69+BE107-BE405</f>
        <v>0</v>
      </c>
    </row>
    <row r="679" spans="1:57" ht="4.9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36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</row>
    <row r="681" spans="1:57" x14ac:dyDescent="0.3">
      <c r="B681" s="1">
        <f>ROW(Items!$A$248)</f>
        <v>248</v>
      </c>
      <c r="H681" s="13" t="str">
        <f ca="1">INDIRECT($B$1&amp;Items!E$2&amp;$B681)</f>
        <v>Задолженность по кредитам и займам</v>
      </c>
      <c r="I681" s="13" t="str">
        <f ca="1">IF(INDIRECT($B$1&amp;Items!F$2&amp;$B681)="",H681,INDIRECT($B$1&amp;Items!F$2&amp;$B681))</f>
        <v>Задолженность по кредитам и займам</v>
      </c>
      <c r="J681" s="1" t="str">
        <f ca="1">IF(INDIRECT($B$1&amp;Items!G$2&amp;$B681)="",IF(H681&lt;&gt;I681,"  "&amp;I681,I681),"    "&amp;INDIRECT($B$1&amp;Items!G$2&amp;$B681))</f>
        <v>Задолженность по кредитам и займам</v>
      </c>
      <c r="S681" s="1">
        <f ca="1">SUM(S682:S686)</f>
        <v>-8.149072527885437E-10</v>
      </c>
      <c r="V681" s="1">
        <f ca="1">SUM(V682:V686)</f>
        <v>0</v>
      </c>
      <c r="W681" s="1">
        <f ca="1">SUM(W682:W686)</f>
        <v>0</v>
      </c>
      <c r="X681" s="1">
        <f ca="1">SUM(X682:X686)</f>
        <v>9750000</v>
      </c>
      <c r="Y681" s="1">
        <f ca="1">SUM(Y682:Y686)</f>
        <v>9493055.555555556</v>
      </c>
      <c r="Z681" s="1">
        <f ca="1">SUM(Z682:Z686)</f>
        <v>8750000.0000000019</v>
      </c>
      <c r="AA681" s="1">
        <f ca="1">SUM(AA682:AA686)</f>
        <v>8479166.6666666679</v>
      </c>
      <c r="AB681" s="1">
        <f ca="1">SUM(AB682:AB686)</f>
        <v>8201388.8888888899</v>
      </c>
      <c r="AC681" s="1">
        <f ca="1">SUM(AC682:AC686)</f>
        <v>7500000.0000000009</v>
      </c>
      <c r="AD681" s="1">
        <f ca="1">SUM(AD682:AD686)</f>
        <v>7208333.333333334</v>
      </c>
      <c r="AE681" s="1">
        <f ca="1">SUM(AE682:AE686)</f>
        <v>6909722.2222222229</v>
      </c>
      <c r="AF681" s="1">
        <f ca="1">SUM(AF682:AF686)</f>
        <v>6250000</v>
      </c>
      <c r="AG681" s="1">
        <f ca="1">SUM(AG682:AG686)</f>
        <v>5937500</v>
      </c>
      <c r="AH681" s="1">
        <f ca="1">SUM(AH682:AH686)</f>
        <v>5618055.555555555</v>
      </c>
      <c r="AI681" s="1">
        <f ca="1">SUM(AI682:AI686)</f>
        <v>4999999.9999999991</v>
      </c>
      <c r="AJ681" s="1">
        <f ca="1">SUM(AJ682:AJ686)</f>
        <v>4666666.6666666651</v>
      </c>
      <c r="AK681" s="1">
        <f ca="1">SUM(AK682:AK686)</f>
        <v>4326388.8888888881</v>
      </c>
      <c r="AL681" s="1">
        <f ca="1">SUM(AL682:AL686)</f>
        <v>3749999.9999999991</v>
      </c>
      <c r="AM681" s="1">
        <f ca="1">SUM(AM682:AM686)</f>
        <v>3395833.3333333326</v>
      </c>
      <c r="AN681" s="1">
        <f ca="1">SUM(AN682:AN686)</f>
        <v>3034722.2222222215</v>
      </c>
      <c r="AO681" s="1">
        <f ca="1">SUM(AO682:AO686)</f>
        <v>2499999.9999999995</v>
      </c>
      <c r="AP681" s="1">
        <f ca="1">SUM(AP682:AP686)</f>
        <v>2124999.9999999995</v>
      </c>
      <c r="AQ681" s="1">
        <f ca="1">SUM(AQ682:AQ686)</f>
        <v>1743055.5555555548</v>
      </c>
      <c r="AR681" s="1">
        <f ca="1">SUM(AR682:AR686)</f>
        <v>1249999.9999999993</v>
      </c>
      <c r="AS681" s="1">
        <f ca="1">SUM(AS682:AS686)</f>
        <v>854166.66666666581</v>
      </c>
      <c r="AT681" s="1">
        <f ca="1">SUM(AT682:AT686)</f>
        <v>451388.88888888806</v>
      </c>
      <c r="AU681" s="1">
        <f ca="1">SUM(AU682:AU686)</f>
        <v>-8.149072527885437E-10</v>
      </c>
      <c r="AV681" s="1">
        <f ca="1">SUM(AV682:AV686)</f>
        <v>-8.149072527885437E-10</v>
      </c>
      <c r="AW681" s="1">
        <f ca="1">SUM(AW682:AW686)</f>
        <v>-8.149072527885437E-10</v>
      </c>
      <c r="AX681" s="1">
        <f ca="1">SUM(AX682:AX686)</f>
        <v>-8.149072527885437E-10</v>
      </c>
      <c r="AY681" s="1">
        <f ca="1">SUM(AY682:AY686)</f>
        <v>-8.149072527885437E-10</v>
      </c>
      <c r="AZ681" s="1">
        <f ca="1">SUM(AZ682:AZ686)</f>
        <v>-8.149072527885437E-10</v>
      </c>
      <c r="BA681" s="1">
        <f ca="1">SUM(BA682:BA686)</f>
        <v>-8.149072527885437E-10</v>
      </c>
      <c r="BB681" s="1">
        <f ca="1">SUM(BB682:BB686)</f>
        <v>-8.149072527885437E-10</v>
      </c>
      <c r="BC681" s="1">
        <f ca="1">SUM(BC682:BC686)</f>
        <v>-8.149072527885437E-10</v>
      </c>
      <c r="BD681" s="1">
        <f ca="1">SUM(BD682:BD686)</f>
        <v>-8.149072527885437E-10</v>
      </c>
      <c r="BE681" s="1">
        <f ca="1">SUM(BE682:BE686)</f>
        <v>-8.149072527885437E-10</v>
      </c>
    </row>
    <row r="682" spans="1:57" x14ac:dyDescent="0.3">
      <c r="B682" s="1">
        <f>MAX(B$664:B681)+1</f>
        <v>249</v>
      </c>
      <c r="H682" s="13" t="str">
        <f ca="1">INDIRECT($B$1&amp;Items!E$2&amp;$B682)</f>
        <v>Задолженность по кредитам и займам</v>
      </c>
      <c r="I682" s="13" t="str">
        <f ca="1">IF(INDIRECT($B$1&amp;Items!F$2&amp;$B682)="",H682,INDIRECT($B$1&amp;Items!F$2&amp;$B682))</f>
        <v>Кредиты</v>
      </c>
      <c r="J682" s="1" t="str">
        <f ca="1">IF(INDIRECT($B$1&amp;Items!G$2&amp;$B682)="",IF(H682&lt;&gt;I682,"  "&amp;I682,I682),"    "&amp;INDIRECT($B$1&amp;Items!G$2&amp;$B682))</f>
        <v xml:space="preserve">  Кредиты</v>
      </c>
      <c r="S682" s="1">
        <f t="shared" ref="S682:S685" ca="1" si="144">INDIRECT(ADDRESS(ROW(),SUMIFS($1:$1,$5:$5,MAX($5:$5))))</f>
        <v>-8.149072527885437E-10</v>
      </c>
      <c r="V682" s="1">
        <f ca="1">V73+V451-V452</f>
        <v>0</v>
      </c>
      <c r="W682" s="1">
        <f t="shared" ref="W682:BE682" ca="1" si="145">W73+W451-W452</f>
        <v>0</v>
      </c>
      <c r="X682" s="1">
        <f t="shared" ca="1" si="145"/>
        <v>9583333.333333334</v>
      </c>
      <c r="Y682" s="1">
        <f t="shared" ca="1" si="145"/>
        <v>9166666.6666666679</v>
      </c>
      <c r="Z682" s="1">
        <f t="shared" ca="1" si="145"/>
        <v>8750000.0000000019</v>
      </c>
      <c r="AA682" s="1">
        <f t="shared" ca="1" si="145"/>
        <v>8333333.3333333349</v>
      </c>
      <c r="AB682" s="1">
        <f t="shared" ca="1" si="145"/>
        <v>7916666.6666666679</v>
      </c>
      <c r="AC682" s="1">
        <f t="shared" ca="1" si="145"/>
        <v>7500000.0000000009</v>
      </c>
      <c r="AD682" s="1">
        <f t="shared" ca="1" si="145"/>
        <v>7083333.333333334</v>
      </c>
      <c r="AE682" s="1">
        <f t="shared" ca="1" si="145"/>
        <v>6666666.666666667</v>
      </c>
      <c r="AF682" s="1">
        <f t="shared" ca="1" si="145"/>
        <v>6250000</v>
      </c>
      <c r="AG682" s="1">
        <f t="shared" ca="1" si="145"/>
        <v>5833333.333333333</v>
      </c>
      <c r="AH682" s="1">
        <f t="shared" ca="1" si="145"/>
        <v>5416666.666666666</v>
      </c>
      <c r="AI682" s="1">
        <f t="shared" ca="1" si="145"/>
        <v>4999999.9999999991</v>
      </c>
      <c r="AJ682" s="1">
        <f t="shared" ca="1" si="145"/>
        <v>4583333.3333333321</v>
      </c>
      <c r="AK682" s="1">
        <f t="shared" ca="1" si="145"/>
        <v>4166666.6666666656</v>
      </c>
      <c r="AL682" s="1">
        <f t="shared" ca="1" si="145"/>
        <v>3749999.9999999991</v>
      </c>
      <c r="AM682" s="1">
        <f t="shared" ca="1" si="145"/>
        <v>3333333.3333333326</v>
      </c>
      <c r="AN682" s="1">
        <f t="shared" ca="1" si="145"/>
        <v>2916666.666666666</v>
      </c>
      <c r="AO682" s="1">
        <f t="shared" ca="1" si="145"/>
        <v>2499999.9999999995</v>
      </c>
      <c r="AP682" s="1">
        <f t="shared" ca="1" si="145"/>
        <v>2083333.3333333328</v>
      </c>
      <c r="AQ682" s="1">
        <f t="shared" ca="1" si="145"/>
        <v>1666666.666666666</v>
      </c>
      <c r="AR682" s="1">
        <f t="shared" ca="1" si="145"/>
        <v>1249999.9999999993</v>
      </c>
      <c r="AS682" s="1">
        <f t="shared" ca="1" si="145"/>
        <v>833333.33333333256</v>
      </c>
      <c r="AT682" s="1">
        <f t="shared" ca="1" si="145"/>
        <v>416666.66666666587</v>
      </c>
      <c r="AU682" s="1">
        <f t="shared" ca="1" si="145"/>
        <v>-8.149072527885437E-10</v>
      </c>
      <c r="AV682" s="1">
        <f t="shared" ca="1" si="145"/>
        <v>-8.149072527885437E-10</v>
      </c>
      <c r="AW682" s="1">
        <f t="shared" ca="1" si="145"/>
        <v>-8.149072527885437E-10</v>
      </c>
      <c r="AX682" s="1">
        <f t="shared" ca="1" si="145"/>
        <v>-8.149072527885437E-10</v>
      </c>
      <c r="AY682" s="1">
        <f t="shared" ca="1" si="145"/>
        <v>-8.149072527885437E-10</v>
      </c>
      <c r="AZ682" s="1">
        <f t="shared" ca="1" si="145"/>
        <v>-8.149072527885437E-10</v>
      </c>
      <c r="BA682" s="1">
        <f t="shared" ca="1" si="145"/>
        <v>-8.149072527885437E-10</v>
      </c>
      <c r="BB682" s="1">
        <f t="shared" ca="1" si="145"/>
        <v>-8.149072527885437E-10</v>
      </c>
      <c r="BC682" s="1">
        <f t="shared" ca="1" si="145"/>
        <v>-8.149072527885437E-10</v>
      </c>
      <c r="BD682" s="1">
        <f t="shared" ca="1" si="145"/>
        <v>-8.149072527885437E-10</v>
      </c>
      <c r="BE682" s="1">
        <f t="shared" ca="1" si="145"/>
        <v>-8.149072527885437E-10</v>
      </c>
    </row>
    <row r="683" spans="1:57" x14ac:dyDescent="0.3">
      <c r="B683" s="1">
        <f>MAX(B$664:B682)+1</f>
        <v>250</v>
      </c>
      <c r="H683" s="13" t="str">
        <f ca="1">INDIRECT($B$1&amp;Items!E$2&amp;$B683)</f>
        <v>Задолженность по кредитам и займам</v>
      </c>
      <c r="I683" s="13" t="str">
        <f ca="1">IF(INDIRECT($B$1&amp;Items!F$2&amp;$B683)="",H683,INDIRECT($B$1&amp;Items!F$2&amp;$B683))</f>
        <v>Задолженность по %% по кредитам</v>
      </c>
      <c r="J683" s="1" t="str">
        <f ca="1">IF(INDIRECT($B$1&amp;Items!G$2&amp;$B683)="",IF(H683&lt;&gt;I683,"  "&amp;I683,I683),"    "&amp;INDIRECT($B$1&amp;Items!G$2&amp;$B683))</f>
        <v xml:space="preserve">  Задолженность по %% по кредитам</v>
      </c>
      <c r="S683" s="1">
        <f t="shared" ca="1" si="144"/>
        <v>0</v>
      </c>
      <c r="V683" s="1">
        <f ca="1">V74+V614-V453</f>
        <v>0</v>
      </c>
      <c r="W683" s="1">
        <f t="shared" ref="W683:BE683" ca="1" si="146">W74+W614-W453</f>
        <v>0</v>
      </c>
      <c r="X683" s="1">
        <f t="shared" ca="1" si="146"/>
        <v>166666.66666666666</v>
      </c>
      <c r="Y683" s="1">
        <f t="shared" ca="1" si="146"/>
        <v>326388.88888888888</v>
      </c>
      <c r="Z683" s="1">
        <f t="shared" ca="1" si="146"/>
        <v>0</v>
      </c>
      <c r="AA683" s="1">
        <f t="shared" ca="1" si="146"/>
        <v>145833.33333333334</v>
      </c>
      <c r="AB683" s="1">
        <f t="shared" ca="1" si="146"/>
        <v>284722.22222222225</v>
      </c>
      <c r="AC683" s="1">
        <f t="shared" ca="1" si="146"/>
        <v>0</v>
      </c>
      <c r="AD683" s="1">
        <f t="shared" ca="1" si="146"/>
        <v>125000</v>
      </c>
      <c r="AE683" s="1">
        <f t="shared" ca="1" si="146"/>
        <v>243055.55555555556</v>
      </c>
      <c r="AF683" s="1">
        <f t="shared" ca="1" si="146"/>
        <v>0</v>
      </c>
      <c r="AG683" s="1">
        <f t="shared" ca="1" si="146"/>
        <v>104166.66666666667</v>
      </c>
      <c r="AH683" s="1">
        <f t="shared" ca="1" si="146"/>
        <v>201388.88888888891</v>
      </c>
      <c r="AI683" s="1">
        <f t="shared" ca="1" si="146"/>
        <v>0</v>
      </c>
      <c r="AJ683" s="1">
        <f t="shared" ca="1" si="146"/>
        <v>83333.333333333328</v>
      </c>
      <c r="AK683" s="1">
        <f t="shared" ca="1" si="146"/>
        <v>159722.22222222222</v>
      </c>
      <c r="AL683" s="1">
        <f t="shared" ca="1" si="146"/>
        <v>0</v>
      </c>
      <c r="AM683" s="1">
        <f t="shared" ca="1" si="146"/>
        <v>62499.999999999993</v>
      </c>
      <c r="AN683" s="1">
        <f t="shared" ca="1" si="146"/>
        <v>118055.55555555553</v>
      </c>
      <c r="AO683" s="1">
        <f t="shared" ca="1" si="146"/>
        <v>0</v>
      </c>
      <c r="AP683" s="1">
        <f t="shared" ca="1" si="146"/>
        <v>41666.666666666635</v>
      </c>
      <c r="AQ683" s="1">
        <f t="shared" ca="1" si="146"/>
        <v>76388.888888888818</v>
      </c>
      <c r="AR683" s="1">
        <f t="shared" ca="1" si="146"/>
        <v>0</v>
      </c>
      <c r="AS683" s="1">
        <f t="shared" ca="1" si="146"/>
        <v>20833.333333333303</v>
      </c>
      <c r="AT683" s="1">
        <f t="shared" ca="1" si="146"/>
        <v>34722.222222222175</v>
      </c>
      <c r="AU683" s="1">
        <f t="shared" ca="1" si="146"/>
        <v>0</v>
      </c>
      <c r="AV683" s="1">
        <f t="shared" ca="1" si="146"/>
        <v>0</v>
      </c>
      <c r="AW683" s="1">
        <f t="shared" ca="1" si="146"/>
        <v>0</v>
      </c>
      <c r="AX683" s="1">
        <f t="shared" ca="1" si="146"/>
        <v>0</v>
      </c>
      <c r="AY683" s="1">
        <f t="shared" ca="1" si="146"/>
        <v>0</v>
      </c>
      <c r="AZ683" s="1">
        <f t="shared" ca="1" si="146"/>
        <v>0</v>
      </c>
      <c r="BA683" s="1">
        <f t="shared" ca="1" si="146"/>
        <v>0</v>
      </c>
      <c r="BB683" s="1">
        <f t="shared" ca="1" si="146"/>
        <v>0</v>
      </c>
      <c r="BC683" s="1">
        <f t="shared" ca="1" si="146"/>
        <v>0</v>
      </c>
      <c r="BD683" s="1">
        <f t="shared" ca="1" si="146"/>
        <v>0</v>
      </c>
      <c r="BE683" s="1">
        <f t="shared" ca="1" si="146"/>
        <v>0</v>
      </c>
    </row>
    <row r="684" spans="1:57" x14ac:dyDescent="0.3">
      <c r="B684" s="1">
        <f>MAX(B$664:B683)+1</f>
        <v>251</v>
      </c>
      <c r="H684" s="13" t="str">
        <f ca="1">INDIRECT($B$1&amp;Items!E$2&amp;$B684)</f>
        <v>Задолженность по кредитам и займам</v>
      </c>
      <c r="I684" s="13" t="str">
        <f ca="1">IF(INDIRECT($B$1&amp;Items!F$2&amp;$B684)="",H684,INDIRECT($B$1&amp;Items!F$2&amp;$B684))</f>
        <v>Займы</v>
      </c>
      <c r="J684" s="1" t="str">
        <f ca="1">IF(INDIRECT($B$1&amp;Items!G$2&amp;$B684)="",IF(H684&lt;&gt;I684,"  "&amp;I684,I684),"    "&amp;INDIRECT($B$1&amp;Items!G$2&amp;$B684))</f>
        <v xml:space="preserve">  Займы</v>
      </c>
      <c r="S684" s="1">
        <f t="shared" ca="1" si="144"/>
        <v>0</v>
      </c>
    </row>
    <row r="685" spans="1:57" x14ac:dyDescent="0.3">
      <c r="B685" s="1">
        <f>MAX(B$664:B684)+1</f>
        <v>252</v>
      </c>
      <c r="H685" s="13" t="str">
        <f ca="1">INDIRECT($B$1&amp;Items!E$2&amp;$B685)</f>
        <v>Задолженность по кредитам и займам</v>
      </c>
      <c r="I685" s="13" t="str">
        <f ca="1">IF(INDIRECT($B$1&amp;Items!F$2&amp;$B685)="",H685,INDIRECT($B$1&amp;Items!F$2&amp;$B685))</f>
        <v>Задолженность по %% по займам</v>
      </c>
      <c r="J685" s="1" t="str">
        <f ca="1">IF(INDIRECT($B$1&amp;Items!G$2&amp;$B685)="",IF(H685&lt;&gt;I685,"  "&amp;I685,I685),"    "&amp;INDIRECT($B$1&amp;Items!G$2&amp;$B685))</f>
        <v xml:space="preserve">  Задолженность по %% по займам</v>
      </c>
      <c r="S685" s="1">
        <f t="shared" ca="1" si="144"/>
        <v>0</v>
      </c>
    </row>
    <row r="686" spans="1:57" ht="4.9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36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</row>
    <row r="688" spans="1:57" ht="4.95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35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</row>
  </sheetData>
  <conditionalFormatting sqref="J171:L180 S171:S180 V171:AE180 V185:AE228 S185:S228 J185:L228 J248:L310 S248:S310 V248:AE310 S97:S124 J97:L124 V97:BE124 V381:BE422 J381:L422 S381:S422 J684:L685 S684:S685 V684:BE685 J75:L76 S75:S76 V75:BE76">
    <cfRule type="expression" dxfId="651" priority="746">
      <formula>AND($H75=$I75,$I75=$J75)</formula>
    </cfRule>
    <cfRule type="expression" dxfId="650" priority="747">
      <formula>AND($H75&lt;&gt;$I75,"  "&amp;$I75=$J75)</formula>
    </cfRule>
    <cfRule type="expression" dxfId="649" priority="748">
      <formula>AND("  "&amp;$I75&lt;&gt;$J75,$I75&lt;&gt;$J75)</formula>
    </cfRule>
  </conditionalFormatting>
  <conditionalFormatting sqref="J239:L247 S239:S247 V239:AE247">
    <cfRule type="expression" dxfId="648" priority="737">
      <formula>AND($H239=$I239,$I239=$J239)</formula>
    </cfRule>
    <cfRule type="expression" dxfId="647" priority="738">
      <formula>AND($H239&lt;&gt;$I239,"  "&amp;$I239=$J239)</formula>
    </cfRule>
    <cfRule type="expression" dxfId="646" priority="739">
      <formula>AND("  "&amp;$I239&lt;&gt;$J239,$I239&lt;&gt;$J239)</formula>
    </cfRule>
  </conditionalFormatting>
  <conditionalFormatting sqref="J181:L184 S181:S184 V181:AE184">
    <cfRule type="expression" dxfId="645" priority="734">
      <formula>AND($H181=$I181,$I181=$J181)</formula>
    </cfRule>
    <cfRule type="expression" dxfId="644" priority="735">
      <formula>AND($H181&lt;&gt;$I181,"  "&amp;$I181=$J181)</formula>
    </cfRule>
    <cfRule type="expression" dxfId="643" priority="736">
      <formula>AND("  "&amp;$I181&lt;&gt;$J181,$I181&lt;&gt;$J181)</formula>
    </cfRule>
  </conditionalFormatting>
  <conditionalFormatting sqref="V229:AE234 S229:S234 J229:L234">
    <cfRule type="expression" dxfId="642" priority="731">
      <formula>AND($H229=$I229,$I229=$J229)</formula>
    </cfRule>
    <cfRule type="expression" dxfId="641" priority="732">
      <formula>AND($H229&lt;&gt;$I229,"  "&amp;$I229=$J229)</formula>
    </cfRule>
    <cfRule type="expression" dxfId="640" priority="733">
      <formula>AND("  "&amp;$I229&lt;&gt;$J229,$I229&lt;&gt;$J229)</formula>
    </cfRule>
  </conditionalFormatting>
  <conditionalFormatting sqref="J473:L535 S473:S535 V473:AE535">
    <cfRule type="expression" dxfId="639" priority="728">
      <formula>AND($H473=$I473,$I473=$J473)</formula>
    </cfRule>
    <cfRule type="expression" dxfId="638" priority="729">
      <formula>AND($H473&lt;&gt;$I473,"  "&amp;$I473=$J473)</formula>
    </cfRule>
    <cfRule type="expression" dxfId="637" priority="730">
      <formula>AND("  "&amp;$I473&lt;&gt;$J473,$I473&lt;&gt;$J473)</formula>
    </cfRule>
  </conditionalFormatting>
  <conditionalFormatting sqref="J464:L472 S464:S472 V464:AE472">
    <cfRule type="expression" dxfId="636" priority="725">
      <formula>AND($H464=$I464,$I464=$J464)</formula>
    </cfRule>
    <cfRule type="expression" dxfId="635" priority="726">
      <formula>AND($H464&lt;&gt;$I464,"  "&amp;$I464=$J464)</formula>
    </cfRule>
    <cfRule type="expression" dxfId="634" priority="727">
      <formula>AND("  "&amp;$I464&lt;&gt;$J464,$I464&lt;&gt;$J464)</formula>
    </cfRule>
  </conditionalFormatting>
  <conditionalFormatting sqref="AF171:AU180 AF185:AU228 AF248:AU310">
    <cfRule type="expression" dxfId="633" priority="722">
      <formula>AND($H171=$I171,$I171=$J171)</formula>
    </cfRule>
    <cfRule type="expression" dxfId="632" priority="723">
      <formula>AND($H171&lt;&gt;$I171,"  "&amp;$I171=$J171)</formula>
    </cfRule>
    <cfRule type="expression" dxfId="631" priority="724">
      <formula>AND("  "&amp;$I171&lt;&gt;$J171,$I171&lt;&gt;$J171)</formula>
    </cfRule>
  </conditionalFormatting>
  <conditionalFormatting sqref="AF239:AU247">
    <cfRule type="expression" dxfId="630" priority="719">
      <formula>AND($H239=$I239,$I239=$J239)</formula>
    </cfRule>
    <cfRule type="expression" dxfId="629" priority="720">
      <formula>AND($H239&lt;&gt;$I239,"  "&amp;$I239=$J239)</formula>
    </cfRule>
    <cfRule type="expression" dxfId="628" priority="721">
      <formula>AND("  "&amp;$I239&lt;&gt;$J239,$I239&lt;&gt;$J239)</formula>
    </cfRule>
  </conditionalFormatting>
  <conditionalFormatting sqref="AF181:AU184">
    <cfRule type="expression" dxfId="627" priority="716">
      <formula>AND($H181=$I181,$I181=$J181)</formula>
    </cfRule>
    <cfRule type="expression" dxfId="626" priority="717">
      <formula>AND($H181&lt;&gt;$I181,"  "&amp;$I181=$J181)</formula>
    </cfRule>
    <cfRule type="expression" dxfId="625" priority="718">
      <formula>AND("  "&amp;$I181&lt;&gt;$J181,$I181&lt;&gt;$J181)</formula>
    </cfRule>
  </conditionalFormatting>
  <conditionalFormatting sqref="AF229:AU234">
    <cfRule type="expression" dxfId="624" priority="713">
      <formula>AND($H229=$I229,$I229=$J229)</formula>
    </cfRule>
    <cfRule type="expression" dxfId="623" priority="714">
      <formula>AND($H229&lt;&gt;$I229,"  "&amp;$I229=$J229)</formula>
    </cfRule>
    <cfRule type="expression" dxfId="622" priority="715">
      <formula>AND("  "&amp;$I229&lt;&gt;$J229,$I229&lt;&gt;$J229)</formula>
    </cfRule>
  </conditionalFormatting>
  <conditionalFormatting sqref="AF473:AU535">
    <cfRule type="expression" dxfId="621" priority="710">
      <formula>AND($H473=$I473,$I473=$J473)</formula>
    </cfRule>
    <cfRule type="expression" dxfId="620" priority="711">
      <formula>AND($H473&lt;&gt;$I473,"  "&amp;$I473=$J473)</formula>
    </cfRule>
    <cfRule type="expression" dxfId="619" priority="712">
      <formula>AND("  "&amp;$I473&lt;&gt;$J473,$I473&lt;&gt;$J473)</formula>
    </cfRule>
  </conditionalFormatting>
  <conditionalFormatting sqref="AF464:AU472">
    <cfRule type="expression" dxfId="618" priority="707">
      <formula>AND($H464=$I464,$I464=$J464)</formula>
    </cfRule>
    <cfRule type="expression" dxfId="617" priority="708">
      <formula>AND($H464&lt;&gt;$I464,"  "&amp;$I464=$J464)</formula>
    </cfRule>
    <cfRule type="expression" dxfId="616" priority="709">
      <formula>AND("  "&amp;$I464&lt;&gt;$J464,$I464&lt;&gt;$J464)</formula>
    </cfRule>
  </conditionalFormatting>
  <conditionalFormatting sqref="AV171:BE180 AV185:BE228 AV248:BE310">
    <cfRule type="expression" dxfId="615" priority="704">
      <formula>AND($H171=$I171,$I171=$J171)</formula>
    </cfRule>
    <cfRule type="expression" dxfId="614" priority="705">
      <formula>AND($H171&lt;&gt;$I171,"  "&amp;$I171=$J171)</formula>
    </cfRule>
    <cfRule type="expression" dxfId="613" priority="706">
      <formula>AND("  "&amp;$I171&lt;&gt;$J171,$I171&lt;&gt;$J171)</formula>
    </cfRule>
  </conditionalFormatting>
  <conditionalFormatting sqref="AV239:BE247">
    <cfRule type="expression" dxfId="612" priority="701">
      <formula>AND($H239=$I239,$I239=$J239)</formula>
    </cfRule>
    <cfRule type="expression" dxfId="611" priority="702">
      <formula>AND($H239&lt;&gt;$I239,"  "&amp;$I239=$J239)</formula>
    </cfRule>
    <cfRule type="expression" dxfId="610" priority="703">
      <formula>AND("  "&amp;$I239&lt;&gt;$J239,$I239&lt;&gt;$J239)</formula>
    </cfRule>
  </conditionalFormatting>
  <conditionalFormatting sqref="AV181:BE184">
    <cfRule type="expression" dxfId="609" priority="698">
      <formula>AND($H181=$I181,$I181=$J181)</formula>
    </cfRule>
    <cfRule type="expression" dxfId="608" priority="699">
      <formula>AND($H181&lt;&gt;$I181,"  "&amp;$I181=$J181)</formula>
    </cfRule>
    <cfRule type="expression" dxfId="607" priority="700">
      <formula>AND("  "&amp;$I181&lt;&gt;$J181,$I181&lt;&gt;$J181)</formula>
    </cfRule>
  </conditionalFormatting>
  <conditionalFormatting sqref="AV229:BE234">
    <cfRule type="expression" dxfId="606" priority="695">
      <formula>AND($H229=$I229,$I229=$J229)</formula>
    </cfRule>
    <cfRule type="expression" dxfId="605" priority="696">
      <formula>AND($H229&lt;&gt;$I229,"  "&amp;$I229=$J229)</formula>
    </cfRule>
    <cfRule type="expression" dxfId="604" priority="697">
      <formula>AND("  "&amp;$I229&lt;&gt;$J229,$I229&lt;&gt;$J229)</formula>
    </cfRule>
  </conditionalFormatting>
  <conditionalFormatting sqref="AV473:BE535">
    <cfRule type="expression" dxfId="603" priority="692">
      <formula>AND($H473=$I473,$I473=$J473)</formula>
    </cfRule>
    <cfRule type="expression" dxfId="602" priority="693">
      <formula>AND($H473&lt;&gt;$I473,"  "&amp;$I473=$J473)</formula>
    </cfRule>
    <cfRule type="expression" dxfId="601" priority="694">
      <formula>AND("  "&amp;$I473&lt;&gt;$J473,$I473&lt;&gt;$J473)</formula>
    </cfRule>
  </conditionalFormatting>
  <conditionalFormatting sqref="AV464:BE472">
    <cfRule type="expression" dxfId="600" priority="689">
      <formula>AND($H464=$I464,$I464=$J464)</formula>
    </cfRule>
    <cfRule type="expression" dxfId="599" priority="690">
      <formula>AND($H464&lt;&gt;$I464,"  "&amp;$I464=$J464)</formula>
    </cfRule>
    <cfRule type="expression" dxfId="598" priority="691">
      <formula>AND("  "&amp;$I464&lt;&gt;$J464,$I464&lt;&gt;$J464)</formula>
    </cfRule>
  </conditionalFormatting>
  <conditionalFormatting sqref="J31:L36 S31:S36 V31:AE36 V56:AE58 S56:S58 J56:L58">
    <cfRule type="expression" dxfId="597" priority="686">
      <formula>AND($H31=$I31,$I31=$J31)</formula>
    </cfRule>
    <cfRule type="expression" dxfId="596" priority="687">
      <formula>AND($H31&lt;&gt;$I31,"  "&amp;$I31=$J31)</formula>
    </cfRule>
    <cfRule type="expression" dxfId="595" priority="688">
      <formula>AND("  "&amp;$I31&lt;&gt;$J31,$I31&lt;&gt;$J31)</formula>
    </cfRule>
  </conditionalFormatting>
  <conditionalFormatting sqref="J59:L69 S59:S69 V59:AE69">
    <cfRule type="expression" dxfId="594" priority="683">
      <formula>AND($H59=$I59,$I59=$J59)</formula>
    </cfRule>
    <cfRule type="expression" dxfId="593" priority="684">
      <formula>AND($H59&lt;&gt;$I59,"  "&amp;$I59=$J59)</formula>
    </cfRule>
    <cfRule type="expression" dxfId="592" priority="685">
      <formula>AND("  "&amp;$I59&lt;&gt;$J59,$I59&lt;&gt;$J59)</formula>
    </cfRule>
  </conditionalFormatting>
  <conditionalFormatting sqref="AF31:AU36 AF56:AU58">
    <cfRule type="expression" dxfId="591" priority="677">
      <formula>AND($H31=$I31,$I31=$J31)</formula>
    </cfRule>
    <cfRule type="expression" dxfId="590" priority="678">
      <formula>AND($H31&lt;&gt;$I31,"  "&amp;$I31=$J31)</formula>
    </cfRule>
    <cfRule type="expression" dxfId="589" priority="679">
      <formula>AND("  "&amp;$I31&lt;&gt;$J31,$I31&lt;&gt;$J31)</formula>
    </cfRule>
  </conditionalFormatting>
  <conditionalFormatting sqref="AF59:AU69">
    <cfRule type="expression" dxfId="588" priority="674">
      <formula>AND($H59=$I59,$I59=$J59)</formula>
    </cfRule>
    <cfRule type="expression" dxfId="587" priority="675">
      <formula>AND($H59&lt;&gt;$I59,"  "&amp;$I59=$J59)</formula>
    </cfRule>
    <cfRule type="expression" dxfId="586" priority="676">
      <formula>AND("  "&amp;$I59&lt;&gt;$J59,$I59&lt;&gt;$J59)</formula>
    </cfRule>
  </conditionalFormatting>
  <conditionalFormatting sqref="AF640:AU645 AF665:AU667">
    <cfRule type="expression" dxfId="585" priority="653">
      <formula>AND($H640=$I640,$I640=$J640)</formula>
    </cfRule>
    <cfRule type="expression" dxfId="584" priority="654">
      <formula>AND($H640&lt;&gt;$I640,"  "&amp;$I640=$J640)</formula>
    </cfRule>
    <cfRule type="expression" dxfId="583" priority="655">
      <formula>AND("  "&amp;$I640&lt;&gt;$J640,$I640&lt;&gt;$J640)</formula>
    </cfRule>
  </conditionalFormatting>
  <conditionalFormatting sqref="AV31:BE36 AV56:BE58">
    <cfRule type="expression" dxfId="582" priority="668">
      <formula>AND($H31=$I31,$I31=$J31)</formula>
    </cfRule>
    <cfRule type="expression" dxfId="581" priority="669">
      <formula>AND($H31&lt;&gt;$I31,"  "&amp;$I31=$J31)</formula>
    </cfRule>
    <cfRule type="expression" dxfId="580" priority="670">
      <formula>AND("  "&amp;$I31&lt;&gt;$J31,$I31&lt;&gt;$J31)</formula>
    </cfRule>
  </conditionalFormatting>
  <conditionalFormatting sqref="AV59:BE69">
    <cfRule type="expression" dxfId="579" priority="665">
      <formula>AND($H59=$I59,$I59=$J59)</formula>
    </cfRule>
    <cfRule type="expression" dxfId="578" priority="666">
      <formula>AND($H59&lt;&gt;$I59,"  "&amp;$I59=$J59)</formula>
    </cfRule>
    <cfRule type="expression" dxfId="577" priority="667">
      <formula>AND("  "&amp;$I59&lt;&gt;$J59,$I59&lt;&gt;$J59)</formula>
    </cfRule>
  </conditionalFormatting>
  <conditionalFormatting sqref="AV668:BE678">
    <cfRule type="expression" dxfId="576" priority="644">
      <formula>AND($H668=$I668,$I668=$J668)</formula>
    </cfRule>
    <cfRule type="expression" dxfId="575" priority="645">
      <formula>AND($H668&lt;&gt;$I668,"  "&amp;$I668=$J668)</formula>
    </cfRule>
    <cfRule type="expression" dxfId="574" priority="646">
      <formula>AND("  "&amp;$I668&lt;&gt;$J668,$I668&lt;&gt;$J668)</formula>
    </cfRule>
  </conditionalFormatting>
  <conditionalFormatting sqref="J640:L645 S640:S645 V640:AE645 V665:AE667 S665:S667 J665:L667">
    <cfRule type="expression" dxfId="573" priority="659">
      <formula>AND($H640=$I640,$I640=$J640)</formula>
    </cfRule>
    <cfRule type="expression" dxfId="572" priority="660">
      <formula>AND($H640&lt;&gt;$I640,"  "&amp;$I640=$J640)</formula>
    </cfRule>
    <cfRule type="expression" dxfId="571" priority="661">
      <formula>AND("  "&amp;$I640&lt;&gt;$J640,$I640&lt;&gt;$J640)</formula>
    </cfRule>
  </conditionalFormatting>
  <conditionalFormatting sqref="J668:L678 S668:S678 V668:AE678">
    <cfRule type="expression" dxfId="570" priority="656">
      <formula>AND($H668=$I668,$I668=$J668)</formula>
    </cfRule>
    <cfRule type="expression" dxfId="569" priority="657">
      <formula>AND($H668&lt;&gt;$I668,"  "&amp;$I668=$J668)</formula>
    </cfRule>
    <cfRule type="expression" dxfId="568" priority="658">
      <formula>AND("  "&amp;$I668&lt;&gt;$J668,$I668&lt;&gt;$J668)</formula>
    </cfRule>
  </conditionalFormatting>
  <conditionalFormatting sqref="AF668:AU678">
    <cfRule type="expression" dxfId="567" priority="650">
      <formula>AND($H668=$I668,$I668=$J668)</formula>
    </cfRule>
    <cfRule type="expression" dxfId="566" priority="651">
      <formula>AND($H668&lt;&gt;$I668,"  "&amp;$I668=$J668)</formula>
    </cfRule>
    <cfRule type="expression" dxfId="565" priority="652">
      <formula>AND("  "&amp;$I668&lt;&gt;$J668,$I668&lt;&gt;$J668)</formula>
    </cfRule>
  </conditionalFormatting>
  <conditionalFormatting sqref="AV640:BE645 AV665:BE667">
    <cfRule type="expression" dxfId="564" priority="647">
      <formula>AND($H640=$I640,$I640=$J640)</formula>
    </cfRule>
    <cfRule type="expression" dxfId="563" priority="648">
      <formula>AND($H640&lt;&gt;$I640,"  "&amp;$I640=$J640)</formula>
    </cfRule>
    <cfRule type="expression" dxfId="562" priority="649">
      <formula>AND("  "&amp;$I640&lt;&gt;$J640,$I640&lt;&gt;$J640)</formula>
    </cfRule>
  </conditionalFormatting>
  <conditionalFormatting sqref="A1:XFD13 A14:R15 T14:XFD15 A50:R51 T50:XFD51 BF313:XFD313 A312:XFD312 A379:XFD379 A314:XFD377 A537:XFD537 A618:XFD624 A647:XFD650 A30:XFD36 A43:XFD49 A38:XFD41 A460:XFD535 A630:XFD645 A652:XFD1048576 A55:XFD310">
    <cfRule type="cellIs" dxfId="561" priority="643" operator="equal">
      <formula>0</formula>
    </cfRule>
  </conditionalFormatting>
  <conditionalFormatting sqref="J312:L312 S312 V312:AE312 V314:AE377 S314:S377 J314:L377 J379:L379 S379 V379:AE379">
    <cfRule type="expression" dxfId="560" priority="640">
      <formula>AND($H312=$I312,$I312=$J312)</formula>
    </cfRule>
    <cfRule type="expression" dxfId="559" priority="641">
      <formula>AND($H312&lt;&gt;$I312,"  "&amp;$I312=$J312)</formula>
    </cfRule>
    <cfRule type="expression" dxfId="558" priority="642">
      <formula>AND("  "&amp;$I312&lt;&gt;$J312,$I312&lt;&gt;$J312)</formula>
    </cfRule>
  </conditionalFormatting>
  <conditionalFormatting sqref="AF312:AU312 AF314:AU377 AF379:AU379">
    <cfRule type="expression" dxfId="557" priority="637">
      <formula>AND($H312=$I312,$I312=$J312)</formula>
    </cfRule>
    <cfRule type="expression" dxfId="556" priority="638">
      <formula>AND($H312&lt;&gt;$I312,"  "&amp;$I312=$J312)</formula>
    </cfRule>
    <cfRule type="expression" dxfId="555" priority="639">
      <formula>AND("  "&amp;$I312&lt;&gt;$J312,$I312&lt;&gt;$J312)</formula>
    </cfRule>
  </conditionalFormatting>
  <conditionalFormatting sqref="AV312:BE312 AV314:BE377 AV379:BE379">
    <cfRule type="expression" dxfId="554" priority="634">
      <formula>AND($H312=$I312,$I312=$J312)</formula>
    </cfRule>
    <cfRule type="expression" dxfId="553" priority="635">
      <formula>AND($H312&lt;&gt;$I312,"  "&amp;$I312=$J312)</formula>
    </cfRule>
    <cfRule type="expression" dxfId="552" priority="636">
      <formula>AND("  "&amp;$I312&lt;&gt;$J312,$I312&lt;&gt;$J312)</formula>
    </cfRule>
  </conditionalFormatting>
  <conditionalFormatting sqref="S312 V312:BE312 V314:BE377 S314:S377 S379 V379:BE379">
    <cfRule type="cellIs" dxfId="551" priority="633" operator="lessThan">
      <formula>0</formula>
    </cfRule>
  </conditionalFormatting>
  <conditionalFormatting sqref="J537:L537 S537 V537:AE537">
    <cfRule type="expression" dxfId="550" priority="630">
      <formula>AND($H537=$I537,$I537=$J537)</formula>
    </cfRule>
    <cfRule type="expression" dxfId="549" priority="631">
      <formula>AND($H537&lt;&gt;$I537,"  "&amp;$I537=$J537)</formula>
    </cfRule>
    <cfRule type="expression" dxfId="548" priority="632">
      <formula>AND("  "&amp;$I537&lt;&gt;$J537,$I537&lt;&gt;$J537)</formula>
    </cfRule>
  </conditionalFormatting>
  <conditionalFormatting sqref="AF537:AU537">
    <cfRule type="expression" dxfId="547" priority="627">
      <formula>AND($H537=$I537,$I537=$J537)</formula>
    </cfRule>
    <cfRule type="expression" dxfId="546" priority="628">
      <formula>AND($H537&lt;&gt;$I537,"  "&amp;$I537=$J537)</formula>
    </cfRule>
    <cfRule type="expression" dxfId="545" priority="629">
      <formula>AND("  "&amp;$I537&lt;&gt;$J537,$I537&lt;&gt;$J537)</formula>
    </cfRule>
  </conditionalFormatting>
  <conditionalFormatting sqref="AV537:BE537">
    <cfRule type="expression" dxfId="544" priority="624">
      <formula>AND($H537=$I537,$I537=$J537)</formula>
    </cfRule>
    <cfRule type="expression" dxfId="543" priority="625">
      <formula>AND($H537&lt;&gt;$I537,"  "&amp;$I537=$J537)</formula>
    </cfRule>
    <cfRule type="expression" dxfId="542" priority="626">
      <formula>AND("  "&amp;$I537&lt;&gt;$J537,$I537&lt;&gt;$J537)</formula>
    </cfRule>
  </conditionalFormatting>
  <conditionalFormatting sqref="S537 V537:BE537">
    <cfRule type="cellIs" dxfId="541" priority="623" operator="lessThan">
      <formula>0</formula>
    </cfRule>
  </conditionalFormatting>
  <conditionalFormatting sqref="AF624:AU624 AF630:AU638">
    <cfRule type="expression" dxfId="540" priority="617">
      <formula>AND($H624=$I624,$I624=$J624)</formula>
    </cfRule>
    <cfRule type="expression" dxfId="539" priority="618">
      <formula>AND($H624&lt;&gt;$I624,"  "&amp;$I624=$J624)</formula>
    </cfRule>
    <cfRule type="expression" dxfId="538" priority="619">
      <formula>AND("  "&amp;$I624&lt;&gt;$J624,$I624&lt;&gt;$J624)</formula>
    </cfRule>
  </conditionalFormatting>
  <conditionalFormatting sqref="J624:L624 S624 V630:AE638 S630:S638 J630:L638 V624:BE624">
    <cfRule type="expression" dxfId="537" priority="620">
      <formula>AND($H624=$I624,$I624=$J624)</formula>
    </cfRule>
    <cfRule type="expression" dxfId="536" priority="621">
      <formula>AND($H624&lt;&gt;$I624,"  "&amp;$I624=$J624)</formula>
    </cfRule>
    <cfRule type="expression" dxfId="535" priority="622">
      <formula>AND("  "&amp;$I624&lt;&gt;$J624,$I624&lt;&gt;$J624)</formula>
    </cfRule>
  </conditionalFormatting>
  <conditionalFormatting sqref="AV624:BE624 AV630:BE638">
    <cfRule type="expression" dxfId="534" priority="614">
      <formula>AND($H624=$I624,$I624=$J624)</formula>
    </cfRule>
    <cfRule type="expression" dxfId="533" priority="615">
      <formula>AND($H624&lt;&gt;$I624,"  "&amp;$I624=$J624)</formula>
    </cfRule>
    <cfRule type="expression" dxfId="532" priority="616">
      <formula>AND("  "&amp;$I624&lt;&gt;$J624,$I624&lt;&gt;$J624)</formula>
    </cfRule>
  </conditionalFormatting>
  <conditionalFormatting sqref="J15:L15 V15:AE15">
    <cfRule type="expression" dxfId="531" priority="611">
      <formula>AND($H15=$I15,$I15=$J15)</formula>
    </cfRule>
    <cfRule type="expression" dxfId="530" priority="612">
      <formula>AND($H15&lt;&gt;$I15,"  "&amp;$I15=$J15)</formula>
    </cfRule>
    <cfRule type="expression" dxfId="529" priority="613">
      <formula>AND("  "&amp;$I15&lt;&gt;$J15,$I15&lt;&gt;$J15)</formula>
    </cfRule>
  </conditionalFormatting>
  <conditionalFormatting sqref="AF15:AU15">
    <cfRule type="expression" dxfId="528" priority="608">
      <formula>AND($H15=$I15,$I15=$J15)</formula>
    </cfRule>
    <cfRule type="expression" dxfId="527" priority="609">
      <formula>AND($H15&lt;&gt;$I15,"  "&amp;$I15=$J15)</formula>
    </cfRule>
    <cfRule type="expression" dxfId="526" priority="610">
      <formula>AND("  "&amp;$I15&lt;&gt;$J15,$I15&lt;&gt;$J15)</formula>
    </cfRule>
  </conditionalFormatting>
  <conditionalFormatting sqref="AV15:BE15">
    <cfRule type="expression" dxfId="525" priority="605">
      <formula>AND($H15=$I15,$I15=$J15)</formula>
    </cfRule>
    <cfRule type="expression" dxfId="524" priority="606">
      <formula>AND($H15&lt;&gt;$I15,"  "&amp;$I15=$J15)</formula>
    </cfRule>
    <cfRule type="expression" dxfId="523" priority="607">
      <formula>AND("  "&amp;$I15&lt;&gt;$J15,$I15&lt;&gt;$J15)</formula>
    </cfRule>
  </conditionalFormatting>
  <conditionalFormatting sqref="S14:S15">
    <cfRule type="cellIs" dxfId="522" priority="604" operator="equal">
      <formula>0</formula>
    </cfRule>
  </conditionalFormatting>
  <conditionalFormatting sqref="AF660:AU663">
    <cfRule type="expression" dxfId="521" priority="598">
      <formula>AND($H660=$I660,$I660=$J660)</formula>
    </cfRule>
    <cfRule type="expression" dxfId="520" priority="599">
      <formula>AND($H660&lt;&gt;$I660,"  "&amp;$I660=$J660)</formula>
    </cfRule>
    <cfRule type="expression" dxfId="519" priority="600">
      <formula>AND("  "&amp;$I660&lt;&gt;$J660,$I660&lt;&gt;$J660)</formula>
    </cfRule>
  </conditionalFormatting>
  <conditionalFormatting sqref="V660:AE663 S660:S663 J660:L663">
    <cfRule type="expression" dxfId="518" priority="601">
      <formula>AND($H660=$I660,$I660=$J660)</formula>
    </cfRule>
    <cfRule type="expression" dxfId="517" priority="602">
      <formula>AND($H660&lt;&gt;$I660,"  "&amp;$I660=$J660)</formula>
    </cfRule>
    <cfRule type="expression" dxfId="516" priority="603">
      <formula>AND("  "&amp;$I660&lt;&gt;$J660,$I660&lt;&gt;$J660)</formula>
    </cfRule>
  </conditionalFormatting>
  <conditionalFormatting sqref="AV660:BE663">
    <cfRule type="expression" dxfId="515" priority="595">
      <formula>AND($H660=$I660,$I660=$J660)</formula>
    </cfRule>
    <cfRule type="expression" dxfId="514" priority="596">
      <formula>AND($H660&lt;&gt;$I660,"  "&amp;$I660=$J660)</formula>
    </cfRule>
    <cfRule type="expression" dxfId="513" priority="597">
      <formula>AND("  "&amp;$I660&lt;&gt;$J660,$I660&lt;&gt;$J660)</formula>
    </cfRule>
  </conditionalFormatting>
  <conditionalFormatting sqref="V51:AE51 J51:L51">
    <cfRule type="expression" dxfId="512" priority="592">
      <formula>AND($H51=$I51,$I51=$J51)</formula>
    </cfRule>
    <cfRule type="expression" dxfId="511" priority="593">
      <formula>AND($H51&lt;&gt;$I51,"  "&amp;$I51=$J51)</formula>
    </cfRule>
    <cfRule type="expression" dxfId="510" priority="594">
      <formula>AND("  "&amp;$I51&lt;&gt;$J51,$I51&lt;&gt;$J51)</formula>
    </cfRule>
  </conditionalFormatting>
  <conditionalFormatting sqref="AF51:AU51">
    <cfRule type="expression" dxfId="509" priority="589">
      <formula>AND($H51=$I51,$I51=$J51)</formula>
    </cfRule>
    <cfRule type="expression" dxfId="508" priority="590">
      <formula>AND($H51&lt;&gt;$I51,"  "&amp;$I51=$J51)</formula>
    </cfRule>
    <cfRule type="expression" dxfId="507" priority="591">
      <formula>AND("  "&amp;$I51&lt;&gt;$J51,$I51&lt;&gt;$J51)</formula>
    </cfRule>
  </conditionalFormatting>
  <conditionalFormatting sqref="AV51:BE51">
    <cfRule type="expression" dxfId="506" priority="586">
      <formula>AND($H51=$I51,$I51=$J51)</formula>
    </cfRule>
    <cfRule type="expression" dxfId="505" priority="587">
      <formula>AND($H51&lt;&gt;$I51,"  "&amp;$I51=$J51)</formula>
    </cfRule>
    <cfRule type="expression" dxfId="504" priority="588">
      <formula>AND("  "&amp;$I51&lt;&gt;$J51,$I51&lt;&gt;$J51)</formula>
    </cfRule>
  </conditionalFormatting>
  <conditionalFormatting sqref="S50:S51">
    <cfRule type="cellIs" dxfId="503" priority="585" operator="equal">
      <formula>0</formula>
    </cfRule>
  </conditionalFormatting>
  <conditionalFormatting sqref="AF630:AU637">
    <cfRule type="expression" dxfId="502" priority="579">
      <formula>AND($H630=$I630,$I630=$J630)</formula>
    </cfRule>
    <cfRule type="expression" dxfId="501" priority="580">
      <formula>AND($H630&lt;&gt;$I630,"  "&amp;$I630=$J630)</formula>
    </cfRule>
    <cfRule type="expression" dxfId="500" priority="581">
      <formula>AND("  "&amp;$I630&lt;&gt;$J630,$I630&lt;&gt;$J630)</formula>
    </cfRule>
  </conditionalFormatting>
  <conditionalFormatting sqref="J630:L637 S630:S637 V630:AE637">
    <cfRule type="expression" dxfId="499" priority="582">
      <formula>AND($H630=$I630,$I630=$J630)</formula>
    </cfRule>
    <cfRule type="expression" dxfId="498" priority="583">
      <formula>AND($H630&lt;&gt;$I630,"  "&amp;$I630=$J630)</formula>
    </cfRule>
    <cfRule type="expression" dxfId="497" priority="584">
      <formula>AND("  "&amp;$I630&lt;&gt;$J630,$I630&lt;&gt;$J630)</formula>
    </cfRule>
  </conditionalFormatting>
  <conditionalFormatting sqref="AV630:BE637">
    <cfRule type="expression" dxfId="496" priority="576">
      <formula>AND($H630=$I630,$I630=$J630)</formula>
    </cfRule>
    <cfRule type="expression" dxfId="495" priority="577">
      <formula>AND($H630&lt;&gt;$I630,"  "&amp;$I630=$J630)</formula>
    </cfRule>
    <cfRule type="expression" dxfId="494" priority="578">
      <formula>AND("  "&amp;$I630&lt;&gt;$J630,$I630&lt;&gt;$J630)</formula>
    </cfRule>
  </conditionalFormatting>
  <conditionalFormatting sqref="J21:L28 S21:S28 V21:AE28">
    <cfRule type="expression" dxfId="493" priority="573">
      <formula>AND($H21=$I21,$I21=$J21)</formula>
    </cfRule>
    <cfRule type="expression" dxfId="492" priority="574">
      <formula>AND($H21&lt;&gt;$I21,"  "&amp;$I21=$J21)</formula>
    </cfRule>
    <cfRule type="expression" dxfId="491" priority="575">
      <formula>AND("  "&amp;$I21&lt;&gt;$J21,$I21&lt;&gt;$J21)</formula>
    </cfRule>
  </conditionalFormatting>
  <conditionalFormatting sqref="AF21:AU28">
    <cfRule type="expression" dxfId="490" priority="570">
      <formula>AND($H21=$I21,$I21=$J21)</formula>
    </cfRule>
    <cfRule type="expression" dxfId="489" priority="571">
      <formula>AND($H21&lt;&gt;$I21,"  "&amp;$I21=$J21)</formula>
    </cfRule>
    <cfRule type="expression" dxfId="488" priority="572">
      <formula>AND("  "&amp;$I21&lt;&gt;$J21,$I21&lt;&gt;$J21)</formula>
    </cfRule>
  </conditionalFormatting>
  <conditionalFormatting sqref="AV21:BE28">
    <cfRule type="expression" dxfId="487" priority="567">
      <formula>AND($H21=$I21,$I21=$J21)</formula>
    </cfRule>
    <cfRule type="expression" dxfId="486" priority="568">
      <formula>AND($H21&lt;&gt;$I21,"  "&amp;$I21=$J21)</formula>
    </cfRule>
    <cfRule type="expression" dxfId="485" priority="569">
      <formula>AND("  "&amp;$I21&lt;&gt;$J21,$I21&lt;&gt;$J21)</formula>
    </cfRule>
  </conditionalFormatting>
  <conditionalFormatting sqref="A16:XFD16 A21:XFD29">
    <cfRule type="cellIs" dxfId="484" priority="566" operator="equal">
      <formula>0</formula>
    </cfRule>
  </conditionalFormatting>
  <conditionalFormatting sqref="J315:L377 S315:S377 V315:AE377">
    <cfRule type="expression" dxfId="483" priority="563">
      <formula>AND($H315=$I315,$I315=$J315)</formula>
    </cfRule>
    <cfRule type="expression" dxfId="482" priority="564">
      <formula>AND($H315&lt;&gt;$I315,"  "&amp;$I315=$J315)</formula>
    </cfRule>
    <cfRule type="expression" dxfId="481" priority="565">
      <formula>AND("  "&amp;$I315&lt;&gt;$J315,$I315&lt;&gt;$J315)</formula>
    </cfRule>
  </conditionalFormatting>
  <conditionalFormatting sqref="J314:L314 S314 V314:AE314">
    <cfRule type="expression" dxfId="480" priority="560">
      <formula>AND($H314=$I314,$I314=$J314)</formula>
    </cfRule>
    <cfRule type="expression" dxfId="479" priority="561">
      <formula>AND($H314&lt;&gt;$I314,"  "&amp;$I314=$J314)</formula>
    </cfRule>
    <cfRule type="expression" dxfId="478" priority="562">
      <formula>AND("  "&amp;$I314&lt;&gt;$J314,$I314&lt;&gt;$J314)</formula>
    </cfRule>
  </conditionalFormatting>
  <conditionalFormatting sqref="AF315:AU377">
    <cfRule type="expression" dxfId="477" priority="557">
      <formula>AND($H315=$I315,$I315=$J315)</formula>
    </cfRule>
    <cfRule type="expression" dxfId="476" priority="558">
      <formula>AND($H315&lt;&gt;$I315,"  "&amp;$I315=$J315)</formula>
    </cfRule>
    <cfRule type="expression" dxfId="475" priority="559">
      <formula>AND("  "&amp;$I315&lt;&gt;$J315,$I315&lt;&gt;$J315)</formula>
    </cfRule>
  </conditionalFormatting>
  <conditionalFormatting sqref="AF314:AU314">
    <cfRule type="expression" dxfId="474" priority="554">
      <formula>AND($H314=$I314,$I314=$J314)</formula>
    </cfRule>
    <cfRule type="expression" dxfId="473" priority="555">
      <formula>AND($H314&lt;&gt;$I314,"  "&amp;$I314=$J314)</formula>
    </cfRule>
    <cfRule type="expression" dxfId="472" priority="556">
      <formula>AND("  "&amp;$I314&lt;&gt;$J314,$I314&lt;&gt;$J314)</formula>
    </cfRule>
  </conditionalFormatting>
  <conditionalFormatting sqref="AV315:BE377">
    <cfRule type="expression" dxfId="471" priority="551">
      <formula>AND($H315=$I315,$I315=$J315)</formula>
    </cfRule>
    <cfRule type="expression" dxfId="470" priority="552">
      <formula>AND($H315&lt;&gt;$I315,"  "&amp;$I315=$J315)</formula>
    </cfRule>
    <cfRule type="expression" dxfId="469" priority="553">
      <formula>AND("  "&amp;$I315&lt;&gt;$J315,$I315&lt;&gt;$J315)</formula>
    </cfRule>
  </conditionalFormatting>
  <conditionalFormatting sqref="AV314:BE314">
    <cfRule type="expression" dxfId="468" priority="548">
      <formula>AND($H314=$I314,$I314=$J314)</formula>
    </cfRule>
    <cfRule type="expression" dxfId="467" priority="549">
      <formula>AND($H314&lt;&gt;$I314,"  "&amp;$I314=$J314)</formula>
    </cfRule>
    <cfRule type="expression" dxfId="466" priority="550">
      <formula>AND("  "&amp;$I314&lt;&gt;$J314,$I314&lt;&gt;$J314)</formula>
    </cfRule>
  </conditionalFormatting>
  <conditionalFormatting sqref="BF311:XFD311">
    <cfRule type="cellIs" dxfId="465" priority="547" operator="equal">
      <formula>0</formula>
    </cfRule>
  </conditionalFormatting>
  <conditionalFormatting sqref="BF378:XFD378">
    <cfRule type="cellIs" dxfId="464" priority="546" operator="equal">
      <formula>0</formula>
    </cfRule>
  </conditionalFormatting>
  <conditionalFormatting sqref="BF536:XFD536">
    <cfRule type="cellIs" dxfId="463" priority="545" operator="equal">
      <formula>0</formula>
    </cfRule>
  </conditionalFormatting>
  <conditionalFormatting sqref="J540:L602 S540:S602 V540:AE602">
    <cfRule type="expression" dxfId="462" priority="542">
      <formula>AND($H540=$I540,$I540=$J540)</formula>
    </cfRule>
    <cfRule type="expression" dxfId="461" priority="543">
      <formula>AND($H540&lt;&gt;$I540,"  "&amp;$I540=$J540)</formula>
    </cfRule>
    <cfRule type="expression" dxfId="460" priority="544">
      <formula>AND("  "&amp;$I540&lt;&gt;$J540,$I540&lt;&gt;$J540)</formula>
    </cfRule>
  </conditionalFormatting>
  <conditionalFormatting sqref="J539:L539 S539 V539:AE539">
    <cfRule type="expression" dxfId="459" priority="539">
      <formula>AND($H539=$I539,$I539=$J539)</formula>
    </cfRule>
    <cfRule type="expression" dxfId="458" priority="540">
      <formula>AND($H539&lt;&gt;$I539,"  "&amp;$I539=$J539)</formula>
    </cfRule>
    <cfRule type="expression" dxfId="457" priority="541">
      <formula>AND("  "&amp;$I539&lt;&gt;$J539,$I539&lt;&gt;$J539)</formula>
    </cfRule>
  </conditionalFormatting>
  <conditionalFormatting sqref="AF540:AU602">
    <cfRule type="expression" dxfId="456" priority="536">
      <formula>AND($H540=$I540,$I540=$J540)</formula>
    </cfRule>
    <cfRule type="expression" dxfId="455" priority="537">
      <formula>AND($H540&lt;&gt;$I540,"  "&amp;$I540=$J540)</formula>
    </cfRule>
    <cfRule type="expression" dxfId="454" priority="538">
      <formula>AND("  "&amp;$I540&lt;&gt;$J540,$I540&lt;&gt;$J540)</formula>
    </cfRule>
  </conditionalFormatting>
  <conditionalFormatting sqref="AF539:AU539">
    <cfRule type="expression" dxfId="453" priority="533">
      <formula>AND($H539=$I539,$I539=$J539)</formula>
    </cfRule>
    <cfRule type="expression" dxfId="452" priority="534">
      <formula>AND($H539&lt;&gt;$I539,"  "&amp;$I539=$J539)</formula>
    </cfRule>
    <cfRule type="expression" dxfId="451" priority="535">
      <formula>AND("  "&amp;$I539&lt;&gt;$J539,$I539&lt;&gt;$J539)</formula>
    </cfRule>
  </conditionalFormatting>
  <conditionalFormatting sqref="AV540:BE602">
    <cfRule type="expression" dxfId="450" priority="530">
      <formula>AND($H540=$I540,$I540=$J540)</formula>
    </cfRule>
    <cfRule type="expression" dxfId="449" priority="531">
      <formula>AND($H540&lt;&gt;$I540,"  "&amp;$I540=$J540)</formula>
    </cfRule>
    <cfRule type="expression" dxfId="448" priority="532">
      <formula>AND("  "&amp;$I540&lt;&gt;$J540,$I540&lt;&gt;$J540)</formula>
    </cfRule>
  </conditionalFormatting>
  <conditionalFormatting sqref="AV539:BE539">
    <cfRule type="expression" dxfId="447" priority="527">
      <formula>AND($H539=$I539,$I539=$J539)</formula>
    </cfRule>
    <cfRule type="expression" dxfId="446" priority="528">
      <formula>AND($H539&lt;&gt;$I539,"  "&amp;$I539=$J539)</formula>
    </cfRule>
    <cfRule type="expression" dxfId="445" priority="529">
      <formula>AND("  "&amp;$I539&lt;&gt;$J539,$I539&lt;&gt;$J539)</formula>
    </cfRule>
  </conditionalFormatting>
  <conditionalFormatting sqref="A539:XFD602 A604:XFD604">
    <cfRule type="cellIs" dxfId="444" priority="526" operator="equal">
      <formula>0</formula>
    </cfRule>
  </conditionalFormatting>
  <conditionalFormatting sqref="J604:L604 S604 V604:AE604">
    <cfRule type="expression" dxfId="443" priority="523">
      <formula>AND($H604=$I604,$I604=$J604)</formula>
    </cfRule>
    <cfRule type="expression" dxfId="442" priority="524">
      <formula>AND($H604&lt;&gt;$I604,"  "&amp;$I604=$J604)</formula>
    </cfRule>
    <cfRule type="expression" dxfId="441" priority="525">
      <formula>AND("  "&amp;$I604&lt;&gt;$J604,$I604&lt;&gt;$J604)</formula>
    </cfRule>
  </conditionalFormatting>
  <conditionalFormatting sqref="AF604:AU604">
    <cfRule type="expression" dxfId="440" priority="520">
      <formula>AND($H604=$I604,$I604=$J604)</formula>
    </cfRule>
    <cfRule type="expression" dxfId="439" priority="521">
      <formula>AND($H604&lt;&gt;$I604,"  "&amp;$I604=$J604)</formula>
    </cfRule>
    <cfRule type="expression" dxfId="438" priority="522">
      <formula>AND("  "&amp;$I604&lt;&gt;$J604,$I604&lt;&gt;$J604)</formula>
    </cfRule>
  </conditionalFormatting>
  <conditionalFormatting sqref="AV604:BE604">
    <cfRule type="expression" dxfId="437" priority="517">
      <formula>AND($H604=$I604,$I604=$J604)</formula>
    </cfRule>
    <cfRule type="expression" dxfId="436" priority="518">
      <formula>AND($H604&lt;&gt;$I604,"  "&amp;$I604=$J604)</formula>
    </cfRule>
    <cfRule type="expression" dxfId="435" priority="519">
      <formula>AND("  "&amp;$I604&lt;&gt;$J604,$I604&lt;&gt;$J604)</formula>
    </cfRule>
  </conditionalFormatting>
  <conditionalFormatting sqref="S604 V604:BE604">
    <cfRule type="cellIs" dxfId="434" priority="516" operator="lessThan">
      <formula>0</formula>
    </cfRule>
  </conditionalFormatting>
  <conditionalFormatting sqref="BF603:XFD603">
    <cfRule type="cellIs" dxfId="433" priority="515" operator="equal">
      <formula>0</formula>
    </cfRule>
  </conditionalFormatting>
  <conditionalFormatting sqref="BF538:XFD538">
    <cfRule type="cellIs" dxfId="432" priority="514" operator="equal">
      <formula>0</formula>
    </cfRule>
  </conditionalFormatting>
  <conditionalFormatting sqref="AF671:AU672">
    <cfRule type="expression" dxfId="431" priority="508">
      <formula>AND($H671=$I671,$I671=$J671)</formula>
    </cfRule>
    <cfRule type="expression" dxfId="430" priority="509">
      <formula>AND($H671&lt;&gt;$I671,"  "&amp;$I671=$J671)</formula>
    </cfRule>
    <cfRule type="expression" dxfId="429" priority="510">
      <formula>AND("  "&amp;$I671&lt;&gt;$J671,$I671&lt;&gt;$J671)</formula>
    </cfRule>
  </conditionalFormatting>
  <conditionalFormatting sqref="V671:AE672 S671:S672 J671:L672">
    <cfRule type="expression" dxfId="428" priority="511">
      <formula>AND($H671=$I671,$I671=$J671)</formula>
    </cfRule>
    <cfRule type="expression" dxfId="427" priority="512">
      <formula>AND($H671&lt;&gt;$I671,"  "&amp;$I671=$J671)</formula>
    </cfRule>
    <cfRule type="expression" dxfId="426" priority="513">
      <formula>AND("  "&amp;$I671&lt;&gt;$J671,$I671&lt;&gt;$J671)</formula>
    </cfRule>
  </conditionalFormatting>
  <conditionalFormatting sqref="AV671:BE672">
    <cfRule type="expression" dxfId="425" priority="505">
      <formula>AND($H671=$I671,$I671=$J671)</formula>
    </cfRule>
    <cfRule type="expression" dxfId="424" priority="506">
      <formula>AND($H671&lt;&gt;$I671,"  "&amp;$I671=$J671)</formula>
    </cfRule>
    <cfRule type="expression" dxfId="423" priority="507">
      <formula>AND("  "&amp;$I671&lt;&gt;$J671,$I671&lt;&gt;$J671)</formula>
    </cfRule>
  </conditionalFormatting>
  <conditionalFormatting sqref="V62:AE63 S62:S63 J62:L63">
    <cfRule type="expression" dxfId="422" priority="502">
      <formula>AND($H62=$I62,$I62=$J62)</formula>
    </cfRule>
    <cfRule type="expression" dxfId="421" priority="503">
      <formula>AND($H62&lt;&gt;$I62,"  "&amp;$I62=$J62)</formula>
    </cfRule>
    <cfRule type="expression" dxfId="420" priority="504">
      <formula>AND("  "&amp;$I62&lt;&gt;$J62,$I62&lt;&gt;$J62)</formula>
    </cfRule>
  </conditionalFormatting>
  <conditionalFormatting sqref="AF62:AU63">
    <cfRule type="expression" dxfId="419" priority="499">
      <formula>AND($H62=$I62,$I62=$J62)</formula>
    </cfRule>
    <cfRule type="expression" dxfId="418" priority="500">
      <formula>AND($H62&lt;&gt;$I62,"  "&amp;$I62=$J62)</formula>
    </cfRule>
    <cfRule type="expression" dxfId="417" priority="501">
      <formula>AND("  "&amp;$I62&lt;&gt;$J62,$I62&lt;&gt;$J62)</formula>
    </cfRule>
  </conditionalFormatting>
  <conditionalFormatting sqref="AV62:BE63">
    <cfRule type="expression" dxfId="416" priority="496">
      <formula>AND($H62=$I62,$I62=$J62)</formula>
    </cfRule>
    <cfRule type="expression" dxfId="415" priority="497">
      <formula>AND($H62&lt;&gt;$I62,"  "&amp;$I62=$J62)</formula>
    </cfRule>
    <cfRule type="expression" dxfId="414" priority="498">
      <formula>AND("  "&amp;$I62&lt;&gt;$J62,$I62&lt;&gt;$J62)</formula>
    </cfRule>
  </conditionalFormatting>
  <conditionalFormatting sqref="J83:L92 S83:S92 V83:AE92">
    <cfRule type="expression" dxfId="413" priority="493">
      <formula>AND($H83=$I83,$I83=$J83)</formula>
    </cfRule>
    <cfRule type="expression" dxfId="412" priority="494">
      <formula>AND($H83&lt;&gt;$I83,"  "&amp;$I83=$J83)</formula>
    </cfRule>
    <cfRule type="expression" dxfId="411" priority="495">
      <formula>AND("  "&amp;$I83&lt;&gt;$J83,$I83&lt;&gt;$J83)</formula>
    </cfRule>
  </conditionalFormatting>
  <conditionalFormatting sqref="J93:L96 S93:S96 V93:AE96">
    <cfRule type="expression" dxfId="410" priority="490">
      <formula>AND($H93=$I93,$I93=$J93)</formula>
    </cfRule>
    <cfRule type="expression" dxfId="409" priority="491">
      <formula>AND($H93&lt;&gt;$I93,"  "&amp;$I93=$J93)</formula>
    </cfRule>
    <cfRule type="expression" dxfId="408" priority="492">
      <formula>AND("  "&amp;$I93&lt;&gt;$J93,$I93&lt;&gt;$J93)</formula>
    </cfRule>
  </conditionalFormatting>
  <conditionalFormatting sqref="AF83:AU92">
    <cfRule type="expression" dxfId="407" priority="484">
      <formula>AND($H83=$I83,$I83=$J83)</formula>
    </cfRule>
    <cfRule type="expression" dxfId="406" priority="485">
      <formula>AND($H83&lt;&gt;$I83,"  "&amp;$I83=$J83)</formula>
    </cfRule>
    <cfRule type="expression" dxfId="405" priority="486">
      <formula>AND("  "&amp;$I83&lt;&gt;$J83,$I83&lt;&gt;$J83)</formula>
    </cfRule>
  </conditionalFormatting>
  <conditionalFormatting sqref="AF93:AU96">
    <cfRule type="expression" dxfId="404" priority="481">
      <formula>AND($H93=$I93,$I93=$J93)</formula>
    </cfRule>
    <cfRule type="expression" dxfId="403" priority="482">
      <formula>AND($H93&lt;&gt;$I93,"  "&amp;$I93=$J93)</formula>
    </cfRule>
    <cfRule type="expression" dxfId="402" priority="483">
      <formula>AND("  "&amp;$I93&lt;&gt;$J93,$I93&lt;&gt;$J93)</formula>
    </cfRule>
  </conditionalFormatting>
  <conditionalFormatting sqref="AV83:BE92">
    <cfRule type="expression" dxfId="401" priority="475">
      <formula>AND($H83=$I83,$I83=$J83)</formula>
    </cfRule>
    <cfRule type="expression" dxfId="400" priority="476">
      <formula>AND($H83&lt;&gt;$I83,"  "&amp;$I83=$J83)</formula>
    </cfRule>
    <cfRule type="expression" dxfId="399" priority="477">
      <formula>AND("  "&amp;$I83&lt;&gt;$J83,$I83&lt;&gt;$J83)</formula>
    </cfRule>
  </conditionalFormatting>
  <conditionalFormatting sqref="AV93:BE96">
    <cfRule type="expression" dxfId="398" priority="472">
      <formula>AND($H93=$I93,$I93=$J93)</formula>
    </cfRule>
    <cfRule type="expression" dxfId="397" priority="473">
      <formula>AND($H93&lt;&gt;$I93,"  "&amp;$I93=$J93)</formula>
    </cfRule>
    <cfRule type="expression" dxfId="396" priority="474">
      <formula>AND("  "&amp;$I93&lt;&gt;$J93,$I93&lt;&gt;$J93)</formula>
    </cfRule>
  </conditionalFormatting>
  <conditionalFormatting sqref="S141:S168 J141:L168 V141:BE168">
    <cfRule type="expression" dxfId="395" priority="466">
      <formula>AND($H141=$I141,$I141=$J141)</formula>
    </cfRule>
    <cfRule type="expression" dxfId="394" priority="467">
      <formula>AND($H141&lt;&gt;$I141,"  "&amp;$I141=$J141)</formula>
    </cfRule>
    <cfRule type="expression" dxfId="393" priority="468">
      <formula>AND("  "&amp;$I141&lt;&gt;$J141,$I141&lt;&gt;$J141)</formula>
    </cfRule>
  </conditionalFormatting>
  <conditionalFormatting sqref="J127:L136 S127:S136 V127:AE136">
    <cfRule type="expression" dxfId="392" priority="463">
      <formula>AND($H127=$I127,$I127=$J127)</formula>
    </cfRule>
    <cfRule type="expression" dxfId="391" priority="464">
      <formula>AND($H127&lt;&gt;$I127,"  "&amp;$I127=$J127)</formula>
    </cfRule>
    <cfRule type="expression" dxfId="390" priority="465">
      <formula>AND("  "&amp;$I127&lt;&gt;$J127,$I127&lt;&gt;$J127)</formula>
    </cfRule>
  </conditionalFormatting>
  <conditionalFormatting sqref="J137:L140 S137:S140 V137:AE140">
    <cfRule type="expression" dxfId="389" priority="460">
      <formula>AND($H137=$I137,$I137=$J137)</formula>
    </cfRule>
    <cfRule type="expression" dxfId="388" priority="461">
      <formula>AND($H137&lt;&gt;$I137,"  "&amp;$I137=$J137)</formula>
    </cfRule>
    <cfRule type="expression" dxfId="387" priority="462">
      <formula>AND("  "&amp;$I137&lt;&gt;$J137,$I137&lt;&gt;$J137)</formula>
    </cfRule>
  </conditionalFormatting>
  <conditionalFormatting sqref="AF127:AU136">
    <cfRule type="expression" dxfId="386" priority="457">
      <formula>AND($H127=$I127,$I127=$J127)</formula>
    </cfRule>
    <cfRule type="expression" dxfId="385" priority="458">
      <formula>AND($H127&lt;&gt;$I127,"  "&amp;$I127=$J127)</formula>
    </cfRule>
    <cfRule type="expression" dxfId="384" priority="459">
      <formula>AND("  "&amp;$I127&lt;&gt;$J127,$I127&lt;&gt;$J127)</formula>
    </cfRule>
  </conditionalFormatting>
  <conditionalFormatting sqref="AF137:AU140">
    <cfRule type="expression" dxfId="383" priority="454">
      <formula>AND($H137=$I137,$I137=$J137)</formula>
    </cfRule>
    <cfRule type="expression" dxfId="382" priority="455">
      <formula>AND($H137&lt;&gt;$I137,"  "&amp;$I137=$J137)</formula>
    </cfRule>
    <cfRule type="expression" dxfId="381" priority="456">
      <formula>AND("  "&amp;$I137&lt;&gt;$J137,$I137&lt;&gt;$J137)</formula>
    </cfRule>
  </conditionalFormatting>
  <conditionalFormatting sqref="AV127:BE136">
    <cfRule type="expression" dxfId="380" priority="451">
      <formula>AND($H127=$I127,$I127=$J127)</formula>
    </cfRule>
    <cfRule type="expression" dxfId="379" priority="452">
      <formula>AND($H127&lt;&gt;$I127,"  "&amp;$I127=$J127)</formula>
    </cfRule>
    <cfRule type="expression" dxfId="378" priority="453">
      <formula>AND("  "&amp;$I127&lt;&gt;$J127,$I127&lt;&gt;$J127)</formula>
    </cfRule>
  </conditionalFormatting>
  <conditionalFormatting sqref="AV137:BE140">
    <cfRule type="expression" dxfId="377" priority="448">
      <formula>AND($H137=$I137,$I137=$J137)</formula>
    </cfRule>
    <cfRule type="expression" dxfId="376" priority="449">
      <formula>AND($H137&lt;&gt;$I137,"  "&amp;$I137=$J137)</formula>
    </cfRule>
    <cfRule type="expression" dxfId="375" priority="450">
      <formula>AND("  "&amp;$I137&lt;&gt;$J137,$I137&lt;&gt;$J137)</formula>
    </cfRule>
  </conditionalFormatting>
  <conditionalFormatting sqref="AF647:AU650 AF652:AU656">
    <cfRule type="expression" dxfId="374" priority="442">
      <formula>AND($H647=$I647,$I647=$J647)</formula>
    </cfRule>
    <cfRule type="expression" dxfId="373" priority="443">
      <formula>AND($H647&lt;&gt;$I647,"  "&amp;$I647=$J647)</formula>
    </cfRule>
    <cfRule type="expression" dxfId="372" priority="444">
      <formula>AND("  "&amp;$I647&lt;&gt;$J647,$I647&lt;&gt;$J647)</formula>
    </cfRule>
  </conditionalFormatting>
  <conditionalFormatting sqref="J647:L650 S647:S650 V647:AE650 V652:AE656 S652:S656 J652:L656">
    <cfRule type="expression" dxfId="371" priority="445">
      <formula>AND($H647=$I647,$I647=$J647)</formula>
    </cfRule>
    <cfRule type="expression" dxfId="370" priority="446">
      <formula>AND($H647&lt;&gt;$I647,"  "&amp;$I647=$J647)</formula>
    </cfRule>
    <cfRule type="expression" dxfId="369" priority="447">
      <formula>AND("  "&amp;$I647&lt;&gt;$J647,$I647&lt;&gt;$J647)</formula>
    </cfRule>
  </conditionalFormatting>
  <conditionalFormatting sqref="AV647:BE650 AV652:BE656">
    <cfRule type="expression" dxfId="368" priority="439">
      <formula>AND($H647=$I647,$I647=$J647)</formula>
    </cfRule>
    <cfRule type="expression" dxfId="367" priority="440">
      <formula>AND($H647&lt;&gt;$I647,"  "&amp;$I647=$J647)</formula>
    </cfRule>
    <cfRule type="expression" dxfId="366" priority="441">
      <formula>AND("  "&amp;$I647&lt;&gt;$J647,$I647&lt;&gt;$J647)</formula>
    </cfRule>
  </conditionalFormatting>
  <conditionalFormatting sqref="BF646:XFD646">
    <cfRule type="cellIs" dxfId="365" priority="438" operator="equal">
      <formula>0</formula>
    </cfRule>
  </conditionalFormatting>
  <conditionalFormatting sqref="BF651:XFD651">
    <cfRule type="cellIs" dxfId="364" priority="437" operator="equal">
      <formula>0</formula>
    </cfRule>
  </conditionalFormatting>
  <conditionalFormatting sqref="J38:L41 S38:S41 V38:AE41 V43:AE47 S43:S47 J43:L47">
    <cfRule type="expression" dxfId="363" priority="434">
      <formula>AND($H38=$I38,$I38=$J38)</formula>
    </cfRule>
    <cfRule type="expression" dxfId="362" priority="435">
      <formula>AND($H38&lt;&gt;$I38,"  "&amp;$I38=$J38)</formula>
    </cfRule>
    <cfRule type="expression" dxfId="361" priority="436">
      <formula>AND("  "&amp;$I38&lt;&gt;$J38,$I38&lt;&gt;$J38)</formula>
    </cfRule>
  </conditionalFormatting>
  <conditionalFormatting sqref="AF38:AU41 AF43:AU47">
    <cfRule type="expression" dxfId="360" priority="431">
      <formula>AND($H38=$I38,$I38=$J38)</formula>
    </cfRule>
    <cfRule type="expression" dxfId="359" priority="432">
      <formula>AND($H38&lt;&gt;$I38,"  "&amp;$I38=$J38)</formula>
    </cfRule>
    <cfRule type="expression" dxfId="358" priority="433">
      <formula>AND("  "&amp;$I38&lt;&gt;$J38,$I38&lt;&gt;$J38)</formula>
    </cfRule>
  </conditionalFormatting>
  <conditionalFormatting sqref="AV38:BE41 AV43:BE47">
    <cfRule type="expression" dxfId="357" priority="428">
      <formula>AND($H38=$I38,$I38=$J38)</formula>
    </cfRule>
    <cfRule type="expression" dxfId="356" priority="429">
      <formula>AND($H38&lt;&gt;$I38,"  "&amp;$I38=$J38)</formula>
    </cfRule>
    <cfRule type="expression" dxfId="355" priority="430">
      <formula>AND("  "&amp;$I38&lt;&gt;$J38,$I38&lt;&gt;$J38)</formula>
    </cfRule>
  </conditionalFormatting>
  <conditionalFormatting sqref="BF42:XFD42 BF37:XFD37">
    <cfRule type="cellIs" dxfId="354" priority="427" operator="equal">
      <formula>0</formula>
    </cfRule>
  </conditionalFormatting>
  <conditionalFormatting sqref="BF380:XFD380 A381:XFD422">
    <cfRule type="cellIs" dxfId="353" priority="426" operator="equal">
      <formula>0</formula>
    </cfRule>
  </conditionalFormatting>
  <conditionalFormatting sqref="V381:BE422 S381:S422">
    <cfRule type="cellIs" dxfId="352" priority="416" operator="lessThan">
      <formula>0</formula>
    </cfRule>
  </conditionalFormatting>
  <conditionalFormatting sqref="J381:L381 S381 V381:AE381">
    <cfRule type="expression" dxfId="351" priority="410">
      <formula>AND($H381=$I381,$I381=$J381)</formula>
    </cfRule>
    <cfRule type="expression" dxfId="350" priority="411">
      <formula>AND($H381&lt;&gt;$I381,"  "&amp;$I381=$J381)</formula>
    </cfRule>
    <cfRule type="expression" dxfId="349" priority="412">
      <formula>AND("  "&amp;$I381&lt;&gt;$J381,$I381&lt;&gt;$J381)</formula>
    </cfRule>
  </conditionalFormatting>
  <conditionalFormatting sqref="AF381:AU381">
    <cfRule type="expression" dxfId="348" priority="404">
      <formula>AND($H381=$I381,$I381=$J381)</formula>
    </cfRule>
    <cfRule type="expression" dxfId="347" priority="405">
      <formula>AND($H381&lt;&gt;$I381,"  "&amp;$I381=$J381)</formula>
    </cfRule>
    <cfRule type="expression" dxfId="346" priority="406">
      <formula>AND("  "&amp;$I381&lt;&gt;$J381,$I381&lt;&gt;$J381)</formula>
    </cfRule>
  </conditionalFormatting>
  <conditionalFormatting sqref="AV381:BE381">
    <cfRule type="expression" dxfId="345" priority="398">
      <formula>AND($H381=$I381,$I381=$J381)</formula>
    </cfRule>
    <cfRule type="expression" dxfId="344" priority="399">
      <formula>AND($H381&lt;&gt;$I381,"  "&amp;$I381=$J381)</formula>
    </cfRule>
    <cfRule type="expression" dxfId="343" priority="400">
      <formula>AND("  "&amp;$I381&lt;&gt;$J381,$I381&lt;&gt;$J381)</formula>
    </cfRule>
  </conditionalFormatting>
  <conditionalFormatting sqref="BF423:XFD423">
    <cfRule type="cellIs" dxfId="342" priority="397" operator="equal">
      <formula>0</formula>
    </cfRule>
  </conditionalFormatting>
  <conditionalFormatting sqref="Q460:Q604 Q1:Q16 Q618:Q625 Q21:Q51 Q630:Q1048576 Q55:Q423">
    <cfRule type="cellIs" dxfId="341" priority="396" operator="notEqual">
      <formula>0</formula>
    </cfRule>
  </conditionalFormatting>
  <conditionalFormatting sqref="S11:BE11">
    <cfRule type="cellIs" dxfId="340" priority="395" operator="notEqual">
      <formula>0</formula>
    </cfRule>
  </conditionalFormatting>
  <conditionalFormatting sqref="S620:BE620">
    <cfRule type="cellIs" dxfId="339" priority="394" operator="notEqual">
      <formula>0</formula>
    </cfRule>
  </conditionalFormatting>
  <conditionalFormatting sqref="A424:XFD424">
    <cfRule type="cellIs" dxfId="338" priority="393" operator="equal">
      <formula>0</formula>
    </cfRule>
  </conditionalFormatting>
  <conditionalFormatting sqref="J424:L424 S424 V424:AE424">
    <cfRule type="expression" dxfId="337" priority="390">
      <formula>AND($H424=$I424,$I424=$J424)</formula>
    </cfRule>
    <cfRule type="expression" dxfId="336" priority="391">
      <formula>AND($H424&lt;&gt;$I424,"  "&amp;$I424=$J424)</formula>
    </cfRule>
    <cfRule type="expression" dxfId="335" priority="392">
      <formula>AND("  "&amp;$I424&lt;&gt;$J424,$I424&lt;&gt;$J424)</formula>
    </cfRule>
  </conditionalFormatting>
  <conditionalFormatting sqref="AF424:AU424">
    <cfRule type="expression" dxfId="334" priority="387">
      <formula>AND($H424=$I424,$I424=$J424)</formula>
    </cfRule>
    <cfRule type="expression" dxfId="333" priority="388">
      <formula>AND($H424&lt;&gt;$I424,"  "&amp;$I424=$J424)</formula>
    </cfRule>
    <cfRule type="expression" dxfId="332" priority="389">
      <formula>AND("  "&amp;$I424&lt;&gt;$J424,$I424&lt;&gt;$J424)</formula>
    </cfRule>
  </conditionalFormatting>
  <conditionalFormatting sqref="AV424:BE424">
    <cfRule type="expression" dxfId="331" priority="384">
      <formula>AND($H424=$I424,$I424=$J424)</formula>
    </cfRule>
    <cfRule type="expression" dxfId="330" priority="385">
      <formula>AND($H424&lt;&gt;$I424,"  "&amp;$I424=$J424)</formula>
    </cfRule>
    <cfRule type="expression" dxfId="329" priority="386">
      <formula>AND("  "&amp;$I424&lt;&gt;$J424,$I424&lt;&gt;$J424)</formula>
    </cfRule>
  </conditionalFormatting>
  <conditionalFormatting sqref="S424 V424:BE424">
    <cfRule type="cellIs" dxfId="328" priority="383" operator="lessThan">
      <formula>0</formula>
    </cfRule>
  </conditionalFormatting>
  <conditionalFormatting sqref="BF425:XFD425">
    <cfRule type="cellIs" dxfId="327" priority="382" operator="equal">
      <formula>0</formula>
    </cfRule>
  </conditionalFormatting>
  <conditionalFormatting sqref="Q424:Q425">
    <cfRule type="cellIs" dxfId="326" priority="381" operator="notEqual">
      <formula>0</formula>
    </cfRule>
  </conditionalFormatting>
  <conditionalFormatting sqref="J607:L609 S607:S609 V607:AE609">
    <cfRule type="expression" dxfId="325" priority="378">
      <formula>AND($H607=$I607,$I607=$J607)</formula>
    </cfRule>
    <cfRule type="expression" dxfId="324" priority="379">
      <formula>AND($H607&lt;&gt;$I607,"  "&amp;$I607=$J607)</formula>
    </cfRule>
    <cfRule type="expression" dxfId="323" priority="380">
      <formula>AND("  "&amp;$I607&lt;&gt;$J607,$I607&lt;&gt;$J607)</formula>
    </cfRule>
  </conditionalFormatting>
  <conditionalFormatting sqref="J606:L606 S606 V606:AE606">
    <cfRule type="expression" dxfId="322" priority="375">
      <formula>AND($H606=$I606,$I606=$J606)</formula>
    </cfRule>
    <cfRule type="expression" dxfId="321" priority="376">
      <formula>AND($H606&lt;&gt;$I606,"  "&amp;$I606=$J606)</formula>
    </cfRule>
    <cfRule type="expression" dxfId="320" priority="377">
      <formula>AND("  "&amp;$I606&lt;&gt;$J606,$I606&lt;&gt;$J606)</formula>
    </cfRule>
  </conditionalFormatting>
  <conditionalFormatting sqref="AF607:AU609">
    <cfRule type="expression" dxfId="319" priority="372">
      <formula>AND($H607=$I607,$I607=$J607)</formula>
    </cfRule>
    <cfRule type="expression" dxfId="318" priority="373">
      <formula>AND($H607&lt;&gt;$I607,"  "&amp;$I607=$J607)</formula>
    </cfRule>
    <cfRule type="expression" dxfId="317" priority="374">
      <formula>AND("  "&amp;$I607&lt;&gt;$J607,$I607&lt;&gt;$J607)</formula>
    </cfRule>
  </conditionalFormatting>
  <conditionalFormatting sqref="AF606:AU606">
    <cfRule type="expression" dxfId="316" priority="369">
      <formula>AND($H606=$I606,$I606=$J606)</formula>
    </cfRule>
    <cfRule type="expression" dxfId="315" priority="370">
      <formula>AND($H606&lt;&gt;$I606,"  "&amp;$I606=$J606)</formula>
    </cfRule>
    <cfRule type="expression" dxfId="314" priority="371">
      <formula>AND("  "&amp;$I606&lt;&gt;$J606,$I606&lt;&gt;$J606)</formula>
    </cfRule>
  </conditionalFormatting>
  <conditionalFormatting sqref="AV607:BE609">
    <cfRule type="expression" dxfId="313" priority="366">
      <formula>AND($H607=$I607,$I607=$J607)</formula>
    </cfRule>
    <cfRule type="expression" dxfId="312" priority="367">
      <formula>AND($H607&lt;&gt;$I607,"  "&amp;$I607=$J607)</formula>
    </cfRule>
    <cfRule type="expression" dxfId="311" priority="368">
      <formula>AND("  "&amp;$I607&lt;&gt;$J607,$I607&lt;&gt;$J607)</formula>
    </cfRule>
  </conditionalFormatting>
  <conditionalFormatting sqref="AV606:BE606">
    <cfRule type="expression" dxfId="310" priority="363">
      <formula>AND($H606=$I606,$I606=$J606)</formula>
    </cfRule>
    <cfRule type="expression" dxfId="309" priority="364">
      <formula>AND($H606&lt;&gt;$I606,"  "&amp;$I606=$J606)</formula>
    </cfRule>
    <cfRule type="expression" dxfId="308" priority="365">
      <formula>AND("  "&amp;$I606&lt;&gt;$J606,$I606&lt;&gt;$J606)</formula>
    </cfRule>
  </conditionalFormatting>
  <conditionalFormatting sqref="A606:XFD609">
    <cfRule type="cellIs" dxfId="307" priority="362" operator="equal">
      <formula>0</formula>
    </cfRule>
  </conditionalFormatting>
  <conditionalFormatting sqref="BF605:XFD605">
    <cfRule type="cellIs" dxfId="306" priority="361" operator="equal">
      <formula>0</formula>
    </cfRule>
  </conditionalFormatting>
  <conditionalFormatting sqref="Q605:Q609">
    <cfRule type="cellIs" dxfId="305" priority="360" operator="notEqual">
      <formula>0</formula>
    </cfRule>
  </conditionalFormatting>
  <conditionalFormatting sqref="A611:XFD611">
    <cfRule type="cellIs" dxfId="304" priority="359" operator="equal">
      <formula>0</formula>
    </cfRule>
  </conditionalFormatting>
  <conditionalFormatting sqref="J611:L611 S611 V611:AE611">
    <cfRule type="expression" dxfId="303" priority="356">
      <formula>AND($H611=$I611,$I611=$J611)</formula>
    </cfRule>
    <cfRule type="expression" dxfId="302" priority="357">
      <formula>AND($H611&lt;&gt;$I611,"  "&amp;$I611=$J611)</formula>
    </cfRule>
    <cfRule type="expression" dxfId="301" priority="358">
      <formula>AND("  "&amp;$I611&lt;&gt;$J611,$I611&lt;&gt;$J611)</formula>
    </cfRule>
  </conditionalFormatting>
  <conditionalFormatting sqref="AF611:AU611">
    <cfRule type="expression" dxfId="300" priority="353">
      <formula>AND($H611=$I611,$I611=$J611)</formula>
    </cfRule>
    <cfRule type="expression" dxfId="299" priority="354">
      <formula>AND($H611&lt;&gt;$I611,"  "&amp;$I611=$J611)</formula>
    </cfRule>
    <cfRule type="expression" dxfId="298" priority="355">
      <formula>AND("  "&amp;$I611&lt;&gt;$J611,$I611&lt;&gt;$J611)</formula>
    </cfRule>
  </conditionalFormatting>
  <conditionalFormatting sqref="AV611:BE611">
    <cfRule type="expression" dxfId="297" priority="350">
      <formula>AND($H611=$I611,$I611=$J611)</formula>
    </cfRule>
    <cfRule type="expression" dxfId="296" priority="351">
      <formula>AND($H611&lt;&gt;$I611,"  "&amp;$I611=$J611)</formula>
    </cfRule>
    <cfRule type="expression" dxfId="295" priority="352">
      <formula>AND("  "&amp;$I611&lt;&gt;$J611,$I611&lt;&gt;$J611)</formula>
    </cfRule>
  </conditionalFormatting>
  <conditionalFormatting sqref="S611 V611:BE611">
    <cfRule type="cellIs" dxfId="294" priority="349" operator="lessThan">
      <formula>0</formula>
    </cfRule>
  </conditionalFormatting>
  <conditionalFormatting sqref="BF610:XFD610">
    <cfRule type="cellIs" dxfId="293" priority="348" operator="equal">
      <formula>0</formula>
    </cfRule>
  </conditionalFormatting>
  <conditionalFormatting sqref="Q610:Q611">
    <cfRule type="cellIs" dxfId="292" priority="347" operator="notEqual">
      <formula>0</formula>
    </cfRule>
  </conditionalFormatting>
  <conditionalFormatting sqref="J80:L80 S80 V80:AE80">
    <cfRule type="expression" dxfId="291" priority="344">
      <formula>AND($H80=$I80,$I80=$J80)</formula>
    </cfRule>
    <cfRule type="expression" dxfId="290" priority="345">
      <formula>AND($H80&lt;&gt;$I80,"  "&amp;$I80=$J80)</formula>
    </cfRule>
    <cfRule type="expression" dxfId="289" priority="346">
      <formula>AND("  "&amp;$I80&lt;&gt;$J80,$I80&lt;&gt;$J80)</formula>
    </cfRule>
  </conditionalFormatting>
  <conditionalFormatting sqref="AF80:AU80">
    <cfRule type="expression" dxfId="288" priority="341">
      <formula>AND($H80=$I80,$I80=$J80)</formula>
    </cfRule>
    <cfRule type="expression" dxfId="287" priority="342">
      <formula>AND($H80&lt;&gt;$I80,"  "&amp;$I80=$J80)</formula>
    </cfRule>
    <cfRule type="expression" dxfId="286" priority="343">
      <formula>AND("  "&amp;$I80&lt;&gt;$J80,$I80&lt;&gt;$J80)</formula>
    </cfRule>
  </conditionalFormatting>
  <conditionalFormatting sqref="AV80:BE80">
    <cfRule type="expression" dxfId="285" priority="338">
      <formula>AND($H80=$I80,$I80=$J80)</formula>
    </cfRule>
    <cfRule type="expression" dxfId="284" priority="339">
      <formula>AND($H80&lt;&gt;$I80,"  "&amp;$I80=$J80)</formula>
    </cfRule>
    <cfRule type="expression" dxfId="283" priority="340">
      <formula>AND("  "&amp;$I80&lt;&gt;$J80,$I80&lt;&gt;$J80)</formula>
    </cfRule>
  </conditionalFormatting>
  <conditionalFormatting sqref="A626:XFD626">
    <cfRule type="cellIs" dxfId="282" priority="293" operator="equal">
      <formula>0</formula>
    </cfRule>
  </conditionalFormatting>
  <conditionalFormatting sqref="AF428:AU428">
    <cfRule type="expression" dxfId="281" priority="314">
      <formula>AND($H428=$I428,$I428=$J428)</formula>
    </cfRule>
    <cfRule type="expression" dxfId="280" priority="315">
      <formula>AND($H428&lt;&gt;$I428,"  "&amp;$I428=$J428)</formula>
    </cfRule>
    <cfRule type="expression" dxfId="279" priority="316">
      <formula>AND("  "&amp;$I428&lt;&gt;$J428,$I428&lt;&gt;$J428)</formula>
    </cfRule>
  </conditionalFormatting>
  <conditionalFormatting sqref="V426:BE426 J426:L426 S426">
    <cfRule type="expression" dxfId="278" priority="324">
      <formula>AND($H426=$I426,$I426=$J426)</formula>
    </cfRule>
    <cfRule type="expression" dxfId="277" priority="325">
      <formula>AND($H426&lt;&gt;$I426,"  "&amp;$I426=$J426)</formula>
    </cfRule>
    <cfRule type="expression" dxfId="276" priority="326">
      <formula>AND("  "&amp;$I426&lt;&gt;$J426,$I426&lt;&gt;$J426)</formula>
    </cfRule>
  </conditionalFormatting>
  <conditionalFormatting sqref="AV428:BE428">
    <cfRule type="expression" dxfId="275" priority="311">
      <formula>AND($H428=$I428,$I428=$J428)</formula>
    </cfRule>
    <cfRule type="expression" dxfId="274" priority="312">
      <formula>AND($H428&lt;&gt;$I428,"  "&amp;$I428=$J428)</formula>
    </cfRule>
    <cfRule type="expression" dxfId="273" priority="313">
      <formula>AND("  "&amp;$I428&lt;&gt;$J428,$I428&lt;&gt;$J428)</formula>
    </cfRule>
  </conditionalFormatting>
  <conditionalFormatting sqref="A426:XFD426">
    <cfRule type="cellIs" dxfId="272" priority="323" operator="equal">
      <formula>0</formula>
    </cfRule>
  </conditionalFormatting>
  <conditionalFormatting sqref="V426:BE426 S426">
    <cfRule type="cellIs" dxfId="271" priority="322" operator="lessThan">
      <formula>0</formula>
    </cfRule>
  </conditionalFormatting>
  <conditionalFormatting sqref="Q426">
    <cfRule type="cellIs" dxfId="270" priority="321" operator="notEqual">
      <formula>0</formula>
    </cfRule>
  </conditionalFormatting>
  <conditionalFormatting sqref="A428:XFD428">
    <cfRule type="cellIs" dxfId="269" priority="320" operator="equal">
      <formula>0</formula>
    </cfRule>
  </conditionalFormatting>
  <conditionalFormatting sqref="J428:L428 S428 V428:AE428">
    <cfRule type="expression" dxfId="268" priority="317">
      <formula>AND($H428=$I428,$I428=$J428)</formula>
    </cfRule>
    <cfRule type="expression" dxfId="267" priority="318">
      <formula>AND($H428&lt;&gt;$I428,"  "&amp;$I428=$J428)</formula>
    </cfRule>
    <cfRule type="expression" dxfId="266" priority="319">
      <formula>AND("  "&amp;$I428&lt;&gt;$J428,$I428&lt;&gt;$J428)</formula>
    </cfRule>
  </conditionalFormatting>
  <conditionalFormatting sqref="S428 V428:BE428">
    <cfRule type="cellIs" dxfId="265" priority="310" operator="lessThan">
      <formula>0</formula>
    </cfRule>
  </conditionalFormatting>
  <conditionalFormatting sqref="BF429:XFD429">
    <cfRule type="cellIs" dxfId="264" priority="309" operator="equal">
      <formula>0</formula>
    </cfRule>
  </conditionalFormatting>
  <conditionalFormatting sqref="Q428:Q429">
    <cfRule type="cellIs" dxfId="263" priority="308" operator="notEqual">
      <formula>0</formula>
    </cfRule>
  </conditionalFormatting>
  <conditionalFormatting sqref="BF427:XFD427">
    <cfRule type="cellIs" dxfId="262" priority="307" operator="equal">
      <formula>0</formula>
    </cfRule>
  </conditionalFormatting>
  <conditionalFormatting sqref="Q427">
    <cfRule type="cellIs" dxfId="261" priority="306" operator="notEqual">
      <formula>0</formula>
    </cfRule>
  </conditionalFormatting>
  <conditionalFormatting sqref="T52:XFD53 A52:R53">
    <cfRule type="cellIs" dxfId="260" priority="305" operator="equal">
      <formula>0</formula>
    </cfRule>
  </conditionalFormatting>
  <conditionalFormatting sqref="V52:AE53 J52:L53">
    <cfRule type="expression" dxfId="259" priority="302">
      <formula>AND($H52=$I52,$I52=$J52)</formula>
    </cfRule>
    <cfRule type="expression" dxfId="258" priority="303">
      <formula>AND($H52&lt;&gt;$I52,"  "&amp;$I52=$J52)</formula>
    </cfRule>
    <cfRule type="expression" dxfId="257" priority="304">
      <formula>AND("  "&amp;$I52&lt;&gt;$J52,$I52&lt;&gt;$J52)</formula>
    </cfRule>
  </conditionalFormatting>
  <conditionalFormatting sqref="AF52:AU53">
    <cfRule type="expression" dxfId="256" priority="299">
      <formula>AND($H52=$I52,$I52=$J52)</formula>
    </cfRule>
    <cfRule type="expression" dxfId="255" priority="300">
      <formula>AND($H52&lt;&gt;$I52,"  "&amp;$I52=$J52)</formula>
    </cfRule>
    <cfRule type="expression" dxfId="254" priority="301">
      <formula>AND("  "&amp;$I52&lt;&gt;$J52,$I52&lt;&gt;$J52)</formula>
    </cfRule>
  </conditionalFormatting>
  <conditionalFormatting sqref="AV52:BE53">
    <cfRule type="expression" dxfId="253" priority="296">
      <formula>AND($H52=$I52,$I52=$J52)</formula>
    </cfRule>
    <cfRule type="expression" dxfId="252" priority="297">
      <formula>AND($H52&lt;&gt;$I52,"  "&amp;$I52=$J52)</formula>
    </cfRule>
    <cfRule type="expression" dxfId="251" priority="298">
      <formula>AND("  "&amp;$I52&lt;&gt;$J52,$I52&lt;&gt;$J52)</formula>
    </cfRule>
  </conditionalFormatting>
  <conditionalFormatting sqref="S52:S53">
    <cfRule type="cellIs" dxfId="250" priority="295" operator="equal">
      <formula>0</formula>
    </cfRule>
  </conditionalFormatting>
  <conditionalFormatting sqref="Q52:Q53">
    <cfRule type="cellIs" dxfId="249" priority="294" operator="notEqual">
      <formula>0</formula>
    </cfRule>
  </conditionalFormatting>
  <conditionalFormatting sqref="AF626:AU626">
    <cfRule type="expression" dxfId="248" priority="287">
      <formula>AND($H626=$I626,$I626=$J626)</formula>
    </cfRule>
    <cfRule type="expression" dxfId="247" priority="288">
      <formula>AND($H626&lt;&gt;$I626,"  "&amp;$I626=$J626)</formula>
    </cfRule>
    <cfRule type="expression" dxfId="246" priority="289">
      <formula>AND("  "&amp;$I626&lt;&gt;$J626,$I626&lt;&gt;$J626)</formula>
    </cfRule>
  </conditionalFormatting>
  <conditionalFormatting sqref="J626:L626 S626 V626:BE626">
    <cfRule type="expression" dxfId="245" priority="290">
      <formula>AND($H626=$I626,$I626=$J626)</formula>
    </cfRule>
    <cfRule type="expression" dxfId="244" priority="291">
      <formula>AND($H626&lt;&gt;$I626,"  "&amp;$I626=$J626)</formula>
    </cfRule>
    <cfRule type="expression" dxfId="243" priority="292">
      <formula>AND("  "&amp;$I626&lt;&gt;$J626,$I626&lt;&gt;$J626)</formula>
    </cfRule>
  </conditionalFormatting>
  <conditionalFormatting sqref="AV626:BE626">
    <cfRule type="expression" dxfId="242" priority="284">
      <formula>AND($H626=$I626,$I626=$J626)</formula>
    </cfRule>
    <cfRule type="expression" dxfId="241" priority="285">
      <formula>AND($H626&lt;&gt;$I626,"  "&amp;$I626=$J626)</formula>
    </cfRule>
    <cfRule type="expression" dxfId="240" priority="286">
      <formula>AND("  "&amp;$I626&lt;&gt;$J626,$I626&lt;&gt;$J626)</formula>
    </cfRule>
  </conditionalFormatting>
  <conditionalFormatting sqref="Q626:Q627">
    <cfRule type="cellIs" dxfId="239" priority="283" operator="notEqual">
      <formula>0</formula>
    </cfRule>
  </conditionalFormatting>
  <conditionalFormatting sqref="A17:R17 T17:XFD17">
    <cfRule type="cellIs" dxfId="238" priority="282" operator="equal">
      <formula>0</formula>
    </cfRule>
  </conditionalFormatting>
  <conditionalFormatting sqref="J17:L17 V17:AE17">
    <cfRule type="expression" dxfId="237" priority="279">
      <formula>AND($H17=$I17,$I17=$J17)</formula>
    </cfRule>
    <cfRule type="expression" dxfId="236" priority="280">
      <formula>AND($H17&lt;&gt;$I17,"  "&amp;$I17=$J17)</formula>
    </cfRule>
    <cfRule type="expression" dxfId="235" priority="281">
      <formula>AND("  "&amp;$I17&lt;&gt;$J17,$I17&lt;&gt;$J17)</formula>
    </cfRule>
  </conditionalFormatting>
  <conditionalFormatting sqref="AF17:AU17">
    <cfRule type="expression" dxfId="234" priority="276">
      <formula>AND($H17=$I17,$I17=$J17)</formula>
    </cfRule>
    <cfRule type="expression" dxfId="233" priority="277">
      <formula>AND($H17&lt;&gt;$I17,"  "&amp;$I17=$J17)</formula>
    </cfRule>
    <cfRule type="expression" dxfId="232" priority="278">
      <formula>AND("  "&amp;$I17&lt;&gt;$J17,$I17&lt;&gt;$J17)</formula>
    </cfRule>
  </conditionalFormatting>
  <conditionalFormatting sqref="AV17:BE17">
    <cfRule type="expression" dxfId="231" priority="273">
      <formula>AND($H17=$I17,$I17=$J17)</formula>
    </cfRule>
    <cfRule type="expression" dxfId="230" priority="274">
      <formula>AND($H17&lt;&gt;$I17,"  "&amp;$I17=$J17)</formula>
    </cfRule>
    <cfRule type="expression" dxfId="229" priority="275">
      <formula>AND("  "&amp;$I17&lt;&gt;$J17,$I17&lt;&gt;$J17)</formula>
    </cfRule>
  </conditionalFormatting>
  <conditionalFormatting sqref="S17">
    <cfRule type="cellIs" dxfId="228" priority="272" operator="equal">
      <formula>0</formula>
    </cfRule>
  </conditionalFormatting>
  <conditionalFormatting sqref="A18:XFD18">
    <cfRule type="cellIs" dxfId="227" priority="271" operator="equal">
      <formula>0</formula>
    </cfRule>
  </conditionalFormatting>
  <conditionalFormatting sqref="Q17:Q18">
    <cfRule type="cellIs" dxfId="226" priority="270" operator="notEqual">
      <formula>0</formula>
    </cfRule>
  </conditionalFormatting>
  <conditionalFormatting sqref="AF430:AU431">
    <cfRule type="expression" dxfId="225" priority="263">
      <formula>AND($H430=$I430,$I430=$J430)</formula>
    </cfRule>
    <cfRule type="expression" dxfId="224" priority="264">
      <formula>AND($H430&lt;&gt;$I430,"  "&amp;$I430=$J430)</formula>
    </cfRule>
    <cfRule type="expression" dxfId="223" priority="265">
      <formula>AND("  "&amp;$I430&lt;&gt;$J430,$I430&lt;&gt;$J430)</formula>
    </cfRule>
  </conditionalFormatting>
  <conditionalFormatting sqref="AV430:BE431">
    <cfRule type="expression" dxfId="222" priority="260">
      <formula>AND($H430=$I430,$I430=$J430)</formula>
    </cfRule>
    <cfRule type="expression" dxfId="221" priority="261">
      <formula>AND($H430&lt;&gt;$I430,"  "&amp;$I430=$J430)</formula>
    </cfRule>
    <cfRule type="expression" dxfId="220" priority="262">
      <formula>AND("  "&amp;$I430&lt;&gt;$J430,$I430&lt;&gt;$J430)</formula>
    </cfRule>
  </conditionalFormatting>
  <conditionalFormatting sqref="A430:XFD431">
    <cfRule type="cellIs" dxfId="219" priority="269" operator="equal">
      <formula>0</formula>
    </cfRule>
  </conditionalFormatting>
  <conditionalFormatting sqref="J430:L431 S430:S431 V430:AE431">
    <cfRule type="expression" dxfId="218" priority="266">
      <formula>AND($H430=$I430,$I430=$J430)</formula>
    </cfRule>
    <cfRule type="expression" dxfId="217" priority="267">
      <formula>AND($H430&lt;&gt;$I430,"  "&amp;$I430=$J430)</formula>
    </cfRule>
    <cfRule type="expression" dxfId="216" priority="268">
      <formula>AND("  "&amp;$I430&lt;&gt;$J430,$I430&lt;&gt;$J430)</formula>
    </cfRule>
  </conditionalFormatting>
  <conditionalFormatting sqref="S430:S431 V430:BE431">
    <cfRule type="cellIs" dxfId="215" priority="259" operator="lessThan">
      <formula>0</formula>
    </cfRule>
  </conditionalFormatting>
  <conditionalFormatting sqref="BF432:XFD432">
    <cfRule type="cellIs" dxfId="214" priority="258" operator="equal">
      <formula>0</formula>
    </cfRule>
  </conditionalFormatting>
  <conditionalFormatting sqref="Q430:Q432">
    <cfRule type="cellIs" dxfId="213" priority="257" operator="notEqual">
      <formula>0</formula>
    </cfRule>
  </conditionalFormatting>
  <conditionalFormatting sqref="AF433:AU433">
    <cfRule type="expression" dxfId="212" priority="250">
      <formula>AND($H433=$I433,$I433=$J433)</formula>
    </cfRule>
    <cfRule type="expression" dxfId="211" priority="251">
      <formula>AND($H433&lt;&gt;$I433,"  "&amp;$I433=$J433)</formula>
    </cfRule>
    <cfRule type="expression" dxfId="210" priority="252">
      <formula>AND("  "&amp;$I433&lt;&gt;$J433,$I433&lt;&gt;$J433)</formula>
    </cfRule>
  </conditionalFormatting>
  <conditionalFormatting sqref="AV433:BE433">
    <cfRule type="expression" dxfId="209" priority="247">
      <formula>AND($H433=$I433,$I433=$J433)</formula>
    </cfRule>
    <cfRule type="expression" dxfId="208" priority="248">
      <formula>AND($H433&lt;&gt;$I433,"  "&amp;$I433=$J433)</formula>
    </cfRule>
    <cfRule type="expression" dxfId="207" priority="249">
      <formula>AND("  "&amp;$I433&lt;&gt;$J433,$I433&lt;&gt;$J433)</formula>
    </cfRule>
  </conditionalFormatting>
  <conditionalFormatting sqref="A433:XFD433 A434:R435 BF434:XFD435">
    <cfRule type="cellIs" dxfId="206" priority="256" operator="equal">
      <formula>0</formula>
    </cfRule>
  </conditionalFormatting>
  <conditionalFormatting sqref="J433:L435 S433 V433:AE433">
    <cfRule type="expression" dxfId="205" priority="253">
      <formula>AND($H433=$I433,$I433=$J433)</formula>
    </cfRule>
    <cfRule type="expression" dxfId="204" priority="254">
      <formula>AND($H433&lt;&gt;$I433,"  "&amp;$I433=$J433)</formula>
    </cfRule>
    <cfRule type="expression" dxfId="203" priority="255">
      <formula>AND("  "&amp;$I433&lt;&gt;$J433,$I433&lt;&gt;$J433)</formula>
    </cfRule>
  </conditionalFormatting>
  <conditionalFormatting sqref="S433 V433:BE433">
    <cfRule type="cellIs" dxfId="202" priority="246" operator="lessThan">
      <formula>0</formula>
    </cfRule>
  </conditionalFormatting>
  <conditionalFormatting sqref="BF438:XFD438">
    <cfRule type="cellIs" dxfId="201" priority="245" operator="equal">
      <formula>0</formula>
    </cfRule>
  </conditionalFormatting>
  <conditionalFormatting sqref="Q433:Q435 Q438">
    <cfRule type="cellIs" dxfId="200" priority="244" operator="notEqual">
      <formula>0</formula>
    </cfRule>
  </conditionalFormatting>
  <conditionalFormatting sqref="AF436:AU437">
    <cfRule type="expression" dxfId="199" priority="237">
      <formula>AND($H436=$I436,$I436=$J436)</formula>
    </cfRule>
    <cfRule type="expression" dxfId="198" priority="238">
      <formula>AND($H436&lt;&gt;$I436,"  "&amp;$I436=$J436)</formula>
    </cfRule>
    <cfRule type="expression" dxfId="197" priority="239">
      <formula>AND("  "&amp;$I436&lt;&gt;$J436,$I436&lt;&gt;$J436)</formula>
    </cfRule>
  </conditionalFormatting>
  <conditionalFormatting sqref="AV436:BE437">
    <cfRule type="expression" dxfId="196" priority="234">
      <formula>AND($H436=$I436,$I436=$J436)</formula>
    </cfRule>
    <cfRule type="expression" dxfId="195" priority="235">
      <formula>AND($H436&lt;&gt;$I436,"  "&amp;$I436=$J436)</formula>
    </cfRule>
    <cfRule type="expression" dxfId="194" priority="236">
      <formula>AND("  "&amp;$I436&lt;&gt;$J436,$I436&lt;&gt;$J436)</formula>
    </cfRule>
  </conditionalFormatting>
  <conditionalFormatting sqref="A436:XFD437">
    <cfRule type="cellIs" dxfId="193" priority="243" operator="equal">
      <formula>0</formula>
    </cfRule>
  </conditionalFormatting>
  <conditionalFormatting sqref="J436:L437 S436:S437 V436:AE437">
    <cfRule type="expression" dxfId="192" priority="240">
      <formula>AND($H436=$I436,$I436=$J436)</formula>
    </cfRule>
    <cfRule type="expression" dxfId="191" priority="241">
      <formula>AND($H436&lt;&gt;$I436,"  "&amp;$I436=$J436)</formula>
    </cfRule>
    <cfRule type="expression" dxfId="190" priority="242">
      <formula>AND("  "&amp;$I436&lt;&gt;$J436,$I436&lt;&gt;$J436)</formula>
    </cfRule>
  </conditionalFormatting>
  <conditionalFormatting sqref="S436:S437 V436:BE437">
    <cfRule type="cellIs" dxfId="189" priority="233" operator="lessThan">
      <formula>0</formula>
    </cfRule>
  </conditionalFormatting>
  <conditionalFormatting sqref="Q436:Q437">
    <cfRule type="cellIs" dxfId="188" priority="232" operator="notEqual">
      <formula>0</formula>
    </cfRule>
  </conditionalFormatting>
  <conditionalFormatting sqref="AF439:AU439">
    <cfRule type="expression" dxfId="187" priority="225">
      <formula>AND($H439=$I439,$I439=$J439)</formula>
    </cfRule>
    <cfRule type="expression" dxfId="186" priority="226">
      <formula>AND($H439&lt;&gt;$I439,"  "&amp;$I439=$J439)</formula>
    </cfRule>
    <cfRule type="expression" dxfId="185" priority="227">
      <formula>AND("  "&amp;$I439&lt;&gt;$J439,$I439&lt;&gt;$J439)</formula>
    </cfRule>
  </conditionalFormatting>
  <conditionalFormatting sqref="AV439:BE439">
    <cfRule type="expression" dxfId="184" priority="222">
      <formula>AND($H439=$I439,$I439=$J439)</formula>
    </cfRule>
    <cfRule type="expression" dxfId="183" priority="223">
      <formula>AND($H439&lt;&gt;$I439,"  "&amp;$I439=$J439)</formula>
    </cfRule>
    <cfRule type="expression" dxfId="182" priority="224">
      <formula>AND("  "&amp;$I439&lt;&gt;$J439,$I439&lt;&gt;$J439)</formula>
    </cfRule>
  </conditionalFormatting>
  <conditionalFormatting sqref="K439:XFD439 M440:R441 BF440:XFD441 K440:L442">
    <cfRule type="cellIs" dxfId="181" priority="231" operator="equal">
      <formula>0</formula>
    </cfRule>
  </conditionalFormatting>
  <conditionalFormatting sqref="S439 V439:AE439 K439:L442">
    <cfRule type="expression" dxfId="180" priority="228">
      <formula>AND($H439=$I439,$I439=$J439)</formula>
    </cfRule>
    <cfRule type="expression" dxfId="179" priority="229">
      <formula>AND($H439&lt;&gt;$I439,"  "&amp;$I439=$J439)</formula>
    </cfRule>
    <cfRule type="expression" dxfId="178" priority="230">
      <formula>AND("  "&amp;$I439&lt;&gt;$J439,$I439&lt;&gt;$J439)</formula>
    </cfRule>
  </conditionalFormatting>
  <conditionalFormatting sqref="S439 V439:BE439">
    <cfRule type="cellIs" dxfId="177" priority="221" operator="lessThan">
      <formula>0</formula>
    </cfRule>
  </conditionalFormatting>
  <conditionalFormatting sqref="BF445:XFD445">
    <cfRule type="cellIs" dxfId="176" priority="220" operator="equal">
      <formula>0</formula>
    </cfRule>
  </conditionalFormatting>
  <conditionalFormatting sqref="Q439:Q441 Q445">
    <cfRule type="cellIs" dxfId="175" priority="219" operator="notEqual">
      <formula>0</formula>
    </cfRule>
  </conditionalFormatting>
  <conditionalFormatting sqref="AF442:AU443">
    <cfRule type="expression" dxfId="174" priority="212">
      <formula>AND($H442=$I442,$I442=$J442)</formula>
    </cfRule>
    <cfRule type="expression" dxfId="173" priority="213">
      <formula>AND($H442&lt;&gt;$I442,"  "&amp;$I442=$J442)</formula>
    </cfRule>
    <cfRule type="expression" dxfId="172" priority="214">
      <formula>AND("  "&amp;$I442&lt;&gt;$J442,$I442&lt;&gt;$J442)</formula>
    </cfRule>
  </conditionalFormatting>
  <conditionalFormatting sqref="AV442:BE443">
    <cfRule type="expression" dxfId="171" priority="209">
      <formula>AND($H442=$I442,$I442=$J442)</formula>
    </cfRule>
    <cfRule type="expression" dxfId="170" priority="210">
      <formula>AND($H442&lt;&gt;$I442,"  "&amp;$I442=$J442)</formula>
    </cfRule>
    <cfRule type="expression" dxfId="169" priority="211">
      <formula>AND("  "&amp;$I442&lt;&gt;$J442,$I442&lt;&gt;$J442)</formula>
    </cfRule>
  </conditionalFormatting>
  <conditionalFormatting sqref="M443:XFD443 M442:R442 T442:XFD442">
    <cfRule type="cellIs" dxfId="168" priority="218" operator="equal">
      <formula>0</formula>
    </cfRule>
  </conditionalFormatting>
  <conditionalFormatting sqref="S443 V442:AE443">
    <cfRule type="expression" dxfId="167" priority="215">
      <formula>AND($H442=$I442,$I442=$J442)</formula>
    </cfRule>
    <cfRule type="expression" dxfId="166" priority="216">
      <formula>AND($H442&lt;&gt;$I442,"  "&amp;$I442=$J442)</formula>
    </cfRule>
    <cfRule type="expression" dxfId="165" priority="217">
      <formula>AND("  "&amp;$I442&lt;&gt;$J442,$I442&lt;&gt;$J442)</formula>
    </cfRule>
  </conditionalFormatting>
  <conditionalFormatting sqref="S443 V442:BE443">
    <cfRule type="cellIs" dxfId="164" priority="208" operator="lessThan">
      <formula>0</formula>
    </cfRule>
  </conditionalFormatting>
  <conditionalFormatting sqref="Q442:Q443">
    <cfRule type="cellIs" dxfId="163" priority="207" operator="notEqual">
      <formula>0</formula>
    </cfRule>
  </conditionalFormatting>
  <conditionalFormatting sqref="A439:J442">
    <cfRule type="cellIs" dxfId="162" priority="206" operator="equal">
      <formula>0</formula>
    </cfRule>
  </conditionalFormatting>
  <conditionalFormatting sqref="J439:J442">
    <cfRule type="expression" dxfId="161" priority="203">
      <formula>AND($H439=$I439,$I439=$J439)</formula>
    </cfRule>
    <cfRule type="expression" dxfId="160" priority="204">
      <formula>AND($H439&lt;&gt;$I439,"  "&amp;$I439=$J439)</formula>
    </cfRule>
    <cfRule type="expression" dxfId="159" priority="205">
      <formula>AND("  "&amp;$I439&lt;&gt;$J439,$I439&lt;&gt;$J439)</formula>
    </cfRule>
  </conditionalFormatting>
  <conditionalFormatting sqref="BF444:XFD444 M444:R444">
    <cfRule type="cellIs" dxfId="158" priority="202" operator="equal">
      <formula>0</formula>
    </cfRule>
  </conditionalFormatting>
  <conditionalFormatting sqref="AF54:AU54">
    <cfRule type="expression" dxfId="157" priority="157">
      <formula>AND($H54=$I54,$I54=$J54)</formula>
    </cfRule>
    <cfRule type="expression" dxfId="156" priority="158">
      <formula>AND($H54&lt;&gt;$I54,"  "&amp;$I54=$J54)</formula>
    </cfRule>
    <cfRule type="expression" dxfId="155" priority="159">
      <formula>AND("  "&amp;$I54&lt;&gt;$J54,$I54&lt;&gt;$J54)</formula>
    </cfRule>
  </conditionalFormatting>
  <conditionalFormatting sqref="Q444">
    <cfRule type="cellIs" dxfId="154" priority="198" operator="notEqual">
      <formula>0</formula>
    </cfRule>
  </conditionalFormatting>
  <conditionalFormatting sqref="A451:XFD453">
    <cfRule type="cellIs" dxfId="153" priority="118" operator="equal">
      <formula>0</formula>
    </cfRule>
  </conditionalFormatting>
  <conditionalFormatting sqref="J443:L444">
    <cfRule type="expression" dxfId="152" priority="191">
      <formula>AND($H443=$I443,$I443=$J443)</formula>
    </cfRule>
    <cfRule type="expression" dxfId="151" priority="192">
      <formula>AND($H443&lt;&gt;$I443,"  "&amp;$I443=$J443)</formula>
    </cfRule>
    <cfRule type="expression" dxfId="150" priority="193">
      <formula>AND("  "&amp;$I443&lt;&gt;$J443,$I443&lt;&gt;$J443)</formula>
    </cfRule>
  </conditionalFormatting>
  <conditionalFormatting sqref="A443:L444">
    <cfRule type="cellIs" dxfId="149" priority="190" operator="equal">
      <formula>0</formula>
    </cfRule>
  </conditionalFormatting>
  <conditionalFormatting sqref="AF446:AU446">
    <cfRule type="expression" dxfId="148" priority="183">
      <formula>AND($H446=$I446,$I446=$J446)</formula>
    </cfRule>
    <cfRule type="expression" dxfId="147" priority="184">
      <formula>AND($H446&lt;&gt;$I446,"  "&amp;$I446=$J446)</formula>
    </cfRule>
    <cfRule type="expression" dxfId="146" priority="185">
      <formula>AND("  "&amp;$I446&lt;&gt;$J446,$I446&lt;&gt;$J446)</formula>
    </cfRule>
  </conditionalFormatting>
  <conditionalFormatting sqref="AV446:BE446">
    <cfRule type="expression" dxfId="145" priority="180">
      <formula>AND($H446=$I446,$I446=$J446)</formula>
    </cfRule>
    <cfRule type="expression" dxfId="144" priority="181">
      <formula>AND($H446&lt;&gt;$I446,"  "&amp;$I446=$J446)</formula>
    </cfRule>
    <cfRule type="expression" dxfId="143" priority="182">
      <formula>AND("  "&amp;$I446&lt;&gt;$J446,$I446&lt;&gt;$J446)</formula>
    </cfRule>
  </conditionalFormatting>
  <conditionalFormatting sqref="A446:XFD446">
    <cfRule type="cellIs" dxfId="142" priority="189" operator="equal">
      <formula>0</formula>
    </cfRule>
  </conditionalFormatting>
  <conditionalFormatting sqref="J446:L446 S446 V446:AE446">
    <cfRule type="expression" dxfId="141" priority="186">
      <formula>AND($H446=$I446,$I446=$J446)</formula>
    </cfRule>
    <cfRule type="expression" dxfId="140" priority="187">
      <formula>AND($H446&lt;&gt;$I446,"  "&amp;$I446=$J446)</formula>
    </cfRule>
    <cfRule type="expression" dxfId="139" priority="188">
      <formula>AND("  "&amp;$I446&lt;&gt;$J446,$I446&lt;&gt;$J446)</formula>
    </cfRule>
  </conditionalFormatting>
  <conditionalFormatting sqref="S446 V446:BE446">
    <cfRule type="cellIs" dxfId="138" priority="179" operator="lessThan">
      <formula>0</formula>
    </cfRule>
  </conditionalFormatting>
  <conditionalFormatting sqref="BF447:XFD447">
    <cfRule type="cellIs" dxfId="137" priority="178" operator="equal">
      <formula>0</formula>
    </cfRule>
  </conditionalFormatting>
  <conditionalFormatting sqref="Q446:Q447">
    <cfRule type="cellIs" dxfId="136" priority="177" operator="notEqual">
      <formula>0</formula>
    </cfRule>
  </conditionalFormatting>
  <conditionalFormatting sqref="AF448:AU449">
    <cfRule type="expression" dxfId="135" priority="170">
      <formula>AND($H448=$I448,$I448=$J448)</formula>
    </cfRule>
    <cfRule type="expression" dxfId="134" priority="171">
      <formula>AND($H448&lt;&gt;$I448,"  "&amp;$I448=$J448)</formula>
    </cfRule>
    <cfRule type="expression" dxfId="133" priority="172">
      <formula>AND("  "&amp;$I448&lt;&gt;$J448,$I448&lt;&gt;$J448)</formula>
    </cfRule>
  </conditionalFormatting>
  <conditionalFormatting sqref="AV448:BE449">
    <cfRule type="expression" dxfId="132" priority="167">
      <formula>AND($H448=$I448,$I448=$J448)</formula>
    </cfRule>
    <cfRule type="expression" dxfId="131" priority="168">
      <formula>AND($H448&lt;&gt;$I448,"  "&amp;$I448=$J448)</formula>
    </cfRule>
    <cfRule type="expression" dxfId="130" priority="169">
      <formula>AND("  "&amp;$I448&lt;&gt;$J448,$I448&lt;&gt;$J448)</formula>
    </cfRule>
  </conditionalFormatting>
  <conditionalFormatting sqref="A448:XFD449">
    <cfRule type="cellIs" dxfId="129" priority="176" operator="equal">
      <formula>0</formula>
    </cfRule>
  </conditionalFormatting>
  <conditionalFormatting sqref="J448:L449 S448:S449 V448:AE449">
    <cfRule type="expression" dxfId="128" priority="173">
      <formula>AND($H448=$I448,$I448=$J448)</formula>
    </cfRule>
    <cfRule type="expression" dxfId="127" priority="174">
      <formula>AND($H448&lt;&gt;$I448,"  "&amp;$I448=$J448)</formula>
    </cfRule>
    <cfRule type="expression" dxfId="126" priority="175">
      <formula>AND("  "&amp;$I448&lt;&gt;$J448,$I448&lt;&gt;$J448)</formula>
    </cfRule>
  </conditionalFormatting>
  <conditionalFormatting sqref="S448:S449 V448:BE449">
    <cfRule type="cellIs" dxfId="125" priority="166" operator="lessThan">
      <formula>0</formula>
    </cfRule>
  </conditionalFormatting>
  <conditionalFormatting sqref="BF450:XFD450">
    <cfRule type="cellIs" dxfId="124" priority="165" operator="equal">
      <formula>0</formula>
    </cfRule>
  </conditionalFormatting>
  <conditionalFormatting sqref="Q448:Q450">
    <cfRule type="cellIs" dxfId="123" priority="164" operator="notEqual">
      <formula>0</formula>
    </cfRule>
  </conditionalFormatting>
  <conditionalFormatting sqref="T54:XFD54 A54:R54">
    <cfRule type="cellIs" dxfId="122" priority="163" operator="equal">
      <formula>0</formula>
    </cfRule>
  </conditionalFormatting>
  <conditionalFormatting sqref="V54:AE54 J54:L54">
    <cfRule type="expression" dxfId="121" priority="160">
      <formula>AND($H54=$I54,$I54=$J54)</formula>
    </cfRule>
    <cfRule type="expression" dxfId="120" priority="161">
      <formula>AND($H54&lt;&gt;$I54,"  "&amp;$I54=$J54)</formula>
    </cfRule>
    <cfRule type="expression" dxfId="119" priority="162">
      <formula>AND("  "&amp;$I54&lt;&gt;$J54,$I54&lt;&gt;$J54)</formula>
    </cfRule>
  </conditionalFormatting>
  <conditionalFormatting sqref="AF451:AU453">
    <cfRule type="expression" dxfId="118" priority="122">
      <formula>AND($H451=$I451,$I451=$J451)</formula>
    </cfRule>
    <cfRule type="expression" dxfId="117" priority="123">
      <formula>AND($H451&lt;&gt;$I451,"  "&amp;$I451=$J451)</formula>
    </cfRule>
    <cfRule type="expression" dxfId="116" priority="124">
      <formula>AND("  "&amp;$I451&lt;&gt;$J451,$I451&lt;&gt;$J451)</formula>
    </cfRule>
  </conditionalFormatting>
  <conditionalFormatting sqref="AV54:BE54">
    <cfRule type="expression" dxfId="115" priority="154">
      <formula>AND($H54=$I54,$I54=$J54)</formula>
    </cfRule>
    <cfRule type="expression" dxfId="114" priority="155">
      <formula>AND($H54&lt;&gt;$I54,"  "&amp;$I54=$J54)</formula>
    </cfRule>
    <cfRule type="expression" dxfId="113" priority="156">
      <formula>AND("  "&amp;$I54&lt;&gt;$J54,$I54&lt;&gt;$J54)</formula>
    </cfRule>
  </conditionalFormatting>
  <conditionalFormatting sqref="S54">
    <cfRule type="cellIs" dxfId="112" priority="153" operator="equal">
      <formula>0</formula>
    </cfRule>
  </conditionalFormatting>
  <conditionalFormatting sqref="Q54">
    <cfRule type="cellIs" dxfId="111" priority="152" operator="notEqual">
      <formula>0</formula>
    </cfRule>
  </conditionalFormatting>
  <conditionalFormatting sqref="A628:XFD628">
    <cfRule type="cellIs" dxfId="110" priority="151" operator="equal">
      <formula>0</formula>
    </cfRule>
  </conditionalFormatting>
  <conditionalFormatting sqref="AF628:AU628">
    <cfRule type="expression" dxfId="109" priority="145">
      <formula>AND($H628=$I628,$I628=$J628)</formula>
    </cfRule>
    <cfRule type="expression" dxfId="108" priority="146">
      <formula>AND($H628&lt;&gt;$I628,"  "&amp;$I628=$J628)</formula>
    </cfRule>
    <cfRule type="expression" dxfId="107" priority="147">
      <formula>AND("  "&amp;$I628&lt;&gt;$J628,$I628&lt;&gt;$J628)</formula>
    </cfRule>
  </conditionalFormatting>
  <conditionalFormatting sqref="J628:L628 S628 V628:BE628">
    <cfRule type="expression" dxfId="106" priority="148">
      <formula>AND($H628=$I628,$I628=$J628)</formula>
    </cfRule>
    <cfRule type="expression" dxfId="105" priority="149">
      <formula>AND($H628&lt;&gt;$I628,"  "&amp;$I628=$J628)</formula>
    </cfRule>
    <cfRule type="expression" dxfId="104" priority="150">
      <formula>AND("  "&amp;$I628&lt;&gt;$J628,$I628&lt;&gt;$J628)</formula>
    </cfRule>
  </conditionalFormatting>
  <conditionalFormatting sqref="AV628:BE628">
    <cfRule type="expression" dxfId="103" priority="142">
      <formula>AND($H628=$I628,$I628=$J628)</formula>
    </cfRule>
    <cfRule type="expression" dxfId="102" priority="143">
      <formula>AND($H628&lt;&gt;$I628,"  "&amp;$I628=$J628)</formula>
    </cfRule>
    <cfRule type="expression" dxfId="101" priority="144">
      <formula>AND("  "&amp;$I628&lt;&gt;$J628,$I628&lt;&gt;$J628)</formula>
    </cfRule>
  </conditionalFormatting>
  <conditionalFormatting sqref="Q628:Q629">
    <cfRule type="cellIs" dxfId="100" priority="141" operator="notEqual">
      <formula>0</formula>
    </cfRule>
  </conditionalFormatting>
  <conditionalFormatting sqref="A19:R19 T19:XFD19">
    <cfRule type="cellIs" dxfId="99" priority="140" operator="equal">
      <formula>0</formula>
    </cfRule>
  </conditionalFormatting>
  <conditionalFormatting sqref="J19:L19 V19:AE19">
    <cfRule type="expression" dxfId="98" priority="137">
      <formula>AND($H19=$I19,$I19=$J19)</formula>
    </cfRule>
    <cfRule type="expression" dxfId="97" priority="138">
      <formula>AND($H19&lt;&gt;$I19,"  "&amp;$I19=$J19)</formula>
    </cfRule>
    <cfRule type="expression" dxfId="96" priority="139">
      <formula>AND("  "&amp;$I19&lt;&gt;$J19,$I19&lt;&gt;$J19)</formula>
    </cfRule>
  </conditionalFormatting>
  <conditionalFormatting sqref="AF19:AU19">
    <cfRule type="expression" dxfId="95" priority="134">
      <formula>AND($H19=$I19,$I19=$J19)</formula>
    </cfRule>
    <cfRule type="expression" dxfId="94" priority="135">
      <formula>AND($H19&lt;&gt;$I19,"  "&amp;$I19=$J19)</formula>
    </cfRule>
    <cfRule type="expression" dxfId="93" priority="136">
      <formula>AND("  "&amp;$I19&lt;&gt;$J19,$I19&lt;&gt;$J19)</formula>
    </cfRule>
  </conditionalFormatting>
  <conditionalFormatting sqref="AV19:BE19">
    <cfRule type="expression" dxfId="92" priority="131">
      <formula>AND($H19=$I19,$I19=$J19)</formula>
    </cfRule>
    <cfRule type="expression" dxfId="91" priority="132">
      <formula>AND($H19&lt;&gt;$I19,"  "&amp;$I19=$J19)</formula>
    </cfRule>
    <cfRule type="expression" dxfId="90" priority="133">
      <formula>AND("  "&amp;$I19&lt;&gt;$J19,$I19&lt;&gt;$J19)</formula>
    </cfRule>
  </conditionalFormatting>
  <conditionalFormatting sqref="S19">
    <cfRule type="cellIs" dxfId="89" priority="130" operator="equal">
      <formula>0</formula>
    </cfRule>
  </conditionalFormatting>
  <conditionalFormatting sqref="A20:XFD20">
    <cfRule type="cellIs" dxfId="88" priority="129" operator="equal">
      <formula>0</formula>
    </cfRule>
  </conditionalFormatting>
  <conditionalFormatting sqref="Q19:Q20">
    <cfRule type="cellIs" dxfId="87" priority="128" operator="notEqual">
      <formula>0</formula>
    </cfRule>
  </conditionalFormatting>
  <conditionalFormatting sqref="J451:L453 S451:S453 V451:AE453">
    <cfRule type="expression" dxfId="86" priority="125">
      <formula>AND($H451=$I451,$I451=$J451)</formula>
    </cfRule>
    <cfRule type="expression" dxfId="85" priority="126">
      <formula>AND($H451&lt;&gt;$I451,"  "&amp;$I451=$J451)</formula>
    </cfRule>
    <cfRule type="expression" dxfId="84" priority="127">
      <formula>AND("  "&amp;$I451&lt;&gt;$J451,$I451&lt;&gt;$J451)</formula>
    </cfRule>
  </conditionalFormatting>
  <conditionalFormatting sqref="AV451:BE453">
    <cfRule type="expression" dxfId="83" priority="119">
      <formula>AND($H451=$I451,$I451=$J451)</formula>
    </cfRule>
    <cfRule type="expression" dxfId="82" priority="120">
      <formula>AND($H451&lt;&gt;$I451,"  "&amp;$I451=$J451)</formula>
    </cfRule>
    <cfRule type="expression" dxfId="81" priority="121">
      <formula>AND("  "&amp;$I451&lt;&gt;$J451,$I451&lt;&gt;$J451)</formula>
    </cfRule>
  </conditionalFormatting>
  <conditionalFormatting sqref="Q451:Q453">
    <cfRule type="cellIs" dxfId="80" priority="117" operator="notEqual">
      <formula>0</formula>
    </cfRule>
  </conditionalFormatting>
  <conditionalFormatting sqref="BF454:XFD454">
    <cfRule type="cellIs" dxfId="79" priority="116" operator="equal">
      <formula>0</formula>
    </cfRule>
  </conditionalFormatting>
  <conditionalFormatting sqref="Q454">
    <cfRule type="cellIs" dxfId="78" priority="115" operator="notEqual">
      <formula>0</formula>
    </cfRule>
  </conditionalFormatting>
  <conditionalFormatting sqref="AF455:AU455">
    <cfRule type="expression" dxfId="77" priority="108">
      <formula>AND($H455=$I455,$I455=$J455)</formula>
    </cfRule>
    <cfRule type="expression" dxfId="76" priority="109">
      <formula>AND($H455&lt;&gt;$I455,"  "&amp;$I455=$J455)</formula>
    </cfRule>
    <cfRule type="expression" dxfId="75" priority="110">
      <formula>AND("  "&amp;$I455&lt;&gt;$J455,$I455&lt;&gt;$J455)</formula>
    </cfRule>
  </conditionalFormatting>
  <conditionalFormatting sqref="AV455:BE455">
    <cfRule type="expression" dxfId="74" priority="105">
      <formula>AND($H455=$I455,$I455=$J455)</formula>
    </cfRule>
    <cfRule type="expression" dxfId="73" priority="106">
      <formula>AND($H455&lt;&gt;$I455,"  "&amp;$I455=$J455)</formula>
    </cfRule>
    <cfRule type="expression" dxfId="72" priority="107">
      <formula>AND("  "&amp;$I455&lt;&gt;$J455,$I455&lt;&gt;$J455)</formula>
    </cfRule>
  </conditionalFormatting>
  <conditionalFormatting sqref="A455:XFD455">
    <cfRule type="cellIs" dxfId="71" priority="114" operator="equal">
      <formula>0</formula>
    </cfRule>
  </conditionalFormatting>
  <conditionalFormatting sqref="J455:L455 S455 V455:AE455">
    <cfRule type="expression" dxfId="70" priority="111">
      <formula>AND($H455=$I455,$I455=$J455)</formula>
    </cfRule>
    <cfRule type="expression" dxfId="69" priority="112">
      <formula>AND($H455&lt;&gt;$I455,"  "&amp;$I455=$J455)</formula>
    </cfRule>
    <cfRule type="expression" dxfId="68" priority="113">
      <formula>AND("  "&amp;$I455&lt;&gt;$J455,$I455&lt;&gt;$J455)</formula>
    </cfRule>
  </conditionalFormatting>
  <conditionalFormatting sqref="S455 V455:BE455">
    <cfRule type="cellIs" dxfId="67" priority="104" operator="lessThan">
      <formula>0</formula>
    </cfRule>
  </conditionalFormatting>
  <conditionalFormatting sqref="BF456:XFD456">
    <cfRule type="cellIs" dxfId="66" priority="103" operator="equal">
      <formula>0</formula>
    </cfRule>
  </conditionalFormatting>
  <conditionalFormatting sqref="Q455:Q456">
    <cfRule type="cellIs" dxfId="65" priority="102" operator="notEqual">
      <formula>0</formula>
    </cfRule>
  </conditionalFormatting>
  <conditionalFormatting sqref="AF457:AU458">
    <cfRule type="expression" dxfId="64" priority="95">
      <formula>AND($H457=$I457,$I457=$J457)</formula>
    </cfRule>
    <cfRule type="expression" dxfId="63" priority="96">
      <formula>AND($H457&lt;&gt;$I457,"  "&amp;$I457=$J457)</formula>
    </cfRule>
    <cfRule type="expression" dxfId="62" priority="97">
      <formula>AND("  "&amp;$I457&lt;&gt;$J457,$I457&lt;&gt;$J457)</formula>
    </cfRule>
  </conditionalFormatting>
  <conditionalFormatting sqref="AV457:BE458">
    <cfRule type="expression" dxfId="61" priority="92">
      <formula>AND($H457=$I457,$I457=$J457)</formula>
    </cfRule>
    <cfRule type="expression" dxfId="60" priority="93">
      <formula>AND($H457&lt;&gt;$I457,"  "&amp;$I457=$J457)</formula>
    </cfRule>
    <cfRule type="expression" dxfId="59" priority="94">
      <formula>AND("  "&amp;$I457&lt;&gt;$J457,$I457&lt;&gt;$J457)</formula>
    </cfRule>
  </conditionalFormatting>
  <conditionalFormatting sqref="A457:XFD458">
    <cfRule type="cellIs" dxfId="58" priority="101" operator="equal">
      <formula>0</formula>
    </cfRule>
  </conditionalFormatting>
  <conditionalFormatting sqref="J457:L458 S457:S458 V457:AE458">
    <cfRule type="expression" dxfId="57" priority="98">
      <formula>AND($H457=$I457,$I457=$J457)</formula>
    </cfRule>
    <cfRule type="expression" dxfId="56" priority="99">
      <formula>AND($H457&lt;&gt;$I457,"  "&amp;$I457=$J457)</formula>
    </cfRule>
    <cfRule type="expression" dxfId="55" priority="100">
      <formula>AND("  "&amp;$I457&lt;&gt;$J457,$I457&lt;&gt;$J457)</formula>
    </cfRule>
  </conditionalFormatting>
  <conditionalFormatting sqref="S457:S458 V457:BE458">
    <cfRule type="cellIs" dxfId="54" priority="91" operator="lessThan">
      <formula>0</formula>
    </cfRule>
  </conditionalFormatting>
  <conditionalFormatting sqref="BF459:XFD459">
    <cfRule type="cellIs" dxfId="53" priority="90" operator="equal">
      <formula>0</formula>
    </cfRule>
  </conditionalFormatting>
  <conditionalFormatting sqref="Q457:Q459">
    <cfRule type="cellIs" dxfId="52" priority="89" operator="notEqual">
      <formula>0</formula>
    </cfRule>
  </conditionalFormatting>
  <conditionalFormatting sqref="J614:L615 S614:S615 V614:AE615">
    <cfRule type="expression" dxfId="51" priority="86">
      <formula>AND($H614=$I614,$I614=$J614)</formula>
    </cfRule>
    <cfRule type="expression" dxfId="50" priority="87">
      <formula>AND($H614&lt;&gt;$I614,"  "&amp;$I614=$J614)</formula>
    </cfRule>
    <cfRule type="expression" dxfId="49" priority="88">
      <formula>AND("  "&amp;$I614&lt;&gt;$J614,$I614&lt;&gt;$J614)</formula>
    </cfRule>
  </conditionalFormatting>
  <conditionalFormatting sqref="J613:L613 S613 V613:AE613">
    <cfRule type="expression" dxfId="48" priority="83">
      <formula>AND($H613=$I613,$I613=$J613)</formula>
    </cfRule>
    <cfRule type="expression" dxfId="47" priority="84">
      <formula>AND($H613&lt;&gt;$I613,"  "&amp;$I613=$J613)</formula>
    </cfRule>
    <cfRule type="expression" dxfId="46" priority="85">
      <formula>AND("  "&amp;$I613&lt;&gt;$J613,$I613&lt;&gt;$J613)</formula>
    </cfRule>
  </conditionalFormatting>
  <conditionalFormatting sqref="AF614:AU615">
    <cfRule type="expression" dxfId="45" priority="80">
      <formula>AND($H614=$I614,$I614=$J614)</formula>
    </cfRule>
    <cfRule type="expression" dxfId="44" priority="81">
      <formula>AND($H614&lt;&gt;$I614,"  "&amp;$I614=$J614)</formula>
    </cfRule>
    <cfRule type="expression" dxfId="43" priority="82">
      <formula>AND("  "&amp;$I614&lt;&gt;$J614,$I614&lt;&gt;$J614)</formula>
    </cfRule>
  </conditionalFormatting>
  <conditionalFormatting sqref="AF613:AU613">
    <cfRule type="expression" dxfId="42" priority="77">
      <formula>AND($H613=$I613,$I613=$J613)</formula>
    </cfRule>
    <cfRule type="expression" dxfId="41" priority="78">
      <formula>AND($H613&lt;&gt;$I613,"  "&amp;$I613=$J613)</formula>
    </cfRule>
    <cfRule type="expression" dxfId="40" priority="79">
      <formula>AND("  "&amp;$I613&lt;&gt;$J613,$I613&lt;&gt;$J613)</formula>
    </cfRule>
  </conditionalFormatting>
  <conditionalFormatting sqref="AV614:BE615">
    <cfRule type="expression" dxfId="39" priority="74">
      <formula>AND($H614=$I614,$I614=$J614)</formula>
    </cfRule>
    <cfRule type="expression" dxfId="38" priority="75">
      <formula>AND($H614&lt;&gt;$I614,"  "&amp;$I614=$J614)</formula>
    </cfRule>
    <cfRule type="expression" dxfId="37" priority="76">
      <formula>AND("  "&amp;$I614&lt;&gt;$J614,$I614&lt;&gt;$J614)</formula>
    </cfRule>
  </conditionalFormatting>
  <conditionalFormatting sqref="AV613:BE613">
    <cfRule type="expression" dxfId="36" priority="71">
      <formula>AND($H613=$I613,$I613=$J613)</formula>
    </cfRule>
    <cfRule type="expression" dxfId="35" priority="72">
      <formula>AND($H613&lt;&gt;$I613,"  "&amp;$I613=$J613)</formula>
    </cfRule>
    <cfRule type="expression" dxfId="34" priority="73">
      <formula>AND("  "&amp;$I613&lt;&gt;$J613,$I613&lt;&gt;$J613)</formula>
    </cfRule>
  </conditionalFormatting>
  <conditionalFormatting sqref="A613:XFD615">
    <cfRule type="cellIs" dxfId="33" priority="70" operator="equal">
      <formula>0</formula>
    </cfRule>
  </conditionalFormatting>
  <conditionalFormatting sqref="BF612:XFD612">
    <cfRule type="cellIs" dxfId="32" priority="69" operator="equal">
      <formula>0</formula>
    </cfRule>
  </conditionalFormatting>
  <conditionalFormatting sqref="Q612:Q615">
    <cfRule type="cellIs" dxfId="31" priority="68" operator="notEqual">
      <formula>0</formula>
    </cfRule>
  </conditionalFormatting>
  <conditionalFormatting sqref="A617:XFD617">
    <cfRule type="cellIs" dxfId="30" priority="67" operator="equal">
      <formula>0</formula>
    </cfRule>
  </conditionalFormatting>
  <conditionalFormatting sqref="J617:L617 S617 V617:AE617">
    <cfRule type="expression" dxfId="29" priority="64">
      <formula>AND($H617=$I617,$I617=$J617)</formula>
    </cfRule>
    <cfRule type="expression" dxfId="28" priority="65">
      <formula>AND($H617&lt;&gt;$I617,"  "&amp;$I617=$J617)</formula>
    </cfRule>
    <cfRule type="expression" dxfId="27" priority="66">
      <formula>AND("  "&amp;$I617&lt;&gt;$J617,$I617&lt;&gt;$J617)</formula>
    </cfRule>
  </conditionalFormatting>
  <conditionalFormatting sqref="AF617:AU617">
    <cfRule type="expression" dxfId="26" priority="61">
      <formula>AND($H617=$I617,$I617=$J617)</formula>
    </cfRule>
    <cfRule type="expression" dxfId="25" priority="62">
      <formula>AND($H617&lt;&gt;$I617,"  "&amp;$I617=$J617)</formula>
    </cfRule>
    <cfRule type="expression" dxfId="24" priority="63">
      <formula>AND("  "&amp;$I617&lt;&gt;$J617,$I617&lt;&gt;$J617)</formula>
    </cfRule>
  </conditionalFormatting>
  <conditionalFormatting sqref="AV617:BE617">
    <cfRule type="expression" dxfId="23" priority="58">
      <formula>AND($H617=$I617,$I617=$J617)</formula>
    </cfRule>
    <cfRule type="expression" dxfId="22" priority="59">
      <formula>AND($H617&lt;&gt;$I617,"  "&amp;$I617=$J617)</formula>
    </cfRule>
    <cfRule type="expression" dxfId="21" priority="60">
      <formula>AND("  "&amp;$I617&lt;&gt;$J617,$I617&lt;&gt;$J617)</formula>
    </cfRule>
  </conditionalFormatting>
  <conditionalFormatting sqref="S617 V617:BE617">
    <cfRule type="cellIs" dxfId="20" priority="57" operator="lessThan">
      <formula>0</formula>
    </cfRule>
  </conditionalFormatting>
  <conditionalFormatting sqref="BF616:XFD616">
    <cfRule type="cellIs" dxfId="19" priority="56" operator="equal">
      <formula>0</formula>
    </cfRule>
  </conditionalFormatting>
  <conditionalFormatting sqref="Q616:Q617">
    <cfRule type="cellIs" dxfId="18" priority="55" operator="notEqual">
      <formula>0</formula>
    </cfRule>
  </conditionalFormatting>
  <conditionalFormatting sqref="AF681:AU683">
    <cfRule type="expression" dxfId="17" priority="46">
      <formula>AND($H681=$I681,$I681=$J681)</formula>
    </cfRule>
    <cfRule type="expression" dxfId="16" priority="47">
      <formula>AND($H681&lt;&gt;$I681,"  "&amp;$I681=$J681)</formula>
    </cfRule>
    <cfRule type="expression" dxfId="15" priority="48">
      <formula>AND("  "&amp;$I681&lt;&gt;$J681,$I681&lt;&gt;$J681)</formula>
    </cfRule>
  </conditionalFormatting>
  <conditionalFormatting sqref="V681:AE683 S681:S683 J681:L683">
    <cfRule type="expression" dxfId="14" priority="52">
      <formula>AND($H681=$I681,$I681=$J681)</formula>
    </cfRule>
    <cfRule type="expression" dxfId="13" priority="53">
      <formula>AND($H681&lt;&gt;$I681,"  "&amp;$I681=$J681)</formula>
    </cfRule>
    <cfRule type="expression" dxfId="12" priority="54">
      <formula>AND("  "&amp;$I681&lt;&gt;$J681,$I681&lt;&gt;$J681)</formula>
    </cfRule>
  </conditionalFormatting>
  <conditionalFormatting sqref="AV681:BE683">
    <cfRule type="expression" dxfId="11" priority="40">
      <formula>AND($H681=$I681,$I681=$J681)</formula>
    </cfRule>
    <cfRule type="expression" dxfId="10" priority="41">
      <formula>AND($H681&lt;&gt;$I681,"  "&amp;$I681=$J681)</formula>
    </cfRule>
    <cfRule type="expression" dxfId="9" priority="42">
      <formula>AND("  "&amp;$I681&lt;&gt;$J681,$I681&lt;&gt;$J681)</formula>
    </cfRule>
  </conditionalFormatting>
  <conditionalFormatting sqref="V72:AE74 S72:S74 J72:L74">
    <cfRule type="expression" dxfId="8" priority="25">
      <formula>AND($H72=$I72,$I72=$J72)</formula>
    </cfRule>
    <cfRule type="expression" dxfId="7" priority="26">
      <formula>AND($H72&lt;&gt;$I72,"  "&amp;$I72=$J72)</formula>
    </cfRule>
    <cfRule type="expression" dxfId="6" priority="27">
      <formula>AND("  "&amp;$I72&lt;&gt;$J72,$I72&lt;&gt;$J72)</formula>
    </cfRule>
  </conditionalFormatting>
  <conditionalFormatting sqref="AF72:AU74">
    <cfRule type="expression" dxfId="5" priority="19">
      <formula>AND($H72=$I72,$I72=$J72)</formula>
    </cfRule>
    <cfRule type="expression" dxfId="4" priority="20">
      <formula>AND($H72&lt;&gt;$I72,"  "&amp;$I72=$J72)</formula>
    </cfRule>
    <cfRule type="expression" dxfId="3" priority="21">
      <formula>AND("  "&amp;$I72&lt;&gt;$J72,$I72&lt;&gt;$J72)</formula>
    </cfRule>
  </conditionalFormatting>
  <conditionalFormatting sqref="AV72:BE74">
    <cfRule type="expression" dxfId="2" priority="13">
      <formula>AND($H72=$I72,$I72=$J72)</formula>
    </cfRule>
    <cfRule type="expression" dxfId="1" priority="14">
      <formula>AND($H72&lt;&gt;$I72,"  "&amp;$I72=$J72)</formula>
    </cfRule>
    <cfRule type="expression" dxfId="0" priority="15">
      <formula>AND("  "&amp;$I72&lt;&gt;$J72,$I72&lt;&gt;$J72)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2024-11-07T07:38:04Z</dcterms:modified>
</cp:coreProperties>
</file>