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tabRatio="913"/>
  </bookViews>
  <sheets>
    <sheet name="FinEcAn" sheetId="14" r:id="rId1"/>
    <sheet name="ликв" sheetId="10" r:id="rId2"/>
    <sheet name="устойч" sheetId="8" r:id="rId3"/>
    <sheet name="эфф" sheetId="11" r:id="rId4"/>
    <sheet name="темпы" sheetId="12" r:id="rId5"/>
    <sheet name="рейтинг" sheetId="13" r:id="rId6"/>
    <sheet name="Balance" sheetId="4" r:id="rId7"/>
    <sheet name="P&amp;L" sheetId="5" r:id="rId8"/>
    <sheet name="CashFlow" sheetId="6" r:id="rId9"/>
    <sheet name="form1_buhBalance" sheetId="1" r:id="rId10"/>
    <sheet name="form2_P&amp;L" sheetId="2" r:id="rId11"/>
    <sheet name="form4_CashFlow" sheetId="3" r:id="rId12"/>
  </sheets>
  <calcPr calcId="125725"/>
</workbook>
</file>

<file path=xl/calcChain.xml><?xml version="1.0" encoding="utf-8"?>
<calcChain xmlns="http://schemas.openxmlformats.org/spreadsheetml/2006/main">
  <c r="M11" i="6"/>
  <c r="Q11"/>
  <c r="Y67" i="14"/>
  <c r="V67"/>
  <c r="M67"/>
  <c r="Y65"/>
  <c r="V65"/>
  <c r="M65"/>
  <c r="Y63"/>
  <c r="V63"/>
  <c r="M63"/>
  <c r="M59"/>
  <c r="Y59"/>
  <c r="V59"/>
  <c r="S59"/>
  <c r="R59"/>
  <c r="Q59"/>
  <c r="P59"/>
  <c r="Y57"/>
  <c r="V57"/>
  <c r="S57"/>
  <c r="R57"/>
  <c r="Q57"/>
  <c r="P57"/>
  <c r="M57"/>
  <c r="Y55"/>
  <c r="V55"/>
  <c r="S55"/>
  <c r="R55"/>
  <c r="Q55"/>
  <c r="P55"/>
  <c r="M55"/>
  <c r="Y104" i="12"/>
  <c r="V104"/>
  <c r="M104"/>
  <c r="Y102"/>
  <c r="V102"/>
  <c r="M102"/>
  <c r="Y100"/>
  <c r="V100"/>
  <c r="M100"/>
  <c r="P95"/>
  <c r="Y95"/>
  <c r="V95"/>
  <c r="S95"/>
  <c r="R95"/>
  <c r="Q95"/>
  <c r="M95"/>
  <c r="Y93"/>
  <c r="V93"/>
  <c r="S93"/>
  <c r="R93"/>
  <c r="Q93"/>
  <c r="P93"/>
  <c r="M93"/>
  <c r="Y91"/>
  <c r="V91"/>
  <c r="S91"/>
  <c r="R91"/>
  <c r="Q91"/>
  <c r="P91"/>
  <c r="M91"/>
  <c r="Y100" i="11"/>
  <c r="Y99"/>
  <c r="Y98"/>
  <c r="V100"/>
  <c r="V99"/>
  <c r="V98"/>
  <c r="M100"/>
  <c r="M99"/>
  <c r="M98"/>
  <c r="M93"/>
  <c r="Y69"/>
  <c r="V69"/>
  <c r="S69"/>
  <c r="R69"/>
  <c r="Q69"/>
  <c r="P69"/>
  <c r="M69"/>
  <c r="Y54"/>
  <c r="V54"/>
  <c r="S54"/>
  <c r="R54"/>
  <c r="Q54"/>
  <c r="P54"/>
  <c r="M54"/>
  <c r="M13" i="6" l="1"/>
  <c r="M12"/>
  <c r="P13"/>
  <c r="R11"/>
  <c r="S13"/>
  <c r="S11"/>
  <c r="V13"/>
  <c r="V11"/>
  <c r="Y13"/>
  <c r="R76" i="14" l="1"/>
  <c r="Y76"/>
  <c r="V76"/>
  <c r="S76"/>
  <c r="Q76"/>
  <c r="P76"/>
  <c r="M76"/>
  <c r="M43"/>
  <c r="Q12" i="11"/>
  <c r="Q43" i="14" s="1"/>
  <c r="R12" i="11"/>
  <c r="R43" i="14" s="1"/>
  <c r="Y12" i="11"/>
  <c r="Y43" i="14" s="1"/>
  <c r="M15" i="11"/>
  <c r="P15"/>
  <c r="Q15"/>
  <c r="R15"/>
  <c r="S15"/>
  <c r="V15"/>
  <c r="Y15"/>
  <c r="M16"/>
  <c r="M12" s="1"/>
  <c r="P16"/>
  <c r="P12" s="1"/>
  <c r="P43" i="14" s="1"/>
  <c r="Q16" i="11"/>
  <c r="R16"/>
  <c r="S16"/>
  <c r="S12" s="1"/>
  <c r="S43" i="14" s="1"/>
  <c r="V16" i="11"/>
  <c r="V12" s="1"/>
  <c r="V43" i="14" s="1"/>
  <c r="Y16" i="11"/>
  <c r="Q18"/>
  <c r="Q45" i="14" s="1"/>
  <c r="M21" i="11"/>
  <c r="P21"/>
  <c r="Q21"/>
  <c r="R21"/>
  <c r="S21"/>
  <c r="V21"/>
  <c r="Y21"/>
  <c r="M22"/>
  <c r="M18" s="1"/>
  <c r="M45" i="14" s="1"/>
  <c r="P22" i="11"/>
  <c r="Q22"/>
  <c r="R22"/>
  <c r="R18" s="1"/>
  <c r="R45" i="14" s="1"/>
  <c r="S22" i="11"/>
  <c r="S18" s="1"/>
  <c r="S45" i="14" s="1"/>
  <c r="V22" i="11"/>
  <c r="M23"/>
  <c r="P23"/>
  <c r="P18" s="1"/>
  <c r="P45" i="14" s="1"/>
  <c r="Q23" i="11"/>
  <c r="R23"/>
  <c r="S23"/>
  <c r="V23"/>
  <c r="V18" s="1"/>
  <c r="V45" i="14" s="1"/>
  <c r="Y23" i="11"/>
  <c r="Y18" s="1"/>
  <c r="Y45" i="14" s="1"/>
  <c r="R25" i="11"/>
  <c r="R47" i="14" s="1"/>
  <c r="M28" i="11"/>
  <c r="P28"/>
  <c r="Q28"/>
  <c r="R28"/>
  <c r="S28"/>
  <c r="V28"/>
  <c r="Y28"/>
  <c r="M29"/>
  <c r="M25" s="1"/>
  <c r="M47" i="14" s="1"/>
  <c r="P29" i="11"/>
  <c r="P25" s="1"/>
  <c r="P47" i="14" s="1"/>
  <c r="Q29" i="11"/>
  <c r="R29"/>
  <c r="S29"/>
  <c r="S25" s="1"/>
  <c r="S47" i="14" s="1"/>
  <c r="V29" i="11"/>
  <c r="V25" s="1"/>
  <c r="V47" i="14" s="1"/>
  <c r="M30" i="11"/>
  <c r="P30"/>
  <c r="Q30"/>
  <c r="Q25" s="1"/>
  <c r="Q47" i="14" s="1"/>
  <c r="R30" i="11"/>
  <c r="S30"/>
  <c r="V30"/>
  <c r="Y30"/>
  <c r="Y25" s="1"/>
  <c r="Y47" i="14" s="1"/>
  <c r="M35" i="11"/>
  <c r="P35"/>
  <c r="Q35"/>
  <c r="R35"/>
  <c r="S35"/>
  <c r="V35"/>
  <c r="Y35"/>
  <c r="M36"/>
  <c r="P36"/>
  <c r="P32" s="1"/>
  <c r="P49" i="14" s="1"/>
  <c r="Q36" i="11"/>
  <c r="R36"/>
  <c r="S36"/>
  <c r="V36"/>
  <c r="V32" s="1"/>
  <c r="V49" i="14" s="1"/>
  <c r="M37" i="11"/>
  <c r="M32" s="1"/>
  <c r="M49" i="14" s="1"/>
  <c r="P37" i="11"/>
  <c r="Q37"/>
  <c r="R37"/>
  <c r="R32" s="1"/>
  <c r="R49" i="14" s="1"/>
  <c r="S37" i="11"/>
  <c r="V37"/>
  <c r="Y37"/>
  <c r="M38"/>
  <c r="P38"/>
  <c r="Q38"/>
  <c r="R38"/>
  <c r="S38"/>
  <c r="S32" s="1"/>
  <c r="S49" i="14" s="1"/>
  <c r="V38" i="11"/>
  <c r="M39"/>
  <c r="P39"/>
  <c r="Q39"/>
  <c r="R39"/>
  <c r="S39"/>
  <c r="V39"/>
  <c r="Y39"/>
  <c r="S41"/>
  <c r="S51" i="14" s="1"/>
  <c r="Y41" i="11"/>
  <c r="Y51" i="14" s="1"/>
  <c r="M44" i="11"/>
  <c r="P44"/>
  <c r="Q44"/>
  <c r="R44"/>
  <c r="S44"/>
  <c r="V44"/>
  <c r="Y44"/>
  <c r="M45"/>
  <c r="P45"/>
  <c r="Q45"/>
  <c r="R45"/>
  <c r="S45"/>
  <c r="V45"/>
  <c r="Y45"/>
  <c r="M46"/>
  <c r="P46"/>
  <c r="P41" s="1"/>
  <c r="P51" i="14" s="1"/>
  <c r="Q46" i="11"/>
  <c r="Q41" s="1"/>
  <c r="Q51" i="14" s="1"/>
  <c r="R46" i="11"/>
  <c r="R41" s="1"/>
  <c r="R51" i="14" s="1"/>
  <c r="S46" i="11"/>
  <c r="V46"/>
  <c r="V41" s="1"/>
  <c r="V51" i="14" s="1"/>
  <c r="M47" i="11"/>
  <c r="M41" s="1"/>
  <c r="M51" i="14" s="1"/>
  <c r="P47" i="11"/>
  <c r="Q47"/>
  <c r="R47"/>
  <c r="S47"/>
  <c r="V47"/>
  <c r="Y47"/>
  <c r="M51"/>
  <c r="M55"/>
  <c r="P55"/>
  <c r="Q55"/>
  <c r="Q51" s="1"/>
  <c r="R55"/>
  <c r="R51" s="1"/>
  <c r="S55"/>
  <c r="V55"/>
  <c r="M56"/>
  <c r="P56"/>
  <c r="P51" s="1"/>
  <c r="Q56"/>
  <c r="R56"/>
  <c r="S56"/>
  <c r="S51" s="1"/>
  <c r="V56"/>
  <c r="V51" s="1"/>
  <c r="Y56"/>
  <c r="Y51" s="1"/>
  <c r="Q58"/>
  <c r="R58"/>
  <c r="M61"/>
  <c r="P61"/>
  <c r="Q61"/>
  <c r="R61"/>
  <c r="S61"/>
  <c r="V61"/>
  <c r="Y61"/>
  <c r="M62"/>
  <c r="M58" s="1"/>
  <c r="M87" s="1"/>
  <c r="M83" s="1"/>
  <c r="P62"/>
  <c r="P58" s="1"/>
  <c r="Q62"/>
  <c r="R62"/>
  <c r="S62"/>
  <c r="S58" s="1"/>
  <c r="S87" s="1"/>
  <c r="V62"/>
  <c r="V58" s="1"/>
  <c r="M63"/>
  <c r="P63"/>
  <c r="Q63"/>
  <c r="R63"/>
  <c r="S63"/>
  <c r="V63"/>
  <c r="Y63"/>
  <c r="Y58" s="1"/>
  <c r="M70"/>
  <c r="P70"/>
  <c r="Q70"/>
  <c r="R70"/>
  <c r="S70"/>
  <c r="V70"/>
  <c r="M71"/>
  <c r="P71"/>
  <c r="Q71"/>
  <c r="R71"/>
  <c r="S71"/>
  <c r="V71"/>
  <c r="Y71"/>
  <c r="M72"/>
  <c r="M65" s="1"/>
  <c r="P72"/>
  <c r="Q72"/>
  <c r="R72"/>
  <c r="R65" s="1"/>
  <c r="S72"/>
  <c r="S65" s="1"/>
  <c r="V72"/>
  <c r="M73"/>
  <c r="P73"/>
  <c r="Q73"/>
  <c r="Q65" s="1"/>
  <c r="R73"/>
  <c r="S73"/>
  <c r="V73"/>
  <c r="Y73"/>
  <c r="Y65" s="1"/>
  <c r="R81"/>
  <c r="R77" s="1"/>
  <c r="S83"/>
  <c r="J39" i="14"/>
  <c r="Y39" s="1"/>
  <c r="J37"/>
  <c r="V37" s="1"/>
  <c r="J35"/>
  <c r="S35" s="1"/>
  <c r="J33"/>
  <c r="R33" s="1"/>
  <c r="Y17"/>
  <c r="V17"/>
  <c r="S17"/>
  <c r="R17"/>
  <c r="Q17"/>
  <c r="P17"/>
  <c r="M17"/>
  <c r="Y15"/>
  <c r="V15"/>
  <c r="S15"/>
  <c r="R15"/>
  <c r="Q15"/>
  <c r="P15"/>
  <c r="M15"/>
  <c r="Y11"/>
  <c r="V11"/>
  <c r="S11"/>
  <c r="R11"/>
  <c r="Q11"/>
  <c r="P11"/>
  <c r="M11"/>
  <c r="J29"/>
  <c r="Y29" s="1"/>
  <c r="J27"/>
  <c r="V27" s="1"/>
  <c r="J25"/>
  <c r="S25" s="1"/>
  <c r="J23"/>
  <c r="R23" s="1"/>
  <c r="J21"/>
  <c r="R21" s="1"/>
  <c r="R36" i="13"/>
  <c r="P36"/>
  <c r="P34"/>
  <c r="H35"/>
  <c r="Y32"/>
  <c r="V32"/>
  <c r="S32"/>
  <c r="R32"/>
  <c r="Q32"/>
  <c r="P32"/>
  <c r="M32"/>
  <c r="H25"/>
  <c r="H21"/>
  <c r="H17"/>
  <c r="V12"/>
  <c r="V14" s="1"/>
  <c r="H13"/>
  <c r="Q24"/>
  <c r="Q26" s="1"/>
  <c r="Y24"/>
  <c r="Y26" s="1"/>
  <c r="V24"/>
  <c r="V26" s="1"/>
  <c r="S24"/>
  <c r="S26" s="1"/>
  <c r="R24"/>
  <c r="R26" s="1"/>
  <c r="P24"/>
  <c r="P26" s="1"/>
  <c r="M24"/>
  <c r="M26" s="1"/>
  <c r="R20"/>
  <c r="R22" s="1"/>
  <c r="P20"/>
  <c r="P22" s="1"/>
  <c r="Y20"/>
  <c r="Y22" s="1"/>
  <c r="V20"/>
  <c r="V22" s="1"/>
  <c r="S20"/>
  <c r="S22" s="1"/>
  <c r="Q20"/>
  <c r="Q22" s="1"/>
  <c r="M20"/>
  <c r="M22" s="1"/>
  <c r="Y16"/>
  <c r="Y18" s="1"/>
  <c r="V16"/>
  <c r="V18" s="1"/>
  <c r="S16"/>
  <c r="S18" s="1"/>
  <c r="R16"/>
  <c r="R18" s="1"/>
  <c r="Q16"/>
  <c r="Q18" s="1"/>
  <c r="P16"/>
  <c r="P18" s="1"/>
  <c r="M16"/>
  <c r="M18" s="1"/>
  <c r="Y12"/>
  <c r="Y14" s="1"/>
  <c r="S12"/>
  <c r="S14" s="1"/>
  <c r="R12"/>
  <c r="R14" s="1"/>
  <c r="Q12"/>
  <c r="Q14" s="1"/>
  <c r="P12"/>
  <c r="P14" s="1"/>
  <c r="M12"/>
  <c r="M14" s="1"/>
  <c r="S65" i="14" l="1"/>
  <c r="S102" i="12"/>
  <c r="S99" i="11"/>
  <c r="R63" i="14"/>
  <c r="R100" i="12"/>
  <c r="R98" i="11"/>
  <c r="R93"/>
  <c r="R89" s="1"/>
  <c r="Y87"/>
  <c r="Y83" s="1"/>
  <c r="S81"/>
  <c r="S77" s="1"/>
  <c r="Q81"/>
  <c r="Q77" s="1"/>
  <c r="Y81"/>
  <c r="Y77" s="1"/>
  <c r="Y93"/>
  <c r="Y89" s="1"/>
  <c r="Q93"/>
  <c r="Q89" s="1"/>
  <c r="S93"/>
  <c r="S89" s="1"/>
  <c r="M89"/>
  <c r="V87"/>
  <c r="V83" s="1"/>
  <c r="P87"/>
  <c r="P83" s="1"/>
  <c r="V81"/>
  <c r="V77" s="1"/>
  <c r="P81"/>
  <c r="P77" s="1"/>
  <c r="R87"/>
  <c r="R83" s="1"/>
  <c r="Y32"/>
  <c r="Y49" i="14" s="1"/>
  <c r="Q87" i="11"/>
  <c r="Q83" s="1"/>
  <c r="M81"/>
  <c r="M77" s="1"/>
  <c r="M21" i="14"/>
  <c r="V65" i="11"/>
  <c r="P65"/>
  <c r="Q32"/>
  <c r="Q49" i="14" s="1"/>
  <c r="P29"/>
  <c r="Y33"/>
  <c r="Q21"/>
  <c r="Y23"/>
  <c r="Q33"/>
  <c r="V39"/>
  <c r="R25"/>
  <c r="R35"/>
  <c r="Q37"/>
  <c r="Q23"/>
  <c r="V29"/>
  <c r="P39"/>
  <c r="M27"/>
  <c r="S27"/>
  <c r="M37"/>
  <c r="S37"/>
  <c r="V21"/>
  <c r="M23"/>
  <c r="S23"/>
  <c r="P25"/>
  <c r="V25"/>
  <c r="Q27"/>
  <c r="Y27"/>
  <c r="R29"/>
  <c r="M33"/>
  <c r="S33"/>
  <c r="P35"/>
  <c r="V35"/>
  <c r="Y37"/>
  <c r="R39"/>
  <c r="P21"/>
  <c r="Y21"/>
  <c r="P23"/>
  <c r="V23"/>
  <c r="Q25"/>
  <c r="Y25"/>
  <c r="R27"/>
  <c r="M29"/>
  <c r="S29"/>
  <c r="P33"/>
  <c r="V33"/>
  <c r="Q35"/>
  <c r="Y35"/>
  <c r="R37"/>
  <c r="M39"/>
  <c r="S39"/>
  <c r="S21"/>
  <c r="M25"/>
  <c r="P27"/>
  <c r="Q29"/>
  <c r="M35"/>
  <c r="P37"/>
  <c r="Q39"/>
  <c r="Q34" i="13"/>
  <c r="Q36" s="1"/>
  <c r="Q40" s="1"/>
  <c r="Q38"/>
  <c r="Q39"/>
  <c r="R34"/>
  <c r="M34"/>
  <c r="M36" s="1"/>
  <c r="S34"/>
  <c r="S36" s="1"/>
  <c r="V34"/>
  <c r="V36" s="1"/>
  <c r="Y34"/>
  <c r="Y36" s="1"/>
  <c r="P17" i="12"/>
  <c r="M17"/>
  <c r="Y17"/>
  <c r="V18" s="1"/>
  <c r="V19" s="1"/>
  <c r="V17"/>
  <c r="M18" s="1"/>
  <c r="S17"/>
  <c r="R18" s="1"/>
  <c r="R17"/>
  <c r="Q18" s="1"/>
  <c r="Q17"/>
  <c r="P18" s="1"/>
  <c r="R14"/>
  <c r="Q15" s="1"/>
  <c r="M14"/>
  <c r="Y14"/>
  <c r="V15" s="1"/>
  <c r="V14"/>
  <c r="M15" s="1"/>
  <c r="M16" s="1"/>
  <c r="S14"/>
  <c r="R15" s="1"/>
  <c r="R16" s="1"/>
  <c r="Q14"/>
  <c r="P14"/>
  <c r="P15"/>
  <c r="Y11"/>
  <c r="V12" s="1"/>
  <c r="V13" s="1"/>
  <c r="V11"/>
  <c r="M12" s="1"/>
  <c r="M13" s="1"/>
  <c r="S11"/>
  <c r="R12" s="1"/>
  <c r="R13" s="1"/>
  <c r="R11"/>
  <c r="Q12" s="1"/>
  <c r="Q13" s="1"/>
  <c r="Q11"/>
  <c r="P12" s="1"/>
  <c r="P13" s="1"/>
  <c r="P11"/>
  <c r="M11"/>
  <c r="Y86"/>
  <c r="V86"/>
  <c r="S86"/>
  <c r="R86"/>
  <c r="Q86"/>
  <c r="P86"/>
  <c r="M86"/>
  <c r="Y84"/>
  <c r="V84"/>
  <c r="S84"/>
  <c r="R84"/>
  <c r="Q84"/>
  <c r="P84"/>
  <c r="M84"/>
  <c r="Y82"/>
  <c r="V82"/>
  <c r="S82"/>
  <c r="R82"/>
  <c r="Q82"/>
  <c r="P82"/>
  <c r="M82"/>
  <c r="Y80"/>
  <c r="V80"/>
  <c r="S80"/>
  <c r="R80"/>
  <c r="Q80"/>
  <c r="P80"/>
  <c r="M80"/>
  <c r="Y78"/>
  <c r="V78"/>
  <c r="S78"/>
  <c r="Q78"/>
  <c r="R78"/>
  <c r="P78"/>
  <c r="M78"/>
  <c r="S62"/>
  <c r="R63" s="1"/>
  <c r="Y62"/>
  <c r="V63" s="1"/>
  <c r="V62"/>
  <c r="M63" s="1"/>
  <c r="R62"/>
  <c r="Q63" s="1"/>
  <c r="Q62"/>
  <c r="P63" s="1"/>
  <c r="P62"/>
  <c r="M62"/>
  <c r="J73"/>
  <c r="R73" s="1"/>
  <c r="J71"/>
  <c r="V71" s="1"/>
  <c r="J69"/>
  <c r="S69" s="1"/>
  <c r="J67"/>
  <c r="Q67" s="1"/>
  <c r="M64" i="10"/>
  <c r="R24" i="12"/>
  <c r="Q25" s="1"/>
  <c r="J58"/>
  <c r="R58" s="1"/>
  <c r="J56"/>
  <c r="R56" s="1"/>
  <c r="J54"/>
  <c r="R54" s="1"/>
  <c r="J52"/>
  <c r="R52" s="1"/>
  <c r="J50"/>
  <c r="S50" s="1"/>
  <c r="J45"/>
  <c r="Y45" s="1"/>
  <c r="V46" s="1"/>
  <c r="J43"/>
  <c r="Y43" s="1"/>
  <c r="V44" s="1"/>
  <c r="J41"/>
  <c r="Y41" s="1"/>
  <c r="V42" s="1"/>
  <c r="J39"/>
  <c r="Y39" s="1"/>
  <c r="V40" s="1"/>
  <c r="Y36"/>
  <c r="V37" s="1"/>
  <c r="V36"/>
  <c r="M37" s="1"/>
  <c r="S36"/>
  <c r="R37" s="1"/>
  <c r="R36"/>
  <c r="Q37" s="1"/>
  <c r="Q36"/>
  <c r="P37" s="1"/>
  <c r="P36"/>
  <c r="M36"/>
  <c r="J33"/>
  <c r="Y33" s="1"/>
  <c r="V34" s="1"/>
  <c r="J31"/>
  <c r="R31" s="1"/>
  <c r="Q32" s="1"/>
  <c r="J29"/>
  <c r="V29" s="1"/>
  <c r="M30" s="1"/>
  <c r="J27"/>
  <c r="R27" s="1"/>
  <c r="Y24"/>
  <c r="V25" s="1"/>
  <c r="V24"/>
  <c r="M25" s="1"/>
  <c r="S24"/>
  <c r="R25" s="1"/>
  <c r="Q24"/>
  <c r="P25" s="1"/>
  <c r="P24"/>
  <c r="M24"/>
  <c r="S104" l="1"/>
  <c r="S67" i="14"/>
  <c r="S100" i="11"/>
  <c r="R104" i="12"/>
  <c r="R100" i="11"/>
  <c r="R67" i="14"/>
  <c r="Q104" i="12"/>
  <c r="Q67" i="14"/>
  <c r="Q100" i="11"/>
  <c r="P65" i="14"/>
  <c r="P102" i="12"/>
  <c r="P99" i="11"/>
  <c r="Q65" i="14"/>
  <c r="Q102" i="12"/>
  <c r="Q99" i="11"/>
  <c r="R65" i="14"/>
  <c r="R99" i="11"/>
  <c r="R95" s="1"/>
  <c r="R69" i="14" s="1"/>
  <c r="R102" i="12"/>
  <c r="S100"/>
  <c r="R101" s="1"/>
  <c r="S63" i="14"/>
  <c r="S98" i="11"/>
  <c r="S95" s="1"/>
  <c r="Q100" i="12"/>
  <c r="Q63" i="14"/>
  <c r="Q98" i="11"/>
  <c r="Q95" s="1"/>
  <c r="P63" i="14"/>
  <c r="P100" i="12"/>
  <c r="P98" i="11"/>
  <c r="M95"/>
  <c r="M81" i="12"/>
  <c r="V83"/>
  <c r="Y95" i="11"/>
  <c r="P83" i="12"/>
  <c r="Q85"/>
  <c r="R87"/>
  <c r="V16"/>
  <c r="V22" s="1"/>
  <c r="V73" i="14" s="1"/>
  <c r="P93" i="11"/>
  <c r="P89" s="1"/>
  <c r="M73" i="12"/>
  <c r="V92"/>
  <c r="V101"/>
  <c r="R103"/>
  <c r="P19"/>
  <c r="V93" i="11"/>
  <c r="V89" s="1"/>
  <c r="V95"/>
  <c r="P92" i="12"/>
  <c r="Q94"/>
  <c r="R96"/>
  <c r="P101"/>
  <c r="R22"/>
  <c r="R73" i="14" s="1"/>
  <c r="Q19" i="12"/>
  <c r="Q92"/>
  <c r="P96"/>
  <c r="V103"/>
  <c r="Q105"/>
  <c r="R106"/>
  <c r="P103"/>
  <c r="R19"/>
  <c r="Y40" i="13"/>
  <c r="Y39"/>
  <c r="Y38"/>
  <c r="P40"/>
  <c r="P39"/>
  <c r="P38"/>
  <c r="R40"/>
  <c r="R39"/>
  <c r="R38"/>
  <c r="V39"/>
  <c r="V38"/>
  <c r="V40"/>
  <c r="S40"/>
  <c r="S39"/>
  <c r="S38"/>
  <c r="M40"/>
  <c r="M39"/>
  <c r="M38"/>
  <c r="Q22" i="12"/>
  <c r="Q73" i="14" s="1"/>
  <c r="P16" i="12"/>
  <c r="P22" s="1"/>
  <c r="P73" i="14" s="1"/>
  <c r="Q16" i="12"/>
  <c r="M19"/>
  <c r="M22" s="1"/>
  <c r="M73" i="14" s="1"/>
  <c r="Q79" i="12"/>
  <c r="M79"/>
  <c r="P81"/>
  <c r="V81"/>
  <c r="Q83"/>
  <c r="R85"/>
  <c r="M87"/>
  <c r="Q101"/>
  <c r="V69"/>
  <c r="R79"/>
  <c r="V79"/>
  <c r="R81"/>
  <c r="M83"/>
  <c r="R83"/>
  <c r="P85"/>
  <c r="V85"/>
  <c r="P87"/>
  <c r="V87"/>
  <c r="R92"/>
  <c r="P94"/>
  <c r="V94"/>
  <c r="Q96"/>
  <c r="R105"/>
  <c r="S67"/>
  <c r="M67"/>
  <c r="Q81"/>
  <c r="M85"/>
  <c r="M94"/>
  <c r="V67"/>
  <c r="Y69"/>
  <c r="V70" s="1"/>
  <c r="R67"/>
  <c r="R68" s="1"/>
  <c r="Q87"/>
  <c r="P69"/>
  <c r="P79"/>
  <c r="Q69"/>
  <c r="S73"/>
  <c r="R74" s="1"/>
  <c r="R71"/>
  <c r="P67"/>
  <c r="P68" s="1"/>
  <c r="Y67"/>
  <c r="R69"/>
  <c r="R70" s="1"/>
  <c r="M71"/>
  <c r="M72" s="1"/>
  <c r="S71"/>
  <c r="Q73"/>
  <c r="Q74" s="1"/>
  <c r="Y73"/>
  <c r="Q71"/>
  <c r="Q72" s="1"/>
  <c r="P73"/>
  <c r="V73"/>
  <c r="M74" s="1"/>
  <c r="M69"/>
  <c r="M70" s="1"/>
  <c r="P71"/>
  <c r="P72" s="1"/>
  <c r="Y71"/>
  <c r="V72" s="1"/>
  <c r="M27"/>
  <c r="Q54"/>
  <c r="Q55" s="1"/>
  <c r="P41"/>
  <c r="S27"/>
  <c r="R28" s="1"/>
  <c r="S52"/>
  <c r="R53" s="1"/>
  <c r="P50"/>
  <c r="M29"/>
  <c r="Y52"/>
  <c r="M31"/>
  <c r="S56"/>
  <c r="R57" s="1"/>
  <c r="Q31"/>
  <c r="P32" s="1"/>
  <c r="P45"/>
  <c r="Y56"/>
  <c r="S31"/>
  <c r="R32" s="1"/>
  <c r="R41"/>
  <c r="Q42" s="1"/>
  <c r="R45"/>
  <c r="Q46" s="1"/>
  <c r="M52"/>
  <c r="M56"/>
  <c r="S29"/>
  <c r="R30" s="1"/>
  <c r="Y31"/>
  <c r="V32" s="1"/>
  <c r="V41"/>
  <c r="M42" s="1"/>
  <c r="V45"/>
  <c r="M46" s="1"/>
  <c r="Q52"/>
  <c r="Q53" s="1"/>
  <c r="Q56"/>
  <c r="Q57" s="1"/>
  <c r="Q29"/>
  <c r="P30" s="1"/>
  <c r="Y29"/>
  <c r="V30" s="1"/>
  <c r="R33"/>
  <c r="Q34" s="1"/>
  <c r="Q39"/>
  <c r="P40" s="1"/>
  <c r="R43"/>
  <c r="Q44" s="1"/>
  <c r="V50"/>
  <c r="M54"/>
  <c r="S54"/>
  <c r="R55" s="1"/>
  <c r="M58"/>
  <c r="S58"/>
  <c r="R59" s="1"/>
  <c r="V27"/>
  <c r="M28" s="1"/>
  <c r="R29"/>
  <c r="Q30" s="1"/>
  <c r="P31"/>
  <c r="V31"/>
  <c r="M32" s="1"/>
  <c r="M33"/>
  <c r="S33"/>
  <c r="R34" s="1"/>
  <c r="S39"/>
  <c r="R40" s="1"/>
  <c r="M41"/>
  <c r="S41"/>
  <c r="R42" s="1"/>
  <c r="M43"/>
  <c r="S43"/>
  <c r="R44" s="1"/>
  <c r="M45"/>
  <c r="S45"/>
  <c r="R46" s="1"/>
  <c r="M39"/>
  <c r="Q50"/>
  <c r="Y50"/>
  <c r="P52"/>
  <c r="V52"/>
  <c r="P54"/>
  <c r="V54"/>
  <c r="P56"/>
  <c r="V56"/>
  <c r="P58"/>
  <c r="V58"/>
  <c r="P33"/>
  <c r="V33"/>
  <c r="M34" s="1"/>
  <c r="V39"/>
  <c r="M40" s="1"/>
  <c r="P43"/>
  <c r="V43"/>
  <c r="M44" s="1"/>
  <c r="R39"/>
  <c r="Q40" s="1"/>
  <c r="R50"/>
  <c r="R51" s="1"/>
  <c r="M50"/>
  <c r="M51" s="1"/>
  <c r="Y54"/>
  <c r="Q58"/>
  <c r="Q59" s="1"/>
  <c r="Y58"/>
  <c r="P27"/>
  <c r="P29"/>
  <c r="Q33"/>
  <c r="P34" s="1"/>
  <c r="P39"/>
  <c r="Q41"/>
  <c r="P42" s="1"/>
  <c r="Q43"/>
  <c r="P44" s="1"/>
  <c r="Q45"/>
  <c r="P46" s="1"/>
  <c r="Q28"/>
  <c r="Q27"/>
  <c r="Y27"/>
  <c r="P104" l="1"/>
  <c r="P100" i="11"/>
  <c r="P67" i="14"/>
  <c r="P95" i="11"/>
  <c r="M69" i="14"/>
  <c r="M106" i="12"/>
  <c r="Q103"/>
  <c r="Y69" i="14"/>
  <c r="Y106" i="12"/>
  <c r="M101"/>
  <c r="M92"/>
  <c r="V69" i="14"/>
  <c r="V106" i="12"/>
  <c r="R94"/>
  <c r="M103"/>
  <c r="P69" i="14"/>
  <c r="P106" i="12"/>
  <c r="S69" i="14"/>
  <c r="S106" i="12"/>
  <c r="R107" s="1"/>
  <c r="Q69" i="14"/>
  <c r="Q106" i="12"/>
  <c r="Q107" s="1"/>
  <c r="P105"/>
  <c r="V68"/>
  <c r="M68"/>
  <c r="P70"/>
  <c r="Q68"/>
  <c r="Q70"/>
  <c r="P57"/>
  <c r="P74"/>
  <c r="R72"/>
  <c r="M59"/>
  <c r="V74"/>
  <c r="V53"/>
  <c r="M57"/>
  <c r="P53"/>
  <c r="M55"/>
  <c r="V57"/>
  <c r="P59"/>
  <c r="P55"/>
  <c r="Q51"/>
  <c r="P51"/>
  <c r="V59"/>
  <c r="V55"/>
  <c r="V51"/>
  <c r="M53"/>
  <c r="P28"/>
  <c r="V28"/>
  <c r="P107" l="1"/>
  <c r="M105"/>
  <c r="V105"/>
  <c r="M96"/>
  <c r="V96"/>
  <c r="V107"/>
  <c r="M107"/>
  <c r="M65" i="8"/>
  <c r="M63"/>
  <c r="P63"/>
  <c r="Q63"/>
  <c r="R63"/>
  <c r="S63"/>
  <c r="V63"/>
  <c r="Y63"/>
  <c r="Y65"/>
  <c r="V65"/>
  <c r="S65"/>
  <c r="R65"/>
  <c r="Q65"/>
  <c r="P65"/>
  <c r="Y64"/>
  <c r="Y60" s="1"/>
  <c r="Y62" s="1"/>
  <c r="V64"/>
  <c r="V60" s="1"/>
  <c r="V62" s="1"/>
  <c r="S64"/>
  <c r="R64"/>
  <c r="Q64"/>
  <c r="Q60" s="1"/>
  <c r="Q62" s="1"/>
  <c r="P64"/>
  <c r="P60" s="1"/>
  <c r="P62" s="1"/>
  <c r="M64"/>
  <c r="M60" s="1"/>
  <c r="M62" s="1"/>
  <c r="J60"/>
  <c r="M58"/>
  <c r="M54" s="1"/>
  <c r="M56" s="1"/>
  <c r="J54"/>
  <c r="Y58"/>
  <c r="Y54" s="1"/>
  <c r="Y56" s="1"/>
  <c r="V58"/>
  <c r="V54" s="1"/>
  <c r="V56" s="1"/>
  <c r="S58"/>
  <c r="R58"/>
  <c r="R54" s="1"/>
  <c r="R56" s="1"/>
  <c r="Q58"/>
  <c r="Q54" s="1"/>
  <c r="Q56" s="1"/>
  <c r="P58"/>
  <c r="P54" s="1"/>
  <c r="P56" s="1"/>
  <c r="S54"/>
  <c r="S56" s="1"/>
  <c r="Y52"/>
  <c r="Y48" s="1"/>
  <c r="Y50" s="1"/>
  <c r="V52"/>
  <c r="V48" s="1"/>
  <c r="V50" s="1"/>
  <c r="S52"/>
  <c r="S48" s="1"/>
  <c r="S50" s="1"/>
  <c r="R52"/>
  <c r="R48" s="1"/>
  <c r="R50" s="1"/>
  <c r="Q52"/>
  <c r="Q48" s="1"/>
  <c r="Q50" s="1"/>
  <c r="P52"/>
  <c r="P48" s="1"/>
  <c r="P50" s="1"/>
  <c r="M52"/>
  <c r="M48" s="1"/>
  <c r="M50" s="1"/>
  <c r="Y51"/>
  <c r="V51"/>
  <c r="S51"/>
  <c r="R51"/>
  <c r="Q51"/>
  <c r="P51"/>
  <c r="M51"/>
  <c r="J48"/>
  <c r="M45"/>
  <c r="Y72" i="10"/>
  <c r="V72"/>
  <c r="S72"/>
  <c r="R72"/>
  <c r="Q72"/>
  <c r="P72"/>
  <c r="M72"/>
  <c r="J41" i="8"/>
  <c r="Y46"/>
  <c r="V46"/>
  <c r="V41" s="1"/>
  <c r="S46"/>
  <c r="S41" s="1"/>
  <c r="R46"/>
  <c r="R41" s="1"/>
  <c r="Q46"/>
  <c r="P46"/>
  <c r="P41" s="1"/>
  <c r="P43" s="1"/>
  <c r="M46"/>
  <c r="Y45"/>
  <c r="V45"/>
  <c r="S45"/>
  <c r="R45"/>
  <c r="Q45"/>
  <c r="P45"/>
  <c r="Y44"/>
  <c r="V44"/>
  <c r="S44"/>
  <c r="R44"/>
  <c r="Q44"/>
  <c r="P44"/>
  <c r="M44"/>
  <c r="R60" l="1"/>
  <c r="R62" s="1"/>
  <c r="S60"/>
  <c r="S62" s="1"/>
  <c r="R43"/>
  <c r="M41"/>
  <c r="M43" s="1"/>
  <c r="S43"/>
  <c r="V43"/>
  <c r="Q41"/>
  <c r="Q43" s="1"/>
  <c r="Y41"/>
  <c r="Y43" s="1"/>
  <c r="M36"/>
  <c r="Y36"/>
  <c r="V36"/>
  <c r="S36"/>
  <c r="R36"/>
  <c r="Q36"/>
  <c r="P36"/>
  <c r="Y35"/>
  <c r="V35"/>
  <c r="S35"/>
  <c r="R35"/>
  <c r="Q35"/>
  <c r="P35"/>
  <c r="M35"/>
  <c r="Y34"/>
  <c r="V34"/>
  <c r="S34"/>
  <c r="R34"/>
  <c r="Q34"/>
  <c r="P34"/>
  <c r="M34"/>
  <c r="J31"/>
  <c r="M28"/>
  <c r="M27"/>
  <c r="Y28"/>
  <c r="V28"/>
  <c r="S28"/>
  <c r="R28"/>
  <c r="Q28"/>
  <c r="P28"/>
  <c r="Y27"/>
  <c r="V27"/>
  <c r="S27"/>
  <c r="R27"/>
  <c r="Q27"/>
  <c r="P27"/>
  <c r="J24"/>
  <c r="M21"/>
  <c r="M16"/>
  <c r="M15"/>
  <c r="Y21"/>
  <c r="V21"/>
  <c r="S21"/>
  <c r="R21"/>
  <c r="Q21"/>
  <c r="P21"/>
  <c r="J18"/>
  <c r="Y16"/>
  <c r="V16"/>
  <c r="S16"/>
  <c r="R16"/>
  <c r="Q16"/>
  <c r="P16"/>
  <c r="Y15"/>
  <c r="V15"/>
  <c r="S15"/>
  <c r="R15"/>
  <c r="Q15"/>
  <c r="P15"/>
  <c r="P89" i="10"/>
  <c r="M90"/>
  <c r="M86" s="1"/>
  <c r="Y89"/>
  <c r="V89"/>
  <c r="S89"/>
  <c r="R89"/>
  <c r="Q89"/>
  <c r="M89"/>
  <c r="J88"/>
  <c r="M88" s="1"/>
  <c r="Y90"/>
  <c r="Y86" s="1"/>
  <c r="V90"/>
  <c r="V86" s="1"/>
  <c r="S90"/>
  <c r="S86" s="1"/>
  <c r="R90"/>
  <c r="R86" s="1"/>
  <c r="R88" s="1"/>
  <c r="Q90"/>
  <c r="Q86" s="1"/>
  <c r="P90"/>
  <c r="P86" s="1"/>
  <c r="J86"/>
  <c r="Y82"/>
  <c r="V82"/>
  <c r="S82"/>
  <c r="R82"/>
  <c r="Q82"/>
  <c r="P82"/>
  <c r="M82"/>
  <c r="Y84"/>
  <c r="V84"/>
  <c r="S84"/>
  <c r="R84"/>
  <c r="Q84"/>
  <c r="P84"/>
  <c r="M84"/>
  <c r="Y83"/>
  <c r="V83"/>
  <c r="S83"/>
  <c r="S79" s="1"/>
  <c r="S81" s="1"/>
  <c r="R83"/>
  <c r="Q83"/>
  <c r="P83"/>
  <c r="M83"/>
  <c r="M79" s="1"/>
  <c r="M81" s="1"/>
  <c r="J79"/>
  <c r="Q12" i="8" l="1"/>
  <c r="Q57" s="1"/>
  <c r="Y12"/>
  <c r="Y57" s="1"/>
  <c r="R12"/>
  <c r="R57" s="1"/>
  <c r="P12"/>
  <c r="P57" s="1"/>
  <c r="S12"/>
  <c r="S57" s="1"/>
  <c r="V12"/>
  <c r="V57" s="1"/>
  <c r="M12"/>
  <c r="M57" s="1"/>
  <c r="P79" i="10"/>
  <c r="P81" s="1"/>
  <c r="V79"/>
  <c r="V81" s="1"/>
  <c r="S88"/>
  <c r="P88"/>
  <c r="V88"/>
  <c r="Q88"/>
  <c r="Y88"/>
  <c r="Y79"/>
  <c r="Y81" s="1"/>
  <c r="Q79"/>
  <c r="Q81" s="1"/>
  <c r="R79"/>
  <c r="R81" s="1"/>
  <c r="Y77"/>
  <c r="V77"/>
  <c r="V74" s="1"/>
  <c r="S77"/>
  <c r="S74" s="1"/>
  <c r="R77"/>
  <c r="R74" s="1"/>
  <c r="Q77"/>
  <c r="Q74" s="1"/>
  <c r="P77"/>
  <c r="P74" s="1"/>
  <c r="M77"/>
  <c r="M74" s="1"/>
  <c r="Y76"/>
  <c r="V76"/>
  <c r="S76"/>
  <c r="R76"/>
  <c r="Q76"/>
  <c r="P76"/>
  <c r="M76"/>
  <c r="Y75"/>
  <c r="V75"/>
  <c r="S75"/>
  <c r="R75"/>
  <c r="Q75"/>
  <c r="P75"/>
  <c r="M75"/>
  <c r="Y74"/>
  <c r="J72"/>
  <c r="S37" i="8" l="1"/>
  <c r="S31" s="1"/>
  <c r="R37"/>
  <c r="R31" s="1"/>
  <c r="V37"/>
  <c r="V31" s="1"/>
  <c r="Y37"/>
  <c r="Y31" s="1"/>
  <c r="Q37"/>
  <c r="Q31" s="1"/>
  <c r="P37"/>
  <c r="P31" s="1"/>
  <c r="M29"/>
  <c r="M24" s="1"/>
  <c r="M37"/>
  <c r="M31" s="1"/>
  <c r="M22"/>
  <c r="R22"/>
  <c r="R18" s="1"/>
  <c r="R29"/>
  <c r="R24" s="1"/>
  <c r="P22"/>
  <c r="P18" s="1"/>
  <c r="P29"/>
  <c r="P24" s="1"/>
  <c r="V22"/>
  <c r="V18" s="1"/>
  <c r="V29"/>
  <c r="V24" s="1"/>
  <c r="Y29"/>
  <c r="Y24" s="1"/>
  <c r="Y22"/>
  <c r="Y18" s="1"/>
  <c r="S22"/>
  <c r="S18" s="1"/>
  <c r="S29"/>
  <c r="S24" s="1"/>
  <c r="Q29"/>
  <c r="Q24" s="1"/>
  <c r="Q22"/>
  <c r="Q18" s="1"/>
  <c r="M18"/>
  <c r="M68" i="10"/>
  <c r="Y69"/>
  <c r="V69"/>
  <c r="S69"/>
  <c r="R69"/>
  <c r="Q69"/>
  <c r="P69"/>
  <c r="M69"/>
  <c r="Y68"/>
  <c r="V68"/>
  <c r="S68"/>
  <c r="R68"/>
  <c r="Q68"/>
  <c r="P68"/>
  <c r="Y70"/>
  <c r="Y64" s="1"/>
  <c r="Y66" s="1"/>
  <c r="V70"/>
  <c r="V64" s="1"/>
  <c r="V66" s="1"/>
  <c r="S70"/>
  <c r="S64" s="1"/>
  <c r="S66" s="1"/>
  <c r="R70"/>
  <c r="R64" s="1"/>
  <c r="R66" s="1"/>
  <c r="Q70"/>
  <c r="Q64" s="1"/>
  <c r="Q66" s="1"/>
  <c r="P70"/>
  <c r="P64" s="1"/>
  <c r="P66" s="1"/>
  <c r="M70"/>
  <c r="M66" s="1"/>
  <c r="Y67"/>
  <c r="V67"/>
  <c r="S67"/>
  <c r="R67"/>
  <c r="Q67"/>
  <c r="P67"/>
  <c r="M67"/>
  <c r="J64"/>
  <c r="M61"/>
  <c r="Y62"/>
  <c r="Y58" s="1"/>
  <c r="Y60" s="1"/>
  <c r="V62"/>
  <c r="V58" s="1"/>
  <c r="V60" s="1"/>
  <c r="S62"/>
  <c r="S58" s="1"/>
  <c r="S60" s="1"/>
  <c r="R62"/>
  <c r="R58" s="1"/>
  <c r="R60" s="1"/>
  <c r="Q62"/>
  <c r="Q58" s="1"/>
  <c r="Q60" s="1"/>
  <c r="P62"/>
  <c r="P58" s="1"/>
  <c r="P60" s="1"/>
  <c r="M62"/>
  <c r="M58" s="1"/>
  <c r="M60" s="1"/>
  <c r="Y61"/>
  <c r="V61"/>
  <c r="S61"/>
  <c r="R61"/>
  <c r="Q61"/>
  <c r="P61"/>
  <c r="J58"/>
  <c r="Y43"/>
  <c r="Y42" s="1"/>
  <c r="V43"/>
  <c r="V42" s="1"/>
  <c r="S43"/>
  <c r="S42" s="1"/>
  <c r="R43"/>
  <c r="R42" s="1"/>
  <c r="Q43"/>
  <c r="Q42" s="1"/>
  <c r="P43"/>
  <c r="P42" s="1"/>
  <c r="M43"/>
  <c r="M42" s="1"/>
  <c r="J42"/>
  <c r="M41"/>
  <c r="M40" s="1"/>
  <c r="J40"/>
  <c r="Y41"/>
  <c r="Y40" s="1"/>
  <c r="V41"/>
  <c r="V40" s="1"/>
  <c r="S41"/>
  <c r="S40" s="1"/>
  <c r="R41"/>
  <c r="R40" s="1"/>
  <c r="Q41"/>
  <c r="Q40" s="1"/>
  <c r="P41"/>
  <c r="P40" s="1"/>
  <c r="Y39"/>
  <c r="Y38"/>
  <c r="Y37"/>
  <c r="Y36"/>
  <c r="V39"/>
  <c r="V38"/>
  <c r="V37"/>
  <c r="V36"/>
  <c r="S39"/>
  <c r="R39"/>
  <c r="Q39"/>
  <c r="P39"/>
  <c r="S38"/>
  <c r="R38"/>
  <c r="Q38"/>
  <c r="P38"/>
  <c r="S37"/>
  <c r="R37"/>
  <c r="Q37"/>
  <c r="P37"/>
  <c r="S36"/>
  <c r="R36"/>
  <c r="Q36"/>
  <c r="Q35" s="1"/>
  <c r="P36"/>
  <c r="P35" s="1"/>
  <c r="M37"/>
  <c r="M38"/>
  <c r="M39"/>
  <c r="M36"/>
  <c r="J35"/>
  <c r="M33"/>
  <c r="M32" s="1"/>
  <c r="J32"/>
  <c r="J23"/>
  <c r="J21"/>
  <c r="J18"/>
  <c r="J15"/>
  <c r="M30"/>
  <c r="Y30"/>
  <c r="V30"/>
  <c r="S30"/>
  <c r="R30"/>
  <c r="Q30"/>
  <c r="P30"/>
  <c r="Y33"/>
  <c r="Y32" s="1"/>
  <c r="V33"/>
  <c r="V32" s="1"/>
  <c r="S33"/>
  <c r="S32" s="1"/>
  <c r="R33"/>
  <c r="R32" s="1"/>
  <c r="Q33"/>
  <c r="Q32" s="1"/>
  <c r="P33"/>
  <c r="P32" s="1"/>
  <c r="M22"/>
  <c r="M25"/>
  <c r="S35" l="1"/>
  <c r="R35"/>
  <c r="Y35"/>
  <c r="V35"/>
  <c r="M35"/>
  <c r="M24"/>
  <c r="M23" s="1"/>
  <c r="M50" s="1"/>
  <c r="Y13"/>
  <c r="V13"/>
  <c r="S13"/>
  <c r="R13"/>
  <c r="Q13"/>
  <c r="P13"/>
  <c r="M13"/>
  <c r="Y25"/>
  <c r="V25"/>
  <c r="S25"/>
  <c r="R25"/>
  <c r="Q25"/>
  <c r="P25"/>
  <c r="Y24"/>
  <c r="V24"/>
  <c r="S24"/>
  <c r="R24"/>
  <c r="Q24"/>
  <c r="P24"/>
  <c r="M21"/>
  <c r="M49" s="1"/>
  <c r="Y22"/>
  <c r="Y21" s="1"/>
  <c r="Y49" s="1"/>
  <c r="V22"/>
  <c r="V21" s="1"/>
  <c r="V49" s="1"/>
  <c r="S22"/>
  <c r="S21" s="1"/>
  <c r="S49" s="1"/>
  <c r="R22"/>
  <c r="R21" s="1"/>
  <c r="R49" s="1"/>
  <c r="Q22"/>
  <c r="Q21" s="1"/>
  <c r="Q49" s="1"/>
  <c r="P22"/>
  <c r="P21" s="1"/>
  <c r="P49" s="1"/>
  <c r="Y19"/>
  <c r="Y17"/>
  <c r="Y16"/>
  <c r="V17"/>
  <c r="V16"/>
  <c r="S17"/>
  <c r="R17"/>
  <c r="Q17"/>
  <c r="P17"/>
  <c r="S16"/>
  <c r="S15" s="1"/>
  <c r="R16"/>
  <c r="R15" s="1"/>
  <c r="Q16"/>
  <c r="Q15" s="1"/>
  <c r="P16"/>
  <c r="M17"/>
  <c r="M16"/>
  <c r="P15" l="1"/>
  <c r="V15"/>
  <c r="R23"/>
  <c r="R50" s="1"/>
  <c r="S23"/>
  <c r="S50" s="1"/>
  <c r="M15"/>
  <c r="M47" s="1"/>
  <c r="V47"/>
  <c r="Q47"/>
  <c r="R47"/>
  <c r="P47"/>
  <c r="P23"/>
  <c r="P50" s="1"/>
  <c r="V23"/>
  <c r="V50" s="1"/>
  <c r="S47"/>
  <c r="Y15"/>
  <c r="Q23"/>
  <c r="Q50" s="1"/>
  <c r="Y23"/>
  <c r="Y50" s="1"/>
  <c r="R19"/>
  <c r="M19"/>
  <c r="S19"/>
  <c r="P19"/>
  <c r="V19"/>
  <c r="Q19"/>
  <c r="Y47" l="1"/>
  <c r="R20"/>
  <c r="R18" s="1"/>
  <c r="R54" s="1"/>
  <c r="Y20"/>
  <c r="Y18" s="1"/>
  <c r="Y48" s="1"/>
  <c r="Q20"/>
  <c r="Q18" s="1"/>
  <c r="Q54" s="1"/>
  <c r="V20"/>
  <c r="P20"/>
  <c r="P18" s="1"/>
  <c r="P54" s="1"/>
  <c r="S20"/>
  <c r="S18" s="1"/>
  <c r="S54" s="1"/>
  <c r="M20"/>
  <c r="M18" s="1"/>
  <c r="M54" s="1"/>
  <c r="V18"/>
  <c r="V54" s="1"/>
  <c r="M11" i="4"/>
  <c r="Y47" i="6"/>
  <c r="Y41"/>
  <c r="Y40" s="1"/>
  <c r="Y34"/>
  <c r="Y28"/>
  <c r="Y27"/>
  <c r="Y21"/>
  <c r="Y16"/>
  <c r="V47"/>
  <c r="V41"/>
  <c r="V40" s="1"/>
  <c r="V34"/>
  <c r="V27" s="1"/>
  <c r="V28"/>
  <c r="V21"/>
  <c r="V16"/>
  <c r="V15" s="1"/>
  <c r="S47"/>
  <c r="R47"/>
  <c r="Q47"/>
  <c r="P47"/>
  <c r="S41"/>
  <c r="R41"/>
  <c r="Q41"/>
  <c r="P41"/>
  <c r="S40"/>
  <c r="R40"/>
  <c r="Q40"/>
  <c r="P40"/>
  <c r="S34"/>
  <c r="R34"/>
  <c r="Q34"/>
  <c r="P34"/>
  <c r="S28"/>
  <c r="R28"/>
  <c r="Q28"/>
  <c r="P28"/>
  <c r="S27"/>
  <c r="R27"/>
  <c r="Q27"/>
  <c r="P27"/>
  <c r="S21"/>
  <c r="R21"/>
  <c r="Q21"/>
  <c r="P21"/>
  <c r="S16"/>
  <c r="R16"/>
  <c r="Q16"/>
  <c r="P16"/>
  <c r="S15"/>
  <c r="R15"/>
  <c r="Q15"/>
  <c r="P15"/>
  <c r="P12" s="1"/>
  <c r="M47"/>
  <c r="M41"/>
  <c r="M34"/>
  <c r="M28"/>
  <c r="M21"/>
  <c r="M16"/>
  <c r="M15" s="1"/>
  <c r="R12"/>
  <c r="R13" s="1"/>
  <c r="Q12"/>
  <c r="Q13" s="1"/>
  <c r="P11" s="1"/>
  <c r="S12"/>
  <c r="Y13" i="5"/>
  <c r="Y16" s="1"/>
  <c r="Y22" s="1"/>
  <c r="Y28" s="1"/>
  <c r="V13"/>
  <c r="V16" s="1"/>
  <c r="V22" s="1"/>
  <c r="V28" s="1"/>
  <c r="S13"/>
  <c r="S16" s="1"/>
  <c r="S22" s="1"/>
  <c r="S28" s="1"/>
  <c r="R13"/>
  <c r="R16" s="1"/>
  <c r="R22" s="1"/>
  <c r="R28" s="1"/>
  <c r="Q13"/>
  <c r="Q16" s="1"/>
  <c r="Q22" s="1"/>
  <c r="Q28" s="1"/>
  <c r="P13"/>
  <c r="P16" s="1"/>
  <c r="P22" s="1"/>
  <c r="P28" s="1"/>
  <c r="M13"/>
  <c r="M16" s="1"/>
  <c r="M22" s="1"/>
  <c r="M28" s="1"/>
  <c r="Y11" i="10" l="1"/>
  <c r="Y54"/>
  <c r="Y52"/>
  <c r="R48"/>
  <c r="R52" s="1"/>
  <c r="R11"/>
  <c r="M48"/>
  <c r="M52" s="1"/>
  <c r="M11"/>
  <c r="Q48"/>
  <c r="Q52" s="1"/>
  <c r="Q11"/>
  <c r="S48"/>
  <c r="S52" s="1"/>
  <c r="S11"/>
  <c r="V48"/>
  <c r="V52" s="1"/>
  <c r="V11"/>
  <c r="P48"/>
  <c r="P52" s="1"/>
  <c r="P11"/>
  <c r="V12" i="6"/>
  <c r="Y15"/>
  <c r="Y12" s="1"/>
  <c r="M40"/>
  <c r="M27"/>
  <c r="Y52" i="4"/>
  <c r="Y34" s="1"/>
  <c r="Y45"/>
  <c r="Y36"/>
  <c r="V52"/>
  <c r="V34" s="1"/>
  <c r="V45"/>
  <c r="V36"/>
  <c r="S52"/>
  <c r="R52"/>
  <c r="Q52"/>
  <c r="P52"/>
  <c r="S45"/>
  <c r="R45"/>
  <c r="Q45"/>
  <c r="P45"/>
  <c r="S36"/>
  <c r="R36"/>
  <c r="Q36"/>
  <c r="P36"/>
  <c r="S34"/>
  <c r="R34"/>
  <c r="Q34"/>
  <c r="P34"/>
  <c r="M36"/>
  <c r="M34" s="1"/>
  <c r="M45"/>
  <c r="M52"/>
  <c r="Y13"/>
  <c r="Y26"/>
  <c r="Y15"/>
  <c r="V26"/>
  <c r="V15"/>
  <c r="V13" s="1"/>
  <c r="S26"/>
  <c r="R26"/>
  <c r="Q26"/>
  <c r="P26"/>
  <c r="S15"/>
  <c r="R15"/>
  <c r="R13" s="1"/>
  <c r="R11" s="1"/>
  <c r="Q15"/>
  <c r="Q13" s="1"/>
  <c r="Q11" s="1"/>
  <c r="P15"/>
  <c r="P13" s="1"/>
  <c r="P11" s="1"/>
  <c r="M26"/>
  <c r="M15"/>
  <c r="S13"/>
  <c r="S11" s="1"/>
  <c r="E54"/>
  <c r="E55"/>
  <c r="E56"/>
  <c r="E57"/>
  <c r="E53"/>
  <c r="J53"/>
  <c r="J54" s="1"/>
  <c r="J55" s="1"/>
  <c r="J56" s="1"/>
  <c r="J57" s="1"/>
  <c r="E50"/>
  <c r="E47"/>
  <c r="E48"/>
  <c r="E46"/>
  <c r="J47"/>
  <c r="J48" s="1"/>
  <c r="J49" s="1"/>
  <c r="J50" s="1"/>
  <c r="J46"/>
  <c r="E37"/>
  <c r="E41"/>
  <c r="E42"/>
  <c r="E43"/>
  <c r="E40"/>
  <c r="E38"/>
  <c r="J38"/>
  <c r="J39" s="1"/>
  <c r="J40" s="1"/>
  <c r="J41" s="1"/>
  <c r="J42" s="1"/>
  <c r="J43" s="1"/>
  <c r="J37"/>
  <c r="J16"/>
  <c r="J17" s="1"/>
  <c r="J18" s="1"/>
  <c r="J19" s="1"/>
  <c r="J20" s="1"/>
  <c r="J21" s="1"/>
  <c r="J22" s="1"/>
  <c r="J23" s="1"/>
  <c r="J24" s="1"/>
  <c r="J27"/>
  <c r="J28" s="1"/>
  <c r="J29" s="1"/>
  <c r="J30" s="1"/>
  <c r="J31" s="1"/>
  <c r="J32" s="1"/>
  <c r="E28"/>
  <c r="E29"/>
  <c r="E30"/>
  <c r="E31"/>
  <c r="E32"/>
  <c r="E27"/>
  <c r="E16"/>
  <c r="E17"/>
  <c r="E19"/>
  <c r="E20"/>
  <c r="E21"/>
  <c r="E22"/>
  <c r="E23"/>
  <c r="E24"/>
  <c r="E18"/>
  <c r="V11" l="1"/>
  <c r="Y11"/>
  <c r="M13"/>
</calcChain>
</file>

<file path=xl/sharedStrings.xml><?xml version="1.0" encoding="utf-8"?>
<sst xmlns="http://schemas.openxmlformats.org/spreadsheetml/2006/main" count="1139" uniqueCount="486">
  <si>
    <t>Приложение № 1</t>
  </si>
  <si>
    <t>к Приказу Министерства финансов</t>
  </si>
  <si>
    <t>Российской Федерации</t>
  </si>
  <si>
    <t>от 02.07.2010 № 66н</t>
  </si>
  <si>
    <t>(в ред. Приказа Минфина РФ</t>
  </si>
  <si>
    <t>от 05.10.2011 № 124н)</t>
  </si>
  <si>
    <t>Бухгалтерский баланс</t>
  </si>
  <si>
    <t>на</t>
  </si>
  <si>
    <t xml:space="preserve"> г.</t>
  </si>
  <si>
    <t>Коды</t>
  </si>
  <si>
    <t>Форма по ОКУД</t>
  </si>
  <si>
    <t>0710001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</si>
  <si>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</si>
  <si>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</si>
  <si>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</si>
  <si>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</si>
  <si>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</si>
  <si>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</si>
  <si>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</si>
  <si>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</si>
  <si>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</si>
  <si>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</si>
  <si>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</si>
  <si>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</si>
  <si>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</si>
  <si>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</si>
  <si>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Местонахождение (адрес)</t>
  </si>
  <si>
    <r>
      <t xml:space="preserve">Поясне-
ния </t>
    </r>
    <r>
      <rPr>
        <vertAlign val="superscript"/>
        <sz val="9"/>
        <rFont val="Arial"/>
        <family val="2"/>
        <charset val="204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</si>
  <si>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  <charset val="204"/>
      </rPr>
      <t>2</t>
    </r>
  </si>
  <si>
    <t>Код</t>
  </si>
  <si>
    <t xml:space="preserve">На </t>
  </si>
  <si>
    <t>На 31 декабря</t>
  </si>
  <si>
    <r>
      <t xml:space="preserve"> г.</t>
    </r>
    <r>
      <rPr>
        <vertAlign val="superscript"/>
        <sz val="9"/>
        <rFont val="Arial"/>
        <family val="2"/>
        <charset val="204"/>
      </rPr>
      <t>3</t>
    </r>
  </si>
  <si>
    <r>
      <t xml:space="preserve"> г.</t>
    </r>
    <r>
      <rPr>
        <vertAlign val="superscript"/>
        <sz val="9"/>
        <rFont val="Arial"/>
        <family val="2"/>
        <charset val="204"/>
      </rPr>
      <t>4</t>
    </r>
  </si>
  <si>
    <r>
      <t xml:space="preserve"> г.</t>
    </r>
    <r>
      <rPr>
        <vertAlign val="superscript"/>
        <sz val="9"/>
        <rFont val="Arial"/>
        <family val="2"/>
        <charset val="204"/>
      </rPr>
      <t>5</t>
    </r>
  </si>
  <si>
    <t>АКТИВ</t>
  </si>
  <si>
    <t>1110</t>
  </si>
  <si>
    <t>I. ВНЕОБОРОТНЫЕ АКТИВЫ</t>
  </si>
  <si>
    <t>Нематериальные активы</t>
  </si>
  <si>
    <t>Результаты исследований и разработок</t>
  </si>
  <si>
    <t>1120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</si>
  <si>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</si>
  <si>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</si>
  <si>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</si>
  <si>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</si>
  <si>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</si>
  <si>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</si>
  <si>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>Доходные вложения в материальные ценности</t>
  </si>
  <si>
    <t>1160</t>
  </si>
  <si>
    <t>Финансовые вложения</t>
  </si>
  <si>
    <t>1170</t>
  </si>
  <si>
    <t>Отложенные налоговые активы</t>
  </si>
  <si>
    <t>1180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</si>
  <si>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</si>
  <si>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</si>
  <si>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</si>
  <si>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</si>
  <si>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</si>
  <si>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1210</t>
  </si>
  <si>
    <t>Запасы</t>
  </si>
  <si>
    <t>Налог на добавленную стоимость по приобретенным ценностям</t>
  </si>
  <si>
    <t>1220</t>
  </si>
  <si>
    <t>Дебиторская задолженность</t>
  </si>
  <si>
    <t>1230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</si>
  <si>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</si>
  <si>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</si>
  <si>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</si>
  <si>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</si>
  <si>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</si>
  <si>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</si>
  <si>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</si>
  <si>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</si>
  <si>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</si>
  <si>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</si>
  <si>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Форма 0710001 с. 2</t>
  </si>
  <si>
    <t>ПАССИВ</t>
  </si>
  <si>
    <t>1310</t>
  </si>
  <si>
    <r>
      <t xml:space="preserve">III. КАПИТАЛ И РЕЗЕРВЫ </t>
    </r>
    <r>
      <rPr>
        <vertAlign val="superscript"/>
        <sz val="9"/>
        <rFont val="Arial"/>
        <family val="2"/>
        <charset val="204"/>
      </rPr>
      <t>6</t>
    </r>
  </si>
  <si>
    <t>Уставный капитал (складочный 
капитал, уставный фонд, вклады товарищей)</t>
  </si>
  <si>
    <t>Собственные акции, выкупленные у акционеров</t>
  </si>
  <si>
    <t>1320</t>
  </si>
  <si>
    <t>(</t>
  </si>
  <si>
    <r>
      <t>)</t>
    </r>
    <r>
      <rPr>
        <vertAlign val="superscript"/>
        <sz val="9"/>
        <rFont val="Arial"/>
        <family val="2"/>
        <charset val="204"/>
      </rPr>
      <t>7</t>
    </r>
  </si>
  <si>
    <t>)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</si>
  <si>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</si>
  <si>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</si>
  <si>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</si>
  <si>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</si>
  <si>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</si>
  <si>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</si>
  <si>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Нераспределенная прибыль (непокрытый убыток)</t>
  </si>
  <si>
    <t>1370</t>
  </si>
  <si>
    <t>Итого по разделу III</t>
  </si>
  <si>
    <t>1300</t>
  </si>
  <si>
    <t>IV. ДОЛГОСРОЧНЫЕ ОБЯЗАТЕЛЬСТВА</t>
  </si>
  <si>
    <t>1410</t>
  </si>
  <si>
    <t>Заемные средства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</si>
  <si>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</si>
  <si>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</si>
  <si>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</si>
  <si>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</si>
  <si>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</si>
  <si>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</si>
  <si>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</si>
  <si>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</si>
  <si>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</si>
  <si>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</si>
  <si>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</si>
  <si>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</si>
  <si>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</si>
  <si>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</si>
  <si>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</si>
  <si>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</si>
  <si>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</si>
  <si>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</si>
  <si>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</si>
  <si>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</si>
  <si>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</si>
  <si>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</si>
  <si>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</si>
  <si>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</si>
  <si>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</si>
  <si>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</si>
  <si>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</si>
  <si>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  <charset val="204"/>
      </rPr>
      <t>1.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</si>
  <si>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  <charset val="204"/>
      </rPr>
      <t>2.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</si>
  <si>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  <charset val="204"/>
      </rPr>
      <t>3.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отчетная дата отчетного периода.</t>
    </r>
  </si>
  <si>
    <r>
      <t>_______</t>
    </r>
    <r>
      <rPr>
        <sz val="7"/>
        <rFont val="Arial"/>
        <family val="2"/>
        <charset val="204"/>
      </rPr>
      <t>4.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предыдущий год.</t>
    </r>
  </si>
  <si>
    <r>
      <t>_______</t>
    </r>
    <r>
      <rPr>
        <sz val="7"/>
        <rFont val="Arial"/>
        <family val="2"/>
        <charset val="204"/>
      </rPr>
      <t>5.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год, предшествующий предыдущему.</t>
    </r>
  </si>
  <si>
    <r>
      <t>_______</t>
    </r>
    <r>
      <rPr>
        <sz val="7"/>
        <rFont val="Arial"/>
        <family val="2"/>
        <charset val="204"/>
      </rPr>
      <t>6.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</si>
  <si>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  <charset val="204"/>
      </rPr>
      <t>7.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Здесь и в других формах отчетов вычитаемый или отрицательный показатель показывается в круглых скобках.</t>
    </r>
  </si>
  <si>
    <t>Отчет о прибылях и убытках</t>
  </si>
  <si>
    <t>за</t>
  </si>
  <si>
    <t>0710002</t>
  </si>
  <si>
    <t>За</t>
  </si>
  <si>
    <r>
      <t xml:space="preserve">Выручка </t>
    </r>
    <r>
      <rPr>
        <vertAlign val="superscript"/>
        <sz val="9"/>
        <rFont val="Arial"/>
        <family val="2"/>
        <charset val="204"/>
      </rPr>
      <t>5</t>
    </r>
  </si>
  <si>
    <t>2110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</si>
  <si>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</si>
  <si>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</si>
  <si>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</si>
  <si>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</si>
  <si>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</si>
  <si>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</si>
  <si>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</si>
  <si>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</si>
  <si>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</si>
  <si>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</si>
  <si>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</si>
  <si>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</si>
  <si>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</si>
  <si>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</si>
  <si>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</si>
  <si>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</si>
  <si>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</si>
  <si>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</si>
  <si>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</si>
  <si>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</si>
  <si>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</si>
  <si>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</si>
  <si>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t>Текущий налог на прибыль</t>
  </si>
  <si>
    <t>2410</t>
  </si>
  <si>
    <t>в т.ч. постоянные налоговые обязательства (активы)</t>
  </si>
  <si>
    <t>2421</t>
  </si>
  <si>
    <t>Изменение отложенных налоговых 
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</si>
  <si>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</si>
  <si>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</si>
  <si>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</si>
  <si>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</si>
  <si>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</si>
  <si>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>Чистая прибыль (убыток)</t>
  </si>
  <si>
    <t>2400</t>
  </si>
  <si>
    <t>Форма 0710002 с. 2</t>
  </si>
  <si>
    <t>СПРАВОЧНО</t>
  </si>
  <si>
    <t>2510</t>
  </si>
  <si>
    <t>Результат от переоценки внеоборотных 
активов, не включаемый в чистую прибыль (убыток) периода</t>
  </si>
  <si>
    <t>Результат от прочих операций, не 
включаемый в чистую прибыль (убыток) 
периода</t>
  </si>
  <si>
    <t>2520</t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</si>
  <si>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  <charset val="204"/>
      </rPr>
      <t>6</t>
    </r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</si>
  <si>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</si>
  <si>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</si>
  <si>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</si>
  <si>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</si>
  <si>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</si>
  <si>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r>
      <t>_______</t>
    </r>
    <r>
      <rPr>
        <sz val="7"/>
        <rFont val="Arial"/>
        <family val="2"/>
        <charset val="204"/>
      </rPr>
      <t>2.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</si>
  <si>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  <charset val="204"/>
      </rPr>
      <t>3.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отчетный период.</t>
    </r>
  </si>
  <si>
    <r>
      <t>_______</t>
    </r>
    <r>
      <rPr>
        <sz val="7"/>
        <rFont val="Arial"/>
        <family val="2"/>
        <charset val="204"/>
      </rPr>
      <t>4.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</si>
  <si>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  <charset val="204"/>
      </rPr>
      <t>5.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</si>
  <si>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  <charset val="204"/>
      </rPr>
      <t>6.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</si>
  <si>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t>(в ред. Приказа Минфина РФ от 05.10.2011 № 124н)</t>
  </si>
  <si>
    <t>Отчет о движении денежных средств</t>
  </si>
  <si>
    <t>0710004</t>
  </si>
  <si>
    <t>Вид экономической
деятельности</t>
  </si>
  <si>
    <t>по ОКВЭД</t>
  </si>
  <si>
    <t>Единица измерения: тыс. руб./млн. руб. (ненужное зачеркнуть)</t>
  </si>
  <si>
    <t>384/385</t>
  </si>
  <si>
    <t>Наименование показателя</t>
  </si>
  <si>
    <t xml:space="preserve">За 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</si>
  <si>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</si>
  <si>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</si>
  <si>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Денежные потоки от
текущих операций</t>
  </si>
  <si>
    <t>4110</t>
  </si>
  <si>
    <t>Поступления - всего</t>
  </si>
  <si>
    <t>в том числе: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</si>
  <si>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</si>
  <si>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</si>
  <si>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</si>
  <si>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</si>
  <si>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</si>
  <si>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</si>
  <si>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прочие поступления</t>
  </si>
  <si>
    <t>4119</t>
  </si>
  <si>
    <t>Платежи - всего</t>
  </si>
  <si>
    <t>4120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</si>
  <si>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</si>
  <si>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</si>
  <si>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</si>
  <si>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</si>
  <si>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</si>
  <si>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</si>
  <si>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</si>
  <si>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</si>
  <si>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прочие платежи</t>
  </si>
  <si>
    <t>4129</t>
  </si>
  <si>
    <t>Сальдо денежных потоков от текущих операций</t>
  </si>
  <si>
    <t>Форма 0710004 с. 2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</si>
  <si>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</si>
  <si>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</si>
  <si>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</si>
  <si>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</si>
  <si>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</si>
  <si>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</si>
  <si>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</si>
  <si>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</si>
  <si>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</si>
  <si>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</si>
  <si>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</si>
  <si>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</si>
  <si>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</si>
  <si>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</si>
  <si>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</si>
  <si>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</si>
  <si>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</si>
  <si>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</si>
  <si>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</si>
  <si>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</si>
  <si>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</si>
  <si>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</si>
  <si>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</si>
  <si>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</si>
  <si>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1. Указывается отчетный период.</t>
  </si>
  <si>
    <t>2. Указывается период предыдущего года, аналогичный отчетному периоду.</t>
  </si>
  <si>
    <t>Баланс</t>
  </si>
  <si>
    <t>АКТИВЫ</t>
  </si>
  <si>
    <t>ВНЕОБОРОТНЫЕ АКТИВЫ</t>
  </si>
  <si>
    <t>ОБОРОТНЫЕ АКТИВЫ</t>
  </si>
  <si>
    <t>ПАССИВЫ</t>
  </si>
  <si>
    <t>КАПИТАЛ И РЕЗЕРВЫ</t>
  </si>
  <si>
    <t>ДОЛГОСРОЧНЫЕ ОБЯЗАТЕЛЬСТВА</t>
  </si>
  <si>
    <t>КРАТКОСРОЧНЫЕ ОБЯЗАТЕЛЬСТВА</t>
  </si>
  <si>
    <t>БАЛАНС = АКТИВЫ - ПАССИВЫ</t>
  </si>
  <si>
    <t>код</t>
  </si>
  <si>
    <t>год</t>
  </si>
  <si>
    <t>4кв</t>
  </si>
  <si>
    <t>3кв</t>
  </si>
  <si>
    <t>2кв</t>
  </si>
  <si>
    <t>1кв</t>
  </si>
  <si>
    <t>Компания "Fasad"</t>
  </si>
  <si>
    <t>строки</t>
  </si>
  <si>
    <t>статьи (строки) баланса</t>
  </si>
  <si>
    <t>на конец периода</t>
  </si>
  <si>
    <t>тыс. руб.</t>
  </si>
  <si>
    <t>бюджетный</t>
  </si>
  <si>
    <t>предыдущий</t>
  </si>
  <si>
    <t>предыд. году</t>
  </si>
  <si>
    <t>периоды:</t>
  </si>
  <si>
    <t>год предш. к</t>
  </si>
  <si>
    <t>статьи (строки) отчета о прибылях и убытках</t>
  </si>
  <si>
    <t>Выручка</t>
  </si>
  <si>
    <t xml:space="preserve">Изменение отложенных налоговых </t>
  </si>
  <si>
    <t>Остаток денежных средств на начало отчетного периода</t>
  </si>
  <si>
    <t>Остаток денежных средств на конец отчетного периода</t>
  </si>
  <si>
    <t>арендных платежей, лицензионных платежей, роялти, комиссионных и т.п.</t>
  </si>
  <si>
    <t>дивидендов, процентов по долговым финансовым вложениям и т.п.</t>
  </si>
  <si>
    <t>от возврата предоставленных займов, от продажи долговых ценных бумаг и т.п.</t>
  </si>
  <si>
    <t>в связи с приобретением, созданием, реконструкцией и т.п. внеоборотных активов</t>
  </si>
  <si>
    <t>в связи с приобретением долговых ценных бумаг, предоставление займов и т.п.</t>
  </si>
  <si>
    <t>процентов по долговым обязательствам, вкл. в стоимость инвестиционного актива</t>
  </si>
  <si>
    <t>собственникам (участникам) в связи с выкупом у них акций (долей участия) и т.п.</t>
  </si>
  <si>
    <t>на уплату дивидендов и т.п. в пользу собственников (участников)</t>
  </si>
  <si>
    <t>в связи с погашением (выкупом) векселей и т.п., возврат кредитов и займов</t>
  </si>
  <si>
    <t>Анализ ликвидности</t>
  </si>
  <si>
    <t>ликвидность активов/срочность пассивов (обязательств)</t>
  </si>
  <si>
    <t>А1</t>
  </si>
  <si>
    <t>Наиболее ликвидные активы</t>
  </si>
  <si>
    <t>А2</t>
  </si>
  <si>
    <t>Быстро реализуемые активы</t>
  </si>
  <si>
    <t>А3</t>
  </si>
  <si>
    <t>Медленно реализуемые активы</t>
  </si>
  <si>
    <t>А4</t>
  </si>
  <si>
    <t>Трудно реализуемые активы</t>
  </si>
  <si>
    <t>Долгосрочная дебиторская задолженность</t>
  </si>
  <si>
    <t>Безнадежная дебиторская задолженность</t>
  </si>
  <si>
    <t>Залежалый товар и неликвидные запасы</t>
  </si>
  <si>
    <t>П1</t>
  </si>
  <si>
    <t>Наиболее срочные обязательства</t>
  </si>
  <si>
    <t>Просроченная задолженность по кредитам и займам</t>
  </si>
  <si>
    <t>П2</t>
  </si>
  <si>
    <t>Краткосрочные обязательства</t>
  </si>
  <si>
    <t>П3</t>
  </si>
  <si>
    <t>Долгосрочные обязательства</t>
  </si>
  <si>
    <t>П4</t>
  </si>
  <si>
    <t>Постоянные пассивы</t>
  </si>
  <si>
    <t>Текущая ликвидность баланса (А1 + А2 &gt;= П1 + П2)</t>
  </si>
  <si>
    <t>А1 &gt;= П1</t>
  </si>
  <si>
    <t>А2 &gt;= П2</t>
  </si>
  <si>
    <t>А3 &gt;= П3</t>
  </si>
  <si>
    <t>А4 &lt;= П4</t>
  </si>
  <si>
    <t>Баланс абсолютно ликвиден</t>
  </si>
  <si>
    <t>Платежеспособность на длительном периоде (А1 + А2 + А3 &gt;= П1 + П2 + П3)</t>
  </si>
  <si>
    <t>Коэффициенты ликвидности</t>
  </si>
  <si>
    <t>L1</t>
  </si>
  <si>
    <t>Коэффициент текущей ликвидности</t>
  </si>
  <si>
    <t>норма:</t>
  </si>
  <si>
    <t>Отношение оборотных активов к краткосрочным обязательствам &gt;=</t>
  </si>
  <si>
    <t>L2</t>
  </si>
  <si>
    <t xml:space="preserve"> (стр.1250 + стр.1240 + стр.1230) / стр.1500</t>
  </si>
  <si>
    <t>Коэффициент промежуточного покрытия</t>
  </si>
  <si>
    <t>стр.1200 / стр.1500</t>
  </si>
  <si>
    <t>Отношение суммы денежных средств, краткосрочных финансовых вложений и дебиторской задолженности (кроме безнадежной) к краткосрочным обязательствам &gt;=</t>
  </si>
  <si>
    <t>L3</t>
  </si>
  <si>
    <t>Коэффициент абсолютной ликвидности</t>
  </si>
  <si>
    <t xml:space="preserve"> (стр.1250 + стр.1240) / стр.1500</t>
  </si>
  <si>
    <t>Отношение суммы денежных средств и краткосрочных финансовых вложений к краткосрочным обязательствам &gt;=</t>
  </si>
  <si>
    <t>L4</t>
  </si>
  <si>
    <t>Отношение всех активов ко всем обязательствам &gt;=</t>
  </si>
  <si>
    <t>Коэффициент общей платежеспособности</t>
  </si>
  <si>
    <t>стр.1600 / (стр.1400 + стр.1500)</t>
  </si>
  <si>
    <t>L5</t>
  </si>
  <si>
    <t>Коэффициент платежеспособности по текущим обязательствам</t>
  </si>
  <si>
    <t>(стр.2110 / 12) / стр.1500</t>
  </si>
  <si>
    <t>Отношение среднемесячной выручки к краткосрочным обязательствам &gt;=</t>
  </si>
  <si>
    <t>Ликвидность баланса</t>
  </si>
  <si>
    <t>Анализ финансовой независимости и устойчивости</t>
  </si>
  <si>
    <t>состояние собственных оборотных средств</t>
  </si>
  <si>
    <t>Собственные оборотные средства</t>
  </si>
  <si>
    <t>СОС</t>
  </si>
  <si>
    <t>стр.1300 - стр.1100</t>
  </si>
  <si>
    <t>Разность собственного капитала и внеоборотных активов</t>
  </si>
  <si>
    <t>I1</t>
  </si>
  <si>
    <t>Абсолютная финансовая независимость</t>
  </si>
  <si>
    <t xml:space="preserve"> стр.1210 &lt; СОС</t>
  </si>
  <si>
    <t>условие:</t>
  </si>
  <si>
    <t>Собственные оборотные средства больше, чем запасы</t>
  </si>
  <si>
    <t>I2</t>
  </si>
  <si>
    <t>Нормальная финансовая независимость</t>
  </si>
  <si>
    <t xml:space="preserve"> СОС &lt; стр.1210 &lt; СОС + стр.1510</t>
  </si>
  <si>
    <t>I3</t>
  </si>
  <si>
    <t>Высокая степень финансовой зависимости</t>
  </si>
  <si>
    <t xml:space="preserve"> СОС + стр.1510 &lt; стр.1210 &lt; СОС + стр.1510 + стр.1520</t>
  </si>
  <si>
    <t>Уровень превышения запасов над собственными оборотными средствами не превосходит объема краткосрочных заемных средств</t>
  </si>
  <si>
    <t>Уровень превышения запасов над суммой собственных оборотных и краткосрочных заемных средств не превосходит объема краткосрочной кредиторской задолженности</t>
  </si>
  <si>
    <t>Анализ финансовой независимости</t>
  </si>
  <si>
    <t>Коэффициенты финансовой устойчивости</t>
  </si>
  <si>
    <t>S1</t>
  </si>
  <si>
    <t>Коэффициент финансовой устойчивости</t>
  </si>
  <si>
    <t xml:space="preserve"> (стр.1300 + стр.1400) / стр.1600</t>
  </si>
  <si>
    <t>Отношение суммы собственного капитала и долгосрочных обязательств к активам &gt;=</t>
  </si>
  <si>
    <t>S2</t>
  </si>
  <si>
    <t>Коэффициент автономии (независимости)</t>
  </si>
  <si>
    <t>стр.1300 / стр.1600</t>
  </si>
  <si>
    <t>S3</t>
  </si>
  <si>
    <t>Коэффициент обеспеченности собственными оборотными средствами (СОС)</t>
  </si>
  <si>
    <t>СОС / стр.1200</t>
  </si>
  <si>
    <t>Отношение объема собственных оборотных средств (СОС) к оборотным активам &gt;=</t>
  </si>
  <si>
    <t>S4</t>
  </si>
  <si>
    <t>Коэффициент финансового рычага</t>
  </si>
  <si>
    <t>стр.1300 / (стр.1400 + стр.1500)</t>
  </si>
  <si>
    <t>Отношение собственного капитала к заемному капиталу &gt;=</t>
  </si>
  <si>
    <t>Анализ эффективности: рентабельность и оборачиваемость</t>
  </si>
  <si>
    <t>за период</t>
  </si>
  <si>
    <t>эффективность финансово-хозяйственной деятельности / деловая активность</t>
  </si>
  <si>
    <t>Рентабельность</t>
  </si>
  <si>
    <t>ROS</t>
  </si>
  <si>
    <t>Рентабельность продаж (Return On Sales)</t>
  </si>
  <si>
    <t>Экономическая эффективность / Рентабельность активов (Return On Assets)</t>
  </si>
  <si>
    <t>ROA</t>
  </si>
  <si>
    <t>стр.2400 / ((стр.1600нач.пер. + стр.1600кон.пер.) / 2)</t>
  </si>
  <si>
    <t>Отношение чистой прибыли за период к среднему уровню активов</t>
  </si>
  <si>
    <t>АКТИВЫ на начало периода</t>
  </si>
  <si>
    <t>АКТИВЫ на конец периода</t>
  </si>
  <si>
    <t>Рентабельность собственного капитала (Return On Equity)</t>
  </si>
  <si>
    <t>стр.2400 / ((стр.1300нач.пер. + стр.1300кон.пер.) / 2)</t>
  </si>
  <si>
    <t>КАПИТАЛ И РЕЗЕРВЫ на начало периода</t>
  </si>
  <si>
    <t>КАПИТАЛ И РЕЗЕРВЫ на конец периода</t>
  </si>
  <si>
    <t>Отношение чистой прибыли за период к среднему уровню собственного капитала</t>
  </si>
  <si>
    <t>Рентабельность инвестиционного капитала (Return On Invested Capital)</t>
  </si>
  <si>
    <t>ROE</t>
  </si>
  <si>
    <t>ROIC</t>
  </si>
  <si>
    <t>стр.2100 / стр.2110</t>
  </si>
  <si>
    <t>Отношение прибыли от собственной операционной деятельности (EBITDA) за период к среднему уровню инвестиционного капитала</t>
  </si>
  <si>
    <t>стр.2200 / ((стр.1300'+'1400нач.пер. + стр.1300'+'1400кон.пер.) / 2)</t>
  </si>
  <si>
    <t>ДОЛГОСРОЧНЫЕ ОБЯЗАТЕЛЬСТВА на начало периода</t>
  </si>
  <si>
    <t>ДОЛГОСРОЧНЫЕ ОБЯЗАТЕЛЬСТВА на конец периода</t>
  </si>
  <si>
    <t>Рентабельность оборотного капитала (Return On Working Capital)</t>
  </si>
  <si>
    <t>ROWC</t>
  </si>
  <si>
    <t>(стр.2100 - стр.2210) / ((стр.1200нач.пер. + стр.1200кон.пер.) / 2)</t>
  </si>
  <si>
    <t>ОБОРОТНЫЕ АКТИВЫ на начало периода</t>
  </si>
  <si>
    <t>ОБОРОТНЫЕ АКТИВЫ на конец периода</t>
  </si>
  <si>
    <t>Отношение маржинальной прибыли за период к среднему уровню оборотного капитала</t>
  </si>
  <si>
    <t>Отношение валовой прибыли к выручке</t>
  </si>
  <si>
    <t>Оборачиваемость</t>
  </si>
  <si>
    <t>Оборачиваемость товарных запасов</t>
  </si>
  <si>
    <t>ОбТЗ</t>
  </si>
  <si>
    <t>стр.2120 / ((стр.1210нач.пер. + стр.1210кон.пер.) / 2)</t>
  </si>
  <si>
    <t>Запасы на начало периода</t>
  </si>
  <si>
    <t>Запасы на конец периода</t>
  </si>
  <si>
    <t>Отношение себестоимости продаж за период к среднему уровню товарных запасов</t>
  </si>
  <si>
    <t>Оборачиваемость дебиторской задолженности</t>
  </si>
  <si>
    <t>ОбДЗ</t>
  </si>
  <si>
    <t>Отношение выручки за период к среднему уровню дебиторской задолженности</t>
  </si>
  <si>
    <t>стр.2110 / ((стр.1230нач.пер. + стр.1230кон.пер.) / 2)</t>
  </si>
  <si>
    <t>Дебиторская задолженность на начало периода</t>
  </si>
  <si>
    <t>Дебиторская задолженность на конец периода</t>
  </si>
  <si>
    <t>Оборачиваемость кредиторской задолженности</t>
  </si>
  <si>
    <t>ОбКЗ</t>
  </si>
  <si>
    <t>/ ((стр.1520нач.пер. + стр.1520кон.пер.) / 2)</t>
  </si>
  <si>
    <t>(стр.2120 - стр.1210нач.пер. + стр.1210кон.пер.) /</t>
  </si>
  <si>
    <t>Отношение объема закупок за период к среднему уровню кредиторской задолженности</t>
  </si>
  <si>
    <t>Кредиторская задолженность на начало периода</t>
  </si>
  <si>
    <t>Кредиторская задолженность на конец периода</t>
  </si>
  <si>
    <t>Периоды оборачиваемости и финансовый цикл</t>
  </si>
  <si>
    <t>Период оборачиваемости товарных запасов в днях</t>
  </si>
  <si>
    <t>Период оборачиваемости дебиторской задолженности в днях</t>
  </si>
  <si>
    <t>Период оборачиваемости кредиторской задолженности в днях</t>
  </si>
  <si>
    <t>кол-во дней в периоде / ОбТЗ</t>
  </si>
  <si>
    <t>ПОбТЗ</t>
  </si>
  <si>
    <t>ПОбДЗ</t>
  </si>
  <si>
    <t>ПОбКЗ</t>
  </si>
  <si>
    <t>Отношение количества дней в периоде к оборачиваемости товарных запасов</t>
  </si>
  <si>
    <t>Количество дней в периоде</t>
  </si>
  <si>
    <t>Отношение количества дней в периоде к оборачиваемости дебиторской задолженности</t>
  </si>
  <si>
    <t>П</t>
  </si>
  <si>
    <t>кол-во дней в периоде / ОбКЗ</t>
  </si>
  <si>
    <t>кол-во дней в периоде / ОбДЗ</t>
  </si>
  <si>
    <t>Отношение количества дней в периоде к оборачиваемости кредиторской задолженности</t>
  </si>
  <si>
    <t>ПОбТЗ + ПОбДЗ - ПОбКЗ</t>
  </si>
  <si>
    <t>ФЦ</t>
  </si>
  <si>
    <t>Финансовый цикл в днях</t>
  </si>
  <si>
    <t>Сумма периодов оборачиваемости товарных запасов и дебиторской задолженности за минусом периода оборачиваемости кредиторской задолженности</t>
  </si>
  <si>
    <t>Анализ темпов роста</t>
  </si>
  <si>
    <t>на конец периода / за период</t>
  </si>
  <si>
    <t>темпы роста</t>
  </si>
  <si>
    <t>Т(А)</t>
  </si>
  <si>
    <t>Т(В)</t>
  </si>
  <si>
    <t>Т(ЧП)</t>
  </si>
  <si>
    <t>Т(А) &gt; 0</t>
  </si>
  <si>
    <t>Т(В) &gt; Т(А)</t>
  </si>
  <si>
    <t>Т(ЧП) &gt; Т(В)</t>
  </si>
  <si>
    <t>Т(ЧП) &gt; Т(В) &gt; Т(А) &gt; 0</t>
  </si>
  <si>
    <t>"Золотое правило" темпов роста:</t>
  </si>
  <si>
    <t>&gt;</t>
  </si>
  <si>
    <t>&lt;</t>
  </si>
  <si>
    <t>Методика экспресс-анализа кредитоспособности</t>
  </si>
  <si>
    <t>Методика расчета рейтинга кредитоспособности</t>
  </si>
  <si>
    <t>Ключевые финансовые коэффициенты</t>
  </si>
  <si>
    <t>K1</t>
  </si>
  <si>
    <t>K2</t>
  </si>
  <si>
    <t>K3</t>
  </si>
  <si>
    <t>K4</t>
  </si>
  <si>
    <t>ранг(К1)</t>
  </si>
  <si>
    <t>ранг(К2)</t>
  </si>
  <si>
    <t>ранг(К3)</t>
  </si>
  <si>
    <t>ранг(К4)</t>
  </si>
  <si>
    <t>Веса коэффициентов</t>
  </si>
  <si>
    <t>контроль</t>
  </si>
  <si>
    <t>K</t>
  </si>
  <si>
    <t>Коэффициент кредитоспособности</t>
  </si>
  <si>
    <t>ранг(К)</t>
  </si>
  <si>
    <t>Ранг (K) = 3 - безрисковая зона - высокий уровень кредитоспособности</t>
  </si>
  <si>
    <t>Ранг (K) = 2 - зона среднего риска - средний уровень кредитоспособности</t>
  </si>
  <si>
    <t>Ранг (K) = 1 - зона высокого риска - низкий уровень кредитоспособности</t>
  </si>
  <si>
    <t>Анализ финансово-хозяйственной деятельности - итоги</t>
  </si>
  <si>
    <t>Итоги анализа финансово-хозяйственной деятельности</t>
  </si>
  <si>
    <t>Период оборачиваемости товарных запасов</t>
  </si>
  <si>
    <t>Период оборачиваемости дебиторской задолженности</t>
  </si>
  <si>
    <t>Период оборачиваемости кредиторской задолженности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</si>
</sst>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7"/>
      <color indexed="9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 tint="0.34998626667073579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550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5" fillId="0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5" fillId="2" borderId="14" xfId="0" applyFont="1" applyFill="1" applyBorder="1"/>
    <xf numFmtId="0" fontId="3" fillId="2" borderId="9" xfId="0" applyFont="1" applyFill="1" applyBorder="1"/>
    <xf numFmtId="0" fontId="5" fillId="2" borderId="19" xfId="0" applyFont="1" applyFill="1" applyBorder="1"/>
    <xf numFmtId="0" fontId="5" fillId="2" borderId="14" xfId="0" applyFont="1" applyFill="1" applyBorder="1" applyAlignment="1">
      <alignment horizontal="right"/>
    </xf>
    <xf numFmtId="0" fontId="5" fillId="2" borderId="18" xfId="0" applyFont="1" applyFill="1" applyBorder="1"/>
    <xf numFmtId="0" fontId="5" fillId="2" borderId="0" xfId="0" applyFont="1" applyFill="1" applyBorder="1"/>
    <xf numFmtId="0" fontId="5" fillId="2" borderId="25" xfId="0" applyFont="1" applyFill="1" applyBorder="1"/>
    <xf numFmtId="0" fontId="5" fillId="2" borderId="24" xfId="0" applyFont="1" applyFill="1" applyBorder="1"/>
    <xf numFmtId="0" fontId="5" fillId="2" borderId="21" xfId="0" applyFont="1" applyFill="1" applyBorder="1"/>
    <xf numFmtId="0" fontId="5" fillId="2" borderId="11" xfId="0" applyFont="1" applyFill="1" applyBorder="1"/>
    <xf numFmtId="0" fontId="5" fillId="2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21" xfId="0" applyFont="1" applyFill="1" applyBorder="1" applyAlignment="1">
      <alignment vertical="center"/>
    </xf>
    <xf numFmtId="0" fontId="8" fillId="2" borderId="0" xfId="0" applyFont="1" applyFill="1"/>
    <xf numFmtId="0" fontId="8" fillId="0" borderId="0" xfId="0" applyFont="1" applyFill="1"/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/>
    <xf numFmtId="0" fontId="4" fillId="0" borderId="0" xfId="0" applyFont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vertical="center"/>
    </xf>
    <xf numFmtId="0" fontId="8" fillId="0" borderId="0" xfId="0" applyFont="1"/>
    <xf numFmtId="0" fontId="9" fillId="2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right"/>
    </xf>
    <xf numFmtId="0" fontId="11" fillId="0" borderId="0" xfId="0" applyFont="1" applyFill="1" applyAlignment="1"/>
    <xf numFmtId="0" fontId="4" fillId="2" borderId="0" xfId="0" applyFont="1" applyFill="1" applyAlignment="1">
      <alignment horizontal="left"/>
    </xf>
    <xf numFmtId="0" fontId="10" fillId="0" borderId="0" xfId="0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0" borderId="0" xfId="0" applyFont="1" applyFill="1" applyAlignment="1"/>
    <xf numFmtId="0" fontId="3" fillId="2" borderId="19" xfId="0" applyFont="1" applyFill="1" applyBorder="1" applyAlignment="1">
      <alignment horizontal="left"/>
    </xf>
    <xf numFmtId="0" fontId="3" fillId="2" borderId="14" xfId="0" applyFont="1" applyFill="1" applyBorder="1" applyAlignment="1"/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19" xfId="0" applyFont="1" applyFill="1" applyBorder="1" applyAlignment="1"/>
    <xf numFmtId="0" fontId="3" fillId="2" borderId="21" xfId="0" applyFont="1" applyFill="1" applyBorder="1" applyAlignment="1"/>
    <xf numFmtId="0" fontId="3" fillId="2" borderId="19" xfId="0" applyFont="1" applyFill="1" applyBorder="1" applyAlignment="1">
      <alignment horizontal="left" vertical="top"/>
    </xf>
    <xf numFmtId="0" fontId="3" fillId="2" borderId="1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 wrapText="1" indent="1"/>
    </xf>
    <xf numFmtId="0" fontId="3" fillId="2" borderId="11" xfId="0" applyFont="1" applyFill="1" applyBorder="1" applyAlignment="1">
      <alignment horizontal="left" wrapText="1" indent="1"/>
    </xf>
    <xf numFmtId="0" fontId="3" fillId="2" borderId="11" xfId="0" applyFont="1" applyFill="1" applyBorder="1" applyAlignment="1">
      <alignment horizontal="left" indent="1"/>
    </xf>
    <xf numFmtId="0" fontId="3" fillId="2" borderId="24" xfId="0" applyFont="1" applyFill="1" applyBorder="1" applyAlignment="1"/>
    <xf numFmtId="0" fontId="3" fillId="2" borderId="20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17" xfId="0" applyFont="1" applyFill="1" applyBorder="1" applyAlignment="1"/>
    <xf numFmtId="0" fontId="11" fillId="2" borderId="19" xfId="0" applyFont="1" applyFill="1" applyBorder="1" applyAlignment="1">
      <alignment horizontal="left" vertical="top"/>
    </xf>
    <xf numFmtId="0" fontId="13" fillId="2" borderId="11" xfId="0" applyFont="1" applyFill="1" applyBorder="1" applyAlignment="1"/>
    <xf numFmtId="0" fontId="13" fillId="0" borderId="0" xfId="0" applyFont="1" applyFill="1" applyAlignment="1"/>
    <xf numFmtId="0" fontId="3" fillId="2" borderId="42" xfId="0" applyFont="1" applyFill="1" applyBorder="1" applyAlignment="1"/>
    <xf numFmtId="0" fontId="3" fillId="2" borderId="40" xfId="0" applyFont="1" applyFill="1" applyBorder="1" applyAlignment="1"/>
    <xf numFmtId="0" fontId="3" fillId="2" borderId="43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15" fillId="3" borderId="0" xfId="0" applyFont="1" applyFill="1"/>
    <xf numFmtId="0" fontId="16" fillId="3" borderId="0" xfId="0" applyFont="1" applyFill="1"/>
    <xf numFmtId="0" fontId="15" fillId="3" borderId="19" xfId="0" applyFont="1" applyFill="1" applyBorder="1"/>
    <xf numFmtId="0" fontId="15" fillId="3" borderId="14" xfId="0" applyFont="1" applyFill="1" applyBorder="1"/>
    <xf numFmtId="0" fontId="15" fillId="3" borderId="18" xfId="0" applyFont="1" applyFill="1" applyBorder="1"/>
    <xf numFmtId="0" fontId="15" fillId="3" borderId="24" xfId="0" applyFont="1" applyFill="1" applyBorder="1"/>
    <xf numFmtId="0" fontId="15" fillId="3" borderId="0" xfId="0" applyFont="1" applyFill="1" applyBorder="1"/>
    <xf numFmtId="0" fontId="15" fillId="3" borderId="25" xfId="0" applyFont="1" applyFill="1" applyBorder="1"/>
    <xf numFmtId="0" fontId="14" fillId="3" borderId="24" xfId="0" applyFont="1" applyFill="1" applyBorder="1"/>
    <xf numFmtId="0" fontId="14" fillId="3" borderId="0" xfId="0" applyFont="1" applyFill="1" applyBorder="1"/>
    <xf numFmtId="0" fontId="14" fillId="3" borderId="25" xfId="0" applyFont="1" applyFill="1" applyBorder="1"/>
    <xf numFmtId="0" fontId="14" fillId="3" borderId="21" xfId="0" applyFont="1" applyFill="1" applyBorder="1"/>
    <xf numFmtId="0" fontId="14" fillId="3" borderId="1" xfId="0" applyFont="1" applyFill="1" applyBorder="1"/>
    <xf numFmtId="0" fontId="14" fillId="3" borderId="20" xfId="0" applyFont="1" applyFill="1" applyBorder="1"/>
    <xf numFmtId="0" fontId="15" fillId="3" borderId="21" xfId="0" applyFont="1" applyFill="1" applyBorder="1"/>
    <xf numFmtId="0" fontId="15" fillId="3" borderId="20" xfId="0" applyFont="1" applyFill="1" applyBorder="1"/>
    <xf numFmtId="0" fontId="14" fillId="3" borderId="19" xfId="0" applyFont="1" applyFill="1" applyBorder="1"/>
    <xf numFmtId="0" fontId="14" fillId="3" borderId="14" xfId="0" applyFont="1" applyFill="1" applyBorder="1"/>
    <xf numFmtId="0" fontId="14" fillId="3" borderId="18" xfId="0" applyFont="1" applyFill="1" applyBorder="1"/>
    <xf numFmtId="0" fontId="15" fillId="3" borderId="54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right" vertical="center"/>
    </xf>
    <xf numFmtId="0" fontId="15" fillId="3" borderId="20" xfId="0" applyFont="1" applyFill="1" applyBorder="1" applyAlignment="1">
      <alignment horizontal="right" vertical="center"/>
    </xf>
    <xf numFmtId="0" fontId="15" fillId="3" borderId="19" xfId="0" applyFont="1" applyFill="1" applyBorder="1" applyAlignment="1">
      <alignment horizontal="right" vertical="center"/>
    </xf>
    <xf numFmtId="0" fontId="15" fillId="3" borderId="21" xfId="0" applyFont="1" applyFill="1" applyBorder="1" applyAlignment="1">
      <alignment horizontal="right" vertical="center"/>
    </xf>
    <xf numFmtId="3" fontId="14" fillId="3" borderId="19" xfId="0" applyNumberFormat="1" applyFont="1" applyFill="1" applyBorder="1"/>
    <xf numFmtId="3" fontId="14" fillId="3" borderId="14" xfId="0" applyNumberFormat="1" applyFont="1" applyFill="1" applyBorder="1"/>
    <xf numFmtId="3" fontId="14" fillId="3" borderId="18" xfId="0" applyNumberFormat="1" applyFont="1" applyFill="1" applyBorder="1"/>
    <xf numFmtId="3" fontId="15" fillId="3" borderId="24" xfId="0" applyNumberFormat="1" applyFont="1" applyFill="1" applyBorder="1"/>
    <xf numFmtId="3" fontId="15" fillId="3" borderId="0" xfId="0" applyNumberFormat="1" applyFont="1" applyFill="1" applyBorder="1"/>
    <xf numFmtId="3" fontId="15" fillId="3" borderId="25" xfId="0" applyNumberFormat="1" applyFont="1" applyFill="1" applyBorder="1"/>
    <xf numFmtId="3" fontId="14" fillId="3" borderId="21" xfId="0" applyNumberFormat="1" applyFont="1" applyFill="1" applyBorder="1"/>
    <xf numFmtId="3" fontId="14" fillId="3" borderId="1" xfId="0" applyNumberFormat="1" applyFont="1" applyFill="1" applyBorder="1"/>
    <xf numFmtId="3" fontId="14" fillId="3" borderId="20" xfId="0" applyNumberFormat="1" applyFont="1" applyFill="1" applyBorder="1"/>
    <xf numFmtId="3" fontId="15" fillId="3" borderId="19" xfId="0" applyNumberFormat="1" applyFont="1" applyFill="1" applyBorder="1"/>
    <xf numFmtId="3" fontId="15" fillId="3" borderId="14" xfId="0" applyNumberFormat="1" applyFont="1" applyFill="1" applyBorder="1"/>
    <xf numFmtId="3" fontId="15" fillId="3" borderId="18" xfId="0" applyNumberFormat="1" applyFont="1" applyFill="1" applyBorder="1"/>
    <xf numFmtId="3" fontId="14" fillId="3" borderId="24" xfId="0" applyNumberFormat="1" applyFont="1" applyFill="1" applyBorder="1"/>
    <xf numFmtId="3" fontId="14" fillId="3" borderId="0" xfId="0" applyNumberFormat="1" applyFont="1" applyFill="1" applyBorder="1"/>
    <xf numFmtId="3" fontId="14" fillId="3" borderId="25" xfId="0" applyNumberFormat="1" applyFont="1" applyFill="1" applyBorder="1"/>
    <xf numFmtId="0" fontId="15" fillId="3" borderId="57" xfId="0" applyFont="1" applyFill="1" applyBorder="1" applyAlignment="1">
      <alignment horizontal="right" vertical="center"/>
    </xf>
    <xf numFmtId="0" fontId="15" fillId="3" borderId="58" xfId="0" applyFont="1" applyFill="1" applyBorder="1" applyAlignment="1">
      <alignment horizontal="right" vertical="center"/>
    </xf>
    <xf numFmtId="0" fontId="15" fillId="3" borderId="59" xfId="0" applyFont="1" applyFill="1" applyBorder="1" applyAlignment="1">
      <alignment horizontal="right" vertical="center"/>
    </xf>
    <xf numFmtId="0" fontId="15" fillId="3" borderId="60" xfId="0" applyFont="1" applyFill="1" applyBorder="1" applyAlignment="1">
      <alignment horizontal="right" vertical="center"/>
    </xf>
    <xf numFmtId="3" fontId="14" fillId="3" borderId="57" xfId="0" applyNumberFormat="1" applyFont="1" applyFill="1" applyBorder="1"/>
    <xf numFmtId="3" fontId="14" fillId="3" borderId="58" xfId="0" applyNumberFormat="1" applyFont="1" applyFill="1" applyBorder="1"/>
    <xf numFmtId="3" fontId="15" fillId="3" borderId="61" xfId="0" applyNumberFormat="1" applyFont="1" applyFill="1" applyBorder="1"/>
    <xf numFmtId="3" fontId="15" fillId="3" borderId="62" xfId="0" applyNumberFormat="1" applyFont="1" applyFill="1" applyBorder="1"/>
    <xf numFmtId="3" fontId="14" fillId="3" borderId="59" xfId="0" applyNumberFormat="1" applyFont="1" applyFill="1" applyBorder="1"/>
    <xf numFmtId="3" fontId="14" fillId="3" borderId="60" xfId="0" applyNumberFormat="1" applyFont="1" applyFill="1" applyBorder="1"/>
    <xf numFmtId="3" fontId="15" fillId="3" borderId="57" xfId="0" applyNumberFormat="1" applyFont="1" applyFill="1" applyBorder="1"/>
    <xf numFmtId="3" fontId="15" fillId="3" borderId="58" xfId="0" applyNumberFormat="1" applyFont="1" applyFill="1" applyBorder="1"/>
    <xf numFmtId="3" fontId="14" fillId="3" borderId="61" xfId="0" applyNumberFormat="1" applyFont="1" applyFill="1" applyBorder="1"/>
    <xf numFmtId="3" fontId="14" fillId="3" borderId="62" xfId="0" applyNumberFormat="1" applyFont="1" applyFill="1" applyBorder="1"/>
    <xf numFmtId="0" fontId="15" fillId="4" borderId="19" xfId="0" applyFont="1" applyFill="1" applyBorder="1"/>
    <xf numFmtId="0" fontId="15" fillId="4" borderId="14" xfId="0" applyFont="1" applyFill="1" applyBorder="1"/>
    <xf numFmtId="0" fontId="15" fillId="4" borderId="18" xfId="0" applyFont="1" applyFill="1" applyBorder="1"/>
    <xf numFmtId="0" fontId="15" fillId="4" borderId="21" xfId="0" applyFont="1" applyFill="1" applyBorder="1"/>
    <xf numFmtId="0" fontId="15" fillId="4" borderId="1" xfId="0" applyFont="1" applyFill="1" applyBorder="1"/>
    <xf numFmtId="0" fontId="15" fillId="4" borderId="20" xfId="0" applyFont="1" applyFill="1" applyBorder="1"/>
    <xf numFmtId="0" fontId="15" fillId="4" borderId="54" xfId="0" applyFont="1" applyFill="1" applyBorder="1" applyAlignment="1">
      <alignment horizontal="center" vertical="center"/>
    </xf>
    <xf numFmtId="0" fontId="15" fillId="4" borderId="55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7" fillId="3" borderId="0" xfId="0" applyFont="1" applyFill="1"/>
    <xf numFmtId="0" fontId="17" fillId="3" borderId="24" xfId="0" applyFont="1" applyFill="1" applyBorder="1"/>
    <xf numFmtId="0" fontId="17" fillId="3" borderId="0" xfId="0" applyFont="1" applyFill="1" applyBorder="1"/>
    <xf numFmtId="0" fontId="17" fillId="3" borderId="25" xfId="0" applyFont="1" applyFill="1" applyBorder="1"/>
    <xf numFmtId="3" fontId="17" fillId="3" borderId="24" xfId="0" applyNumberFormat="1" applyFont="1" applyFill="1" applyBorder="1"/>
    <xf numFmtId="3" fontId="17" fillId="3" borderId="0" xfId="0" applyNumberFormat="1" applyFont="1" applyFill="1" applyBorder="1"/>
    <xf numFmtId="3" fontId="17" fillId="3" borderId="61" xfId="0" applyNumberFormat="1" applyFont="1" applyFill="1" applyBorder="1"/>
    <xf numFmtId="3" fontId="17" fillId="3" borderId="62" xfId="0" applyNumberFormat="1" applyFont="1" applyFill="1" applyBorder="1"/>
    <xf numFmtId="3" fontId="17" fillId="3" borderId="25" xfId="0" applyNumberFormat="1" applyFont="1" applyFill="1" applyBorder="1"/>
    <xf numFmtId="0" fontId="17" fillId="0" borderId="0" xfId="0" applyFont="1"/>
    <xf numFmtId="1" fontId="15" fillId="3" borderId="56" xfId="0" applyNumberFormat="1" applyFont="1" applyFill="1" applyBorder="1" applyAlignment="1">
      <alignment horizontal="center" vertical="center"/>
    </xf>
    <xf numFmtId="1" fontId="14" fillId="3" borderId="56" xfId="0" applyNumberFormat="1" applyFont="1" applyFill="1" applyBorder="1" applyAlignment="1">
      <alignment horizontal="center" vertical="center"/>
    </xf>
    <xf numFmtId="1" fontId="17" fillId="3" borderId="56" xfId="0" applyNumberFormat="1" applyFont="1" applyFill="1" applyBorder="1" applyAlignment="1">
      <alignment horizontal="center" vertical="center"/>
    </xf>
    <xf numFmtId="0" fontId="18" fillId="3" borderId="0" xfId="0" applyFont="1" applyFill="1"/>
    <xf numFmtId="0" fontId="18" fillId="3" borderId="24" xfId="0" applyFont="1" applyFill="1" applyBorder="1"/>
    <xf numFmtId="0" fontId="18" fillId="3" borderId="0" xfId="0" applyFont="1" applyFill="1" applyBorder="1"/>
    <xf numFmtId="0" fontId="18" fillId="3" borderId="25" xfId="0" applyFont="1" applyFill="1" applyBorder="1"/>
    <xf numFmtId="1" fontId="18" fillId="3" borderId="56" xfId="0" applyNumberFormat="1" applyFont="1" applyFill="1" applyBorder="1" applyAlignment="1">
      <alignment horizontal="center" vertical="center"/>
    </xf>
    <xf numFmtId="3" fontId="18" fillId="3" borderId="24" xfId="0" applyNumberFormat="1" applyFont="1" applyFill="1" applyBorder="1"/>
    <xf numFmtId="3" fontId="18" fillId="3" borderId="0" xfId="0" applyNumberFormat="1" applyFont="1" applyFill="1" applyBorder="1"/>
    <xf numFmtId="3" fontId="18" fillId="3" borderId="61" xfId="0" applyNumberFormat="1" applyFont="1" applyFill="1" applyBorder="1"/>
    <xf numFmtId="3" fontId="18" fillId="3" borderId="62" xfId="0" applyNumberFormat="1" applyFont="1" applyFill="1" applyBorder="1"/>
    <xf numFmtId="3" fontId="18" fillId="3" borderId="25" xfId="0" applyNumberFormat="1" applyFont="1" applyFill="1" applyBorder="1"/>
    <xf numFmtId="0" fontId="18" fillId="0" borderId="0" xfId="0" applyFont="1"/>
    <xf numFmtId="1" fontId="14" fillId="3" borderId="55" xfId="0" applyNumberFormat="1" applyFont="1" applyFill="1" applyBorder="1" applyAlignment="1">
      <alignment horizontal="center" vertical="center"/>
    </xf>
    <xf numFmtId="0" fontId="18" fillId="3" borderId="21" xfId="0" applyFont="1" applyFill="1" applyBorder="1"/>
    <xf numFmtId="0" fontId="18" fillId="3" borderId="1" xfId="0" applyFont="1" applyFill="1" applyBorder="1"/>
    <xf numFmtId="0" fontId="18" fillId="3" borderId="20" xfId="0" applyFont="1" applyFill="1" applyBorder="1"/>
    <xf numFmtId="1" fontId="15" fillId="3" borderId="54" xfId="0" applyNumberFormat="1" applyFont="1" applyFill="1" applyBorder="1" applyAlignment="1">
      <alignment horizontal="center" vertical="center"/>
    </xf>
    <xf numFmtId="1" fontId="18" fillId="3" borderId="55" xfId="0" applyNumberFormat="1" applyFont="1" applyFill="1" applyBorder="1" applyAlignment="1">
      <alignment horizontal="center" vertical="center"/>
    </xf>
    <xf numFmtId="3" fontId="18" fillId="3" borderId="21" xfId="0" applyNumberFormat="1" applyFont="1" applyFill="1" applyBorder="1"/>
    <xf numFmtId="3" fontId="18" fillId="3" borderId="1" xfId="0" applyNumberFormat="1" applyFont="1" applyFill="1" applyBorder="1"/>
    <xf numFmtId="3" fontId="18" fillId="3" borderId="59" xfId="0" applyNumberFormat="1" applyFont="1" applyFill="1" applyBorder="1"/>
    <xf numFmtId="3" fontId="18" fillId="3" borderId="60" xfId="0" applyNumberFormat="1" applyFont="1" applyFill="1" applyBorder="1"/>
    <xf numFmtId="3" fontId="18" fillId="3" borderId="20" xfId="0" applyNumberFormat="1" applyFont="1" applyFill="1" applyBorder="1"/>
    <xf numFmtId="3" fontId="15" fillId="3" borderId="0" xfId="0" applyNumberFormat="1" applyFont="1" applyFill="1" applyBorder="1" applyAlignment="1">
      <alignment horizontal="center"/>
    </xf>
    <xf numFmtId="0" fontId="17" fillId="3" borderId="56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19" fillId="3" borderId="25" xfId="0" applyFont="1" applyFill="1" applyBorder="1" applyAlignment="1">
      <alignment wrapText="1"/>
    </xf>
    <xf numFmtId="0" fontId="19" fillId="3" borderId="25" xfId="0" applyFont="1" applyFill="1" applyBorder="1"/>
    <xf numFmtId="3" fontId="17" fillId="3" borderId="0" xfId="0" applyNumberFormat="1" applyFont="1" applyFill="1" applyBorder="1" applyAlignment="1">
      <alignment horizontal="center" vertical="center"/>
    </xf>
    <xf numFmtId="3" fontId="17" fillId="3" borderId="61" xfId="0" applyNumberFormat="1" applyFont="1" applyFill="1" applyBorder="1" applyAlignment="1">
      <alignment vertical="center"/>
    </xf>
    <xf numFmtId="3" fontId="17" fillId="3" borderId="62" xfId="0" applyNumberFormat="1" applyFont="1" applyFill="1" applyBorder="1" applyAlignment="1">
      <alignment vertical="center"/>
    </xf>
    <xf numFmtId="3" fontId="17" fillId="3" borderId="25" xfId="0" applyNumberFormat="1" applyFont="1" applyFill="1" applyBorder="1" applyAlignment="1">
      <alignment vertical="center"/>
    </xf>
    <xf numFmtId="3" fontId="17" fillId="3" borderId="24" xfId="0" applyNumberFormat="1" applyFont="1" applyFill="1" applyBorder="1" applyAlignment="1">
      <alignment vertical="center"/>
    </xf>
    <xf numFmtId="0" fontId="20" fillId="3" borderId="56" xfId="0" applyFont="1" applyFill="1" applyBorder="1" applyAlignment="1">
      <alignment horizontal="center" vertical="center"/>
    </xf>
    <xf numFmtId="4" fontId="20" fillId="3" borderId="56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/>
    <xf numFmtId="165" fontId="15" fillId="3" borderId="0" xfId="0" applyNumberFormat="1" applyFont="1" applyFill="1" applyBorder="1"/>
    <xf numFmtId="165" fontId="17" fillId="3" borderId="0" xfId="0" applyNumberFormat="1" applyFont="1" applyFill="1" applyBorder="1"/>
    <xf numFmtId="2" fontId="19" fillId="3" borderId="25" xfId="0" applyNumberFormat="1" applyFont="1" applyFill="1" applyBorder="1" applyAlignment="1">
      <alignment wrapText="1"/>
    </xf>
    <xf numFmtId="0" fontId="16" fillId="3" borderId="24" xfId="0" applyFont="1" applyFill="1" applyBorder="1"/>
    <xf numFmtId="0" fontId="16" fillId="3" borderId="0" xfId="0" applyFont="1" applyFill="1" applyBorder="1"/>
    <xf numFmtId="0" fontId="16" fillId="3" borderId="25" xfId="0" applyFont="1" applyFill="1" applyBorder="1"/>
    <xf numFmtId="0" fontId="16" fillId="3" borderId="56" xfId="0" applyFont="1" applyFill="1" applyBorder="1" applyAlignment="1">
      <alignment horizontal="center" vertical="center"/>
    </xf>
    <xf numFmtId="3" fontId="16" fillId="3" borderId="24" xfId="0" applyNumberFormat="1" applyFont="1" applyFill="1" applyBorder="1"/>
    <xf numFmtId="3" fontId="16" fillId="3" borderId="0" xfId="0" applyNumberFormat="1" applyFont="1" applyFill="1" applyBorder="1"/>
    <xf numFmtId="3" fontId="16" fillId="3" borderId="61" xfId="0" applyNumberFormat="1" applyFont="1" applyFill="1" applyBorder="1"/>
    <xf numFmtId="3" fontId="16" fillId="3" borderId="62" xfId="0" applyNumberFormat="1" applyFont="1" applyFill="1" applyBorder="1"/>
    <xf numFmtId="3" fontId="16" fillId="3" borderId="25" xfId="0" applyNumberFormat="1" applyFont="1" applyFill="1" applyBorder="1"/>
    <xf numFmtId="0" fontId="16" fillId="0" borderId="0" xfId="0" applyFont="1"/>
    <xf numFmtId="164" fontId="16" fillId="3" borderId="0" xfId="0" applyNumberFormat="1" applyFont="1" applyFill="1" applyBorder="1"/>
    <xf numFmtId="165" fontId="15" fillId="3" borderId="61" xfId="0" applyNumberFormat="1" applyFont="1" applyFill="1" applyBorder="1"/>
    <xf numFmtId="165" fontId="15" fillId="3" borderId="62" xfId="0" applyNumberFormat="1" applyFont="1" applyFill="1" applyBorder="1"/>
    <xf numFmtId="165" fontId="15" fillId="3" borderId="25" xfId="0" applyNumberFormat="1" applyFont="1" applyFill="1" applyBorder="1"/>
    <xf numFmtId="165" fontId="15" fillId="3" borderId="24" xfId="0" applyNumberFormat="1" applyFont="1" applyFill="1" applyBorder="1"/>
    <xf numFmtId="165" fontId="16" fillId="3" borderId="0" xfId="0" applyNumberFormat="1" applyFont="1" applyFill="1" applyBorder="1"/>
    <xf numFmtId="164" fontId="16" fillId="3" borderId="61" xfId="0" applyNumberFormat="1" applyFont="1" applyFill="1" applyBorder="1"/>
    <xf numFmtId="164" fontId="16" fillId="3" borderId="62" xfId="0" applyNumberFormat="1" applyFont="1" applyFill="1" applyBorder="1"/>
    <xf numFmtId="164" fontId="16" fillId="3" borderId="25" xfId="0" applyNumberFormat="1" applyFont="1" applyFill="1" applyBorder="1"/>
    <xf numFmtId="164" fontId="16" fillId="3" borderId="24" xfId="0" applyNumberFormat="1" applyFont="1" applyFill="1" applyBorder="1"/>
    <xf numFmtId="0" fontId="21" fillId="3" borderId="56" xfId="0" applyFont="1" applyFill="1" applyBorder="1" applyAlignment="1">
      <alignment horizontal="center" vertical="center"/>
    </xf>
    <xf numFmtId="0" fontId="21" fillId="3" borderId="0" xfId="0" applyFont="1" applyFill="1"/>
    <xf numFmtId="0" fontId="21" fillId="3" borderId="24" xfId="0" applyFont="1" applyFill="1" applyBorder="1"/>
    <xf numFmtId="0" fontId="21" fillId="3" borderId="0" xfId="0" applyFont="1" applyFill="1" applyBorder="1"/>
    <xf numFmtId="0" fontId="21" fillId="3" borderId="25" xfId="0" applyFont="1" applyFill="1" applyBorder="1"/>
    <xf numFmtId="3" fontId="21" fillId="3" borderId="24" xfId="0" applyNumberFormat="1" applyFont="1" applyFill="1" applyBorder="1"/>
    <xf numFmtId="3" fontId="21" fillId="3" borderId="25" xfId="0" applyNumberFormat="1" applyFont="1" applyFill="1" applyBorder="1"/>
    <xf numFmtId="0" fontId="21" fillId="0" borderId="0" xfId="0" applyFont="1"/>
    <xf numFmtId="164" fontId="21" fillId="3" borderId="0" xfId="0" applyNumberFormat="1" applyFont="1" applyFill="1" applyBorder="1" applyAlignment="1">
      <alignment horizontal="center"/>
    </xf>
    <xf numFmtId="3" fontId="21" fillId="3" borderId="61" xfId="0" applyNumberFormat="1" applyFont="1" applyFill="1" applyBorder="1" applyAlignment="1">
      <alignment horizontal="center"/>
    </xf>
    <xf numFmtId="3" fontId="21" fillId="3" borderId="62" xfId="0" applyNumberFormat="1" applyFont="1" applyFill="1" applyBorder="1" applyAlignment="1">
      <alignment horizontal="center"/>
    </xf>
    <xf numFmtId="3" fontId="21" fillId="3" borderId="25" xfId="0" applyNumberFormat="1" applyFont="1" applyFill="1" applyBorder="1" applyAlignment="1">
      <alignment horizontal="center"/>
    </xf>
    <xf numFmtId="3" fontId="21" fillId="3" borderId="24" xfId="0" applyNumberFormat="1" applyFont="1" applyFill="1" applyBorder="1" applyAlignment="1">
      <alignment horizontal="center"/>
    </xf>
    <xf numFmtId="3" fontId="21" fillId="3" borderId="0" xfId="0" applyNumberFormat="1" applyFont="1" applyFill="1" applyBorder="1" applyAlignment="1">
      <alignment horizontal="center"/>
    </xf>
    <xf numFmtId="0" fontId="20" fillId="3" borderId="0" xfId="0" applyFont="1" applyFill="1"/>
    <xf numFmtId="0" fontId="20" fillId="3" borderId="24" xfId="0" applyFont="1" applyFill="1" applyBorder="1"/>
    <xf numFmtId="0" fontId="20" fillId="3" borderId="0" xfId="0" applyFont="1" applyFill="1" applyBorder="1"/>
    <xf numFmtId="0" fontId="20" fillId="3" borderId="25" xfId="0" applyFont="1" applyFill="1" applyBorder="1"/>
    <xf numFmtId="3" fontId="20" fillId="3" borderId="24" xfId="0" applyNumberFormat="1" applyFont="1" applyFill="1" applyBorder="1"/>
    <xf numFmtId="3" fontId="20" fillId="3" borderId="0" xfId="0" applyNumberFormat="1" applyFont="1" applyFill="1" applyBorder="1"/>
    <xf numFmtId="3" fontId="20" fillId="3" borderId="61" xfId="0" applyNumberFormat="1" applyFont="1" applyFill="1" applyBorder="1"/>
    <xf numFmtId="3" fontId="20" fillId="3" borderId="62" xfId="0" applyNumberFormat="1" applyFont="1" applyFill="1" applyBorder="1"/>
    <xf numFmtId="3" fontId="20" fillId="3" borderId="25" xfId="0" applyNumberFormat="1" applyFont="1" applyFill="1" applyBorder="1"/>
    <xf numFmtId="0" fontId="20" fillId="0" borderId="0" xfId="0" applyFont="1"/>
    <xf numFmtId="165" fontId="14" fillId="3" borderId="61" xfId="0" applyNumberFormat="1" applyFont="1" applyFill="1" applyBorder="1"/>
    <xf numFmtId="0" fontId="14" fillId="3" borderId="62" xfId="0" applyFont="1" applyFill="1" applyBorder="1"/>
    <xf numFmtId="0" fontId="14" fillId="3" borderId="61" xfId="0" applyFont="1" applyFill="1" applyBorder="1"/>
    <xf numFmtId="4" fontId="14" fillId="3" borderId="61" xfId="0" applyNumberFormat="1" applyFont="1" applyFill="1" applyBorder="1"/>
    <xf numFmtId="165" fontId="14" fillId="3" borderId="62" xfId="0" applyNumberFormat="1" applyFont="1" applyFill="1" applyBorder="1"/>
    <xf numFmtId="0" fontId="14" fillId="3" borderId="63" xfId="0" applyFont="1" applyFill="1" applyBorder="1"/>
    <xf numFmtId="165" fontId="14" fillId="3" borderId="63" xfId="0" applyNumberFormat="1" applyFont="1" applyFill="1" applyBorder="1"/>
    <xf numFmtId="165" fontId="14" fillId="3" borderId="25" xfId="0" applyNumberFormat="1" applyFont="1" applyFill="1" applyBorder="1"/>
    <xf numFmtId="165" fontId="14" fillId="3" borderId="24" xfId="0" applyNumberFormat="1" applyFont="1" applyFill="1" applyBorder="1"/>
    <xf numFmtId="9" fontId="14" fillId="3" borderId="0" xfId="0" applyNumberFormat="1" applyFont="1" applyFill="1" applyBorder="1"/>
    <xf numFmtId="164" fontId="20" fillId="3" borderId="0" xfId="0" applyNumberFormat="1" applyFont="1" applyFill="1" applyBorder="1"/>
    <xf numFmtId="9" fontId="15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0" fontId="7" fillId="2" borderId="9" xfId="0" applyFont="1" applyFill="1" applyBorder="1"/>
    <xf numFmtId="49" fontId="5" fillId="2" borderId="11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5" fillId="2" borderId="33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23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2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 horizontal="left"/>
    </xf>
    <xf numFmtId="0" fontId="5" fillId="2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49" fontId="5" fillId="2" borderId="19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wrapText="1"/>
    </xf>
    <xf numFmtId="49" fontId="5" fillId="2" borderId="2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justify" wrapText="1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7" fillId="2" borderId="14" xfId="0" applyFont="1" applyFill="1" applyBorder="1"/>
    <xf numFmtId="0" fontId="5" fillId="2" borderId="19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25" xfId="0" applyFont="1" applyFill="1" applyBorder="1"/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49" fontId="5" fillId="2" borderId="3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wrapText="1" indent="1"/>
    </xf>
    <xf numFmtId="0" fontId="5" fillId="2" borderId="9" xfId="0" applyFont="1" applyFill="1" applyBorder="1" applyAlignment="1">
      <alignment horizontal="left" inden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49" fontId="10" fillId="2" borderId="1" xfId="0" applyNumberFormat="1" applyFont="1" applyFill="1" applyBorder="1" applyAlignment="1">
      <alignment horizontal="left"/>
    </xf>
    <xf numFmtId="0" fontId="8" fillId="2" borderId="1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/>
    </xf>
    <xf numFmtId="0" fontId="3" fillId="2" borderId="14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indent="1"/>
    </xf>
    <xf numFmtId="0" fontId="3" fillId="2" borderId="10" xfId="0" applyFont="1" applyFill="1" applyBorder="1" applyAlignment="1">
      <alignment horizontal="left" indent="1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left" wrapText="1" indent="1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 indent="1"/>
    </xf>
    <xf numFmtId="0" fontId="3" fillId="2" borderId="20" xfId="0" applyFont="1" applyFill="1" applyBorder="1" applyAlignment="1">
      <alignment horizontal="left" wrapText="1" indent="1"/>
    </xf>
    <xf numFmtId="0" fontId="3" fillId="2" borderId="10" xfId="0" applyFont="1" applyFill="1" applyBorder="1" applyAlignment="1">
      <alignment horizontal="left" wrapText="1" indent="1"/>
    </xf>
    <xf numFmtId="0" fontId="5" fillId="2" borderId="14" xfId="0" applyFont="1" applyFill="1" applyBorder="1" applyAlignment="1">
      <alignment horizontal="left" indent="2"/>
    </xf>
    <xf numFmtId="0" fontId="5" fillId="2" borderId="18" xfId="0" applyFont="1" applyFill="1" applyBorder="1" applyAlignment="1">
      <alignment horizontal="left" indent="2"/>
    </xf>
    <xf numFmtId="0" fontId="3" fillId="2" borderId="2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/>
    </xf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indent="1"/>
    </xf>
    <xf numFmtId="0" fontId="3" fillId="2" borderId="18" xfId="0" applyFont="1" applyFill="1" applyBorder="1" applyAlignment="1">
      <alignment horizontal="left" indent="1"/>
    </xf>
    <xf numFmtId="0" fontId="13" fillId="2" borderId="14" xfId="0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indent="2"/>
    </xf>
    <xf numFmtId="0" fontId="3" fillId="2" borderId="18" xfId="0" applyFont="1" applyFill="1" applyBorder="1" applyAlignment="1">
      <alignment horizontal="left" indent="2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vertical="top" indent="2"/>
    </xf>
    <xf numFmtId="49" fontId="3" fillId="2" borderId="19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center"/>
    </xf>
    <xf numFmtId="49" fontId="3" fillId="2" borderId="49" xfId="0" applyNumberFormat="1" applyFont="1" applyFill="1" applyBorder="1" applyAlignment="1">
      <alignment horizontal="center"/>
    </xf>
    <xf numFmtId="49" fontId="3" fillId="2" borderId="50" xfId="0" applyNumberFormat="1" applyFont="1" applyFill="1" applyBorder="1" applyAlignment="1">
      <alignment horizontal="center"/>
    </xf>
    <xf numFmtId="49" fontId="3" fillId="2" borderId="45" xfId="0" applyNumberFormat="1" applyFont="1" applyFill="1" applyBorder="1" applyAlignment="1">
      <alignment horizontal="center"/>
    </xf>
    <xf numFmtId="49" fontId="3" fillId="2" borderId="46" xfId="0" applyNumberFormat="1" applyFont="1" applyFill="1" applyBorder="1" applyAlignment="1">
      <alignment horizontal="center"/>
    </xf>
    <xf numFmtId="49" fontId="3" fillId="2" borderId="47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733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AA78"/>
  <sheetViews>
    <sheetView tabSelected="1" workbookViewId="0">
      <pane ySplit="9" topLeftCell="A10" activePane="bottomLeft" state="frozen"/>
      <selection pane="bottomLeft"/>
    </sheetView>
  </sheetViews>
  <sheetFormatPr defaultRowHeight="12.75"/>
  <cols>
    <col min="1" max="2" width="2.5703125" style="94" customWidth="1"/>
    <col min="3" max="7" width="1.7109375" style="94" customWidth="1"/>
    <col min="8" max="8" width="70.710937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481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450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/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482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97"/>
      <c r="C10" s="115"/>
      <c r="D10" s="116"/>
      <c r="E10" s="116"/>
      <c r="F10" s="116"/>
      <c r="G10" s="116"/>
      <c r="H10" s="117"/>
      <c r="I10" s="97"/>
      <c r="J10" s="119"/>
      <c r="K10" s="97"/>
      <c r="L10" s="127"/>
      <c r="M10" s="128"/>
      <c r="N10" s="146"/>
      <c r="O10" s="147"/>
      <c r="P10" s="128"/>
      <c r="Q10" s="128"/>
      <c r="R10" s="128"/>
      <c r="S10" s="128"/>
      <c r="T10" s="129"/>
      <c r="U10" s="127"/>
      <c r="V10" s="128"/>
      <c r="W10" s="129"/>
      <c r="X10" s="127"/>
      <c r="Y10" s="128"/>
      <c r="Z10" s="129"/>
      <c r="AA10" s="97"/>
    </row>
    <row r="11" spans="1:27" s="96" customFormat="1">
      <c r="A11" s="99"/>
      <c r="B11" s="99"/>
      <c r="C11" s="104" t="s">
        <v>312</v>
      </c>
      <c r="D11" s="105"/>
      <c r="E11" s="105"/>
      <c r="F11" s="105"/>
      <c r="G11" s="105"/>
      <c r="H11" s="106"/>
      <c r="I11" s="99"/>
      <c r="J11" s="120" t="s">
        <v>460</v>
      </c>
      <c r="K11" s="99"/>
      <c r="L11" s="130"/>
      <c r="M11" s="201" t="str">
        <f>ликв!M11</f>
        <v>да</v>
      </c>
      <c r="N11" s="148"/>
      <c r="O11" s="149"/>
      <c r="P11" s="201" t="str">
        <f>ликв!P11</f>
        <v>да</v>
      </c>
      <c r="Q11" s="201" t="str">
        <f>ликв!Q11</f>
        <v>да</v>
      </c>
      <c r="R11" s="201" t="str">
        <f>ликв!R11</f>
        <v>да</v>
      </c>
      <c r="S11" s="201" t="str">
        <f>ликв!S11</f>
        <v>да</v>
      </c>
      <c r="T11" s="132"/>
      <c r="U11" s="130"/>
      <c r="V11" s="201" t="str">
        <f>ликв!V11</f>
        <v>да</v>
      </c>
      <c r="W11" s="132"/>
      <c r="X11" s="130"/>
      <c r="Y11" s="201" t="str">
        <f>ликв!Y11</f>
        <v>да</v>
      </c>
      <c r="Z11" s="132"/>
      <c r="AA11" s="99"/>
    </row>
    <row r="12" spans="1:27">
      <c r="A12" s="97"/>
      <c r="B12" s="97"/>
      <c r="C12" s="110"/>
      <c r="D12" s="111"/>
      <c r="E12" s="111"/>
      <c r="F12" s="111"/>
      <c r="G12" s="111"/>
      <c r="H12" s="112"/>
      <c r="I12" s="97"/>
      <c r="J12" s="121"/>
      <c r="K12" s="97"/>
      <c r="L12" s="133"/>
      <c r="M12" s="134"/>
      <c r="N12" s="150"/>
      <c r="O12" s="151"/>
      <c r="P12" s="134"/>
      <c r="Q12" s="134"/>
      <c r="R12" s="134"/>
      <c r="S12" s="134"/>
      <c r="T12" s="135"/>
      <c r="U12" s="133"/>
      <c r="V12" s="134"/>
      <c r="W12" s="135"/>
      <c r="X12" s="133"/>
      <c r="Y12" s="134"/>
      <c r="Z12" s="135"/>
      <c r="AA12" s="97"/>
    </row>
    <row r="13" spans="1:27" s="96" customFormat="1">
      <c r="A13" s="99"/>
      <c r="B13" s="99"/>
      <c r="C13" s="101" t="s">
        <v>341</v>
      </c>
      <c r="D13" s="102"/>
      <c r="E13" s="102"/>
      <c r="F13" s="102"/>
      <c r="G13" s="102"/>
      <c r="H13" s="103"/>
      <c r="I13" s="99"/>
      <c r="J13" s="118"/>
      <c r="K13" s="99"/>
      <c r="L13" s="136"/>
      <c r="M13" s="137"/>
      <c r="N13" s="152"/>
      <c r="O13" s="153"/>
      <c r="P13" s="137"/>
      <c r="Q13" s="137"/>
      <c r="R13" s="137"/>
      <c r="S13" s="137"/>
      <c r="T13" s="138"/>
      <c r="U13" s="136"/>
      <c r="V13" s="137"/>
      <c r="W13" s="138"/>
      <c r="X13" s="136"/>
      <c r="Y13" s="137"/>
      <c r="Z13" s="138"/>
      <c r="AA13" s="99"/>
    </row>
    <row r="14" spans="1:27" s="96" customFormat="1">
      <c r="A14" s="99"/>
      <c r="B14" s="99"/>
      <c r="C14" s="104"/>
      <c r="D14" s="105"/>
      <c r="E14" s="105"/>
      <c r="F14" s="105"/>
      <c r="G14" s="105"/>
      <c r="H14" s="106"/>
      <c r="I14" s="99"/>
      <c r="J14" s="120"/>
      <c r="K14" s="99"/>
      <c r="L14" s="130"/>
      <c r="M14" s="131"/>
      <c r="N14" s="148"/>
      <c r="O14" s="149"/>
      <c r="P14" s="131"/>
      <c r="Q14" s="131"/>
      <c r="R14" s="131"/>
      <c r="S14" s="131"/>
      <c r="T14" s="132"/>
      <c r="U14" s="130"/>
      <c r="V14" s="131"/>
      <c r="W14" s="132"/>
      <c r="X14" s="130"/>
      <c r="Y14" s="131"/>
      <c r="Z14" s="132"/>
      <c r="AA14" s="99"/>
    </row>
    <row r="15" spans="1:27" s="96" customFormat="1">
      <c r="A15" s="99"/>
      <c r="B15" s="99"/>
      <c r="C15" s="104"/>
      <c r="D15" s="105"/>
      <c r="E15" s="105"/>
      <c r="F15" s="105"/>
      <c r="G15" s="105"/>
      <c r="H15" s="106" t="s">
        <v>317</v>
      </c>
      <c r="I15" s="99"/>
      <c r="J15" s="120"/>
      <c r="K15" s="99"/>
      <c r="L15" s="130"/>
      <c r="M15" s="201" t="str">
        <f>ликв!M52</f>
        <v>ДА</v>
      </c>
      <c r="N15" s="148"/>
      <c r="O15" s="149"/>
      <c r="P15" s="201" t="str">
        <f>ликв!P52</f>
        <v>ДА</v>
      </c>
      <c r="Q15" s="201" t="str">
        <f>ликв!Q52</f>
        <v>ДА</v>
      </c>
      <c r="R15" s="201" t="str">
        <f>ликв!R52</f>
        <v>ДА</v>
      </c>
      <c r="S15" s="201" t="str">
        <f>ликв!S52</f>
        <v>ДА</v>
      </c>
      <c r="T15" s="132"/>
      <c r="U15" s="130"/>
      <c r="V15" s="201" t="str">
        <f>ликв!V52</f>
        <v>ДА</v>
      </c>
      <c r="W15" s="132"/>
      <c r="X15" s="130"/>
      <c r="Y15" s="201" t="str">
        <f>ликв!Y52</f>
        <v>ДА</v>
      </c>
      <c r="Z15" s="132"/>
      <c r="AA15" s="99"/>
    </row>
    <row r="16" spans="1:27" s="96" customFormat="1">
      <c r="A16" s="99"/>
      <c r="B16" s="99"/>
      <c r="C16" s="104"/>
      <c r="D16" s="105"/>
      <c r="E16" s="105"/>
      <c r="F16" s="105"/>
      <c r="G16" s="105"/>
      <c r="H16" s="106"/>
      <c r="I16" s="99"/>
      <c r="J16" s="120"/>
      <c r="K16" s="99"/>
      <c r="L16" s="130"/>
      <c r="M16" s="201"/>
      <c r="N16" s="148"/>
      <c r="O16" s="149"/>
      <c r="P16" s="201"/>
      <c r="Q16" s="201"/>
      <c r="R16" s="201"/>
      <c r="S16" s="201"/>
      <c r="T16" s="132"/>
      <c r="U16" s="130"/>
      <c r="V16" s="201"/>
      <c r="W16" s="132"/>
      <c r="X16" s="130"/>
      <c r="Y16" s="201"/>
      <c r="Z16" s="132"/>
      <c r="AA16" s="99"/>
    </row>
    <row r="17" spans="1:27" s="96" customFormat="1">
      <c r="A17" s="99"/>
      <c r="B17" s="99"/>
      <c r="C17" s="104" t="s">
        <v>318</v>
      </c>
      <c r="D17" s="105"/>
      <c r="E17" s="105"/>
      <c r="F17" s="105"/>
      <c r="G17" s="105"/>
      <c r="H17" s="106"/>
      <c r="I17" s="99"/>
      <c r="J17" s="120" t="s">
        <v>460</v>
      </c>
      <c r="K17" s="99"/>
      <c r="L17" s="130"/>
      <c r="M17" s="201" t="str">
        <f>ликв!M54</f>
        <v>да</v>
      </c>
      <c r="N17" s="148"/>
      <c r="O17" s="149"/>
      <c r="P17" s="201" t="str">
        <f>ликв!P54</f>
        <v>да</v>
      </c>
      <c r="Q17" s="201" t="str">
        <f>ликв!Q54</f>
        <v>да</v>
      </c>
      <c r="R17" s="201" t="str">
        <f>ликв!R54</f>
        <v>да</v>
      </c>
      <c r="S17" s="201" t="str">
        <f>ликв!S54</f>
        <v>да</v>
      </c>
      <c r="T17" s="132"/>
      <c r="U17" s="130"/>
      <c r="V17" s="201" t="str">
        <f>ликв!V54</f>
        <v>да</v>
      </c>
      <c r="W17" s="132"/>
      <c r="X17" s="130"/>
      <c r="Y17" s="201" t="str">
        <f>ликв!Y54</f>
        <v>да</v>
      </c>
      <c r="Z17" s="132"/>
      <c r="AA17" s="99"/>
    </row>
    <row r="18" spans="1:27">
      <c r="A18" s="97"/>
      <c r="B18" s="97"/>
      <c r="C18" s="110"/>
      <c r="D18" s="111"/>
      <c r="E18" s="111"/>
      <c r="F18" s="111"/>
      <c r="G18" s="111"/>
      <c r="H18" s="112"/>
      <c r="I18" s="97"/>
      <c r="J18" s="121"/>
      <c r="K18" s="97"/>
      <c r="L18" s="133"/>
      <c r="M18" s="134"/>
      <c r="N18" s="150"/>
      <c r="O18" s="151"/>
      <c r="P18" s="134"/>
      <c r="Q18" s="134"/>
      <c r="R18" s="134"/>
      <c r="S18" s="134"/>
      <c r="T18" s="135"/>
      <c r="U18" s="133"/>
      <c r="V18" s="134"/>
      <c r="W18" s="135"/>
      <c r="X18" s="133"/>
      <c r="Y18" s="134"/>
      <c r="Z18" s="135"/>
      <c r="AA18" s="97"/>
    </row>
    <row r="19" spans="1:27" s="96" customFormat="1">
      <c r="A19" s="99"/>
      <c r="B19" s="99"/>
      <c r="C19" s="101" t="s">
        <v>319</v>
      </c>
      <c r="D19" s="102"/>
      <c r="E19" s="102"/>
      <c r="F19" s="102"/>
      <c r="G19" s="102"/>
      <c r="H19" s="103"/>
      <c r="I19" s="99"/>
      <c r="J19" s="118"/>
      <c r="K19" s="99"/>
      <c r="L19" s="136"/>
      <c r="M19" s="137"/>
      <c r="N19" s="152"/>
      <c r="O19" s="153"/>
      <c r="P19" s="137"/>
      <c r="Q19" s="137"/>
      <c r="R19" s="137"/>
      <c r="S19" s="137"/>
      <c r="T19" s="138"/>
      <c r="U19" s="136"/>
      <c r="V19" s="137"/>
      <c r="W19" s="138"/>
      <c r="X19" s="136"/>
      <c r="Y19" s="137"/>
      <c r="Z19" s="138"/>
      <c r="AA19" s="99"/>
    </row>
    <row r="20" spans="1:27" s="96" customFormat="1">
      <c r="A20" s="99"/>
      <c r="B20" s="99"/>
      <c r="C20" s="104"/>
      <c r="D20" s="105"/>
      <c r="E20" s="105"/>
      <c r="F20" s="105"/>
      <c r="G20" s="105"/>
      <c r="H20" s="106"/>
      <c r="I20" s="99"/>
      <c r="J20" s="120"/>
      <c r="K20" s="99"/>
      <c r="L20" s="130"/>
      <c r="M20" s="201"/>
      <c r="N20" s="148"/>
      <c r="O20" s="149"/>
      <c r="P20" s="201"/>
      <c r="Q20" s="201"/>
      <c r="R20" s="201"/>
      <c r="S20" s="201"/>
      <c r="T20" s="132"/>
      <c r="U20" s="130"/>
      <c r="V20" s="201"/>
      <c r="W20" s="132"/>
      <c r="X20" s="130"/>
      <c r="Y20" s="201"/>
      <c r="Z20" s="132"/>
      <c r="AA20" s="99"/>
    </row>
    <row r="21" spans="1:27" s="96" customFormat="1">
      <c r="A21" s="99"/>
      <c r="B21" s="99"/>
      <c r="C21" s="104"/>
      <c r="D21" s="105" t="s">
        <v>320</v>
      </c>
      <c r="E21" s="105"/>
      <c r="F21" s="105" t="s">
        <v>321</v>
      </c>
      <c r="G21" s="105"/>
      <c r="H21" s="106"/>
      <c r="I21" s="99"/>
      <c r="J21" s="120" t="str">
        <f>D21</f>
        <v>L1</v>
      </c>
      <c r="K21" s="99"/>
      <c r="L21" s="130"/>
      <c r="M21" s="214">
        <f>SUMIFS(ликв!M:M,ликв!$J:$J,$J21)</f>
        <v>0</v>
      </c>
      <c r="N21" s="228"/>
      <c r="O21" s="229"/>
      <c r="P21" s="214">
        <f>SUMIFS(ликв!P:P,ликв!$J:$J,$J21)</f>
        <v>0</v>
      </c>
      <c r="Q21" s="214">
        <f>SUMIFS(ликв!Q:Q,ликв!$J:$J,$J21)</f>
        <v>0</v>
      </c>
      <c r="R21" s="214">
        <f>SUMIFS(ликв!R:R,ликв!$J:$J,$J21)</f>
        <v>0</v>
      </c>
      <c r="S21" s="214">
        <f>SUMIFS(ликв!S:S,ликв!$J:$J,$J21)</f>
        <v>0</v>
      </c>
      <c r="T21" s="230"/>
      <c r="U21" s="231"/>
      <c r="V21" s="214">
        <f>SUMIFS(ликв!V:V,ликв!$J:$J,$J21)</f>
        <v>0</v>
      </c>
      <c r="W21" s="230"/>
      <c r="X21" s="231"/>
      <c r="Y21" s="214">
        <f>SUMIFS(ликв!Y:Y,ликв!$J:$J,$J21)</f>
        <v>0</v>
      </c>
      <c r="Z21" s="132"/>
      <c r="AA21" s="99"/>
    </row>
    <row r="22" spans="1:27" s="96" customFormat="1">
      <c r="A22" s="99"/>
      <c r="B22" s="99"/>
      <c r="C22" s="104"/>
      <c r="D22" s="105"/>
      <c r="E22" s="105"/>
      <c r="F22" s="105"/>
      <c r="G22" s="105"/>
      <c r="H22" s="106"/>
      <c r="I22" s="99"/>
      <c r="J22" s="120"/>
      <c r="K22" s="99"/>
      <c r="L22" s="130"/>
      <c r="M22" s="201"/>
      <c r="N22" s="148"/>
      <c r="O22" s="149"/>
      <c r="P22" s="201"/>
      <c r="Q22" s="201"/>
      <c r="R22" s="201"/>
      <c r="S22" s="201"/>
      <c r="T22" s="132"/>
      <c r="U22" s="130"/>
      <c r="V22" s="201"/>
      <c r="W22" s="132"/>
      <c r="X22" s="130"/>
      <c r="Y22" s="201"/>
      <c r="Z22" s="132"/>
      <c r="AA22" s="99"/>
    </row>
    <row r="23" spans="1:27" s="96" customFormat="1">
      <c r="A23" s="99"/>
      <c r="B23" s="99"/>
      <c r="C23" s="104"/>
      <c r="D23" s="105" t="s">
        <v>324</v>
      </c>
      <c r="E23" s="105"/>
      <c r="F23" s="105" t="s">
        <v>326</v>
      </c>
      <c r="G23" s="105"/>
      <c r="H23" s="106"/>
      <c r="I23" s="99"/>
      <c r="J23" s="120" t="str">
        <f>D23</f>
        <v>L2</v>
      </c>
      <c r="K23" s="99"/>
      <c r="L23" s="130"/>
      <c r="M23" s="214">
        <f>SUMIFS(ликв!M:M,ликв!$J:$J,$J23)</f>
        <v>0</v>
      </c>
      <c r="N23" s="228"/>
      <c r="O23" s="229"/>
      <c r="P23" s="214">
        <f>SUMIFS(ликв!P:P,ликв!$J:$J,$J23)</f>
        <v>0</v>
      </c>
      <c r="Q23" s="214">
        <f>SUMIFS(ликв!Q:Q,ликв!$J:$J,$J23)</f>
        <v>0</v>
      </c>
      <c r="R23" s="214">
        <f>SUMIFS(ликв!R:R,ликв!$J:$J,$J23)</f>
        <v>0</v>
      </c>
      <c r="S23" s="214">
        <f>SUMIFS(ликв!S:S,ликв!$J:$J,$J23)</f>
        <v>0</v>
      </c>
      <c r="T23" s="230"/>
      <c r="U23" s="231"/>
      <c r="V23" s="214">
        <f>SUMIFS(ликв!V:V,ликв!$J:$J,$J23)</f>
        <v>0</v>
      </c>
      <c r="W23" s="230"/>
      <c r="X23" s="231"/>
      <c r="Y23" s="214">
        <f>SUMIFS(ликв!Y:Y,ликв!$J:$J,$J23)</f>
        <v>0</v>
      </c>
      <c r="Z23" s="132"/>
      <c r="AA23" s="99"/>
    </row>
    <row r="24" spans="1:27" s="96" customFormat="1">
      <c r="A24" s="99"/>
      <c r="B24" s="99"/>
      <c r="C24" s="104"/>
      <c r="D24" s="105"/>
      <c r="E24" s="105"/>
      <c r="F24" s="105"/>
      <c r="G24" s="105"/>
      <c r="H24" s="106"/>
      <c r="I24" s="99"/>
      <c r="J24" s="120"/>
      <c r="K24" s="99"/>
      <c r="L24" s="130"/>
      <c r="M24" s="201"/>
      <c r="N24" s="148"/>
      <c r="O24" s="149"/>
      <c r="P24" s="201"/>
      <c r="Q24" s="201"/>
      <c r="R24" s="201"/>
      <c r="S24" s="201"/>
      <c r="T24" s="132"/>
      <c r="U24" s="130"/>
      <c r="V24" s="201"/>
      <c r="W24" s="132"/>
      <c r="X24" s="130"/>
      <c r="Y24" s="201"/>
      <c r="Z24" s="132"/>
      <c r="AA24" s="99"/>
    </row>
    <row r="25" spans="1:27" s="96" customFormat="1">
      <c r="A25" s="99"/>
      <c r="B25" s="99"/>
      <c r="C25" s="104"/>
      <c r="D25" s="105" t="s">
        <v>329</v>
      </c>
      <c r="E25" s="105"/>
      <c r="F25" s="105" t="s">
        <v>330</v>
      </c>
      <c r="G25" s="105"/>
      <c r="H25" s="106"/>
      <c r="I25" s="99"/>
      <c r="J25" s="120" t="str">
        <f>D25</f>
        <v>L3</v>
      </c>
      <c r="K25" s="99"/>
      <c r="L25" s="130"/>
      <c r="M25" s="214">
        <f>SUMIFS(ликв!M:M,ликв!$J:$J,$J25)</f>
        <v>0</v>
      </c>
      <c r="N25" s="228"/>
      <c r="O25" s="229"/>
      <c r="P25" s="214">
        <f>SUMIFS(ликв!P:P,ликв!$J:$J,$J25)</f>
        <v>0</v>
      </c>
      <c r="Q25" s="214">
        <f>SUMIFS(ликв!Q:Q,ликв!$J:$J,$J25)</f>
        <v>0</v>
      </c>
      <c r="R25" s="214">
        <f>SUMIFS(ликв!R:R,ликв!$J:$J,$J25)</f>
        <v>0</v>
      </c>
      <c r="S25" s="214">
        <f>SUMIFS(ликв!S:S,ликв!$J:$J,$J25)</f>
        <v>0</v>
      </c>
      <c r="T25" s="230"/>
      <c r="U25" s="231"/>
      <c r="V25" s="214">
        <f>SUMIFS(ликв!V:V,ликв!$J:$J,$J25)</f>
        <v>0</v>
      </c>
      <c r="W25" s="230"/>
      <c r="X25" s="231"/>
      <c r="Y25" s="214">
        <f>SUMIFS(ликв!Y:Y,ликв!$J:$J,$J25)</f>
        <v>0</v>
      </c>
      <c r="Z25" s="132"/>
      <c r="AA25" s="99"/>
    </row>
    <row r="26" spans="1:27" s="96" customFormat="1">
      <c r="A26" s="99"/>
      <c r="B26" s="99"/>
      <c r="C26" s="104"/>
      <c r="D26" s="105"/>
      <c r="E26" s="105"/>
      <c r="F26" s="105"/>
      <c r="G26" s="105"/>
      <c r="H26" s="106"/>
      <c r="I26" s="99"/>
      <c r="J26" s="120"/>
      <c r="K26" s="99"/>
      <c r="L26" s="130"/>
      <c r="M26" s="201"/>
      <c r="N26" s="148"/>
      <c r="O26" s="149"/>
      <c r="P26" s="201"/>
      <c r="Q26" s="201"/>
      <c r="R26" s="201"/>
      <c r="S26" s="201"/>
      <c r="T26" s="132"/>
      <c r="U26" s="130"/>
      <c r="V26" s="201"/>
      <c r="W26" s="132"/>
      <c r="X26" s="130"/>
      <c r="Y26" s="201"/>
      <c r="Z26" s="132"/>
      <c r="AA26" s="99"/>
    </row>
    <row r="27" spans="1:27" s="96" customFormat="1">
      <c r="A27" s="99"/>
      <c r="B27" s="99"/>
      <c r="C27" s="104"/>
      <c r="D27" s="105" t="s">
        <v>333</v>
      </c>
      <c r="E27" s="105"/>
      <c r="F27" s="105" t="s">
        <v>335</v>
      </c>
      <c r="G27" s="105"/>
      <c r="H27" s="106"/>
      <c r="I27" s="99"/>
      <c r="J27" s="120" t="str">
        <f>D27</f>
        <v>L4</v>
      </c>
      <c r="K27" s="99"/>
      <c r="L27" s="130"/>
      <c r="M27" s="214">
        <f>SUMIFS(ликв!M:M,ликв!$J:$J,$J27)</f>
        <v>0</v>
      </c>
      <c r="N27" s="228"/>
      <c r="O27" s="229"/>
      <c r="P27" s="214">
        <f>SUMIFS(ликв!P:P,ликв!$J:$J,$J27)</f>
        <v>0</v>
      </c>
      <c r="Q27" s="214">
        <f>SUMIFS(ликв!Q:Q,ликв!$J:$J,$J27)</f>
        <v>0</v>
      </c>
      <c r="R27" s="214">
        <f>SUMIFS(ликв!R:R,ликв!$J:$J,$J27)</f>
        <v>0</v>
      </c>
      <c r="S27" s="214">
        <f>SUMIFS(ликв!S:S,ликв!$J:$J,$J27)</f>
        <v>0</v>
      </c>
      <c r="T27" s="230"/>
      <c r="U27" s="231"/>
      <c r="V27" s="214">
        <f>SUMIFS(ликв!V:V,ликв!$J:$J,$J27)</f>
        <v>0</v>
      </c>
      <c r="W27" s="230"/>
      <c r="X27" s="231"/>
      <c r="Y27" s="214">
        <f>SUMIFS(ликв!Y:Y,ликв!$J:$J,$J27)</f>
        <v>0</v>
      </c>
      <c r="Z27" s="132"/>
      <c r="AA27" s="99"/>
    </row>
    <row r="28" spans="1:27" s="96" customFormat="1">
      <c r="A28" s="99"/>
      <c r="B28" s="99"/>
      <c r="C28" s="104"/>
      <c r="D28" s="105"/>
      <c r="E28" s="105"/>
      <c r="F28" s="105"/>
      <c r="G28" s="105"/>
      <c r="H28" s="106"/>
      <c r="I28" s="99"/>
      <c r="J28" s="120"/>
      <c r="K28" s="99"/>
      <c r="L28" s="130"/>
      <c r="M28" s="201"/>
      <c r="N28" s="148"/>
      <c r="O28" s="149"/>
      <c r="P28" s="201"/>
      <c r="Q28" s="201"/>
      <c r="R28" s="201"/>
      <c r="S28" s="201"/>
      <c r="T28" s="132"/>
      <c r="U28" s="130"/>
      <c r="V28" s="201"/>
      <c r="W28" s="132"/>
      <c r="X28" s="130"/>
      <c r="Y28" s="201"/>
      <c r="Z28" s="132"/>
      <c r="AA28" s="99"/>
    </row>
    <row r="29" spans="1:27" s="96" customFormat="1">
      <c r="A29" s="99"/>
      <c r="B29" s="99"/>
      <c r="C29" s="104"/>
      <c r="D29" s="105" t="s">
        <v>337</v>
      </c>
      <c r="E29" s="105"/>
      <c r="F29" s="105" t="s">
        <v>338</v>
      </c>
      <c r="G29" s="105"/>
      <c r="H29" s="106"/>
      <c r="I29" s="99"/>
      <c r="J29" s="120" t="str">
        <f>D29</f>
        <v>L5</v>
      </c>
      <c r="K29" s="99"/>
      <c r="L29" s="130"/>
      <c r="M29" s="214">
        <f>SUMIFS(ликв!M:M,ликв!$J:$J,$J29)</f>
        <v>0</v>
      </c>
      <c r="N29" s="228"/>
      <c r="O29" s="229"/>
      <c r="P29" s="214">
        <f>SUMIFS(ликв!P:P,ликв!$J:$J,$J29)</f>
        <v>0</v>
      </c>
      <c r="Q29" s="214">
        <f>SUMIFS(ликв!Q:Q,ликв!$J:$J,$J29)</f>
        <v>0</v>
      </c>
      <c r="R29" s="214">
        <f>SUMIFS(ликв!R:R,ликв!$J:$J,$J29)</f>
        <v>0</v>
      </c>
      <c r="S29" s="214">
        <f>SUMIFS(ликв!S:S,ликв!$J:$J,$J29)</f>
        <v>0</v>
      </c>
      <c r="T29" s="230"/>
      <c r="U29" s="231"/>
      <c r="V29" s="214">
        <f>SUMIFS(ликв!V:V,ликв!$J:$J,$J29)</f>
        <v>0</v>
      </c>
      <c r="W29" s="230"/>
      <c r="X29" s="231"/>
      <c r="Y29" s="214">
        <f>SUMIFS(ликв!Y:Y,ликв!$J:$J,$J29)</f>
        <v>0</v>
      </c>
      <c r="Z29" s="132"/>
      <c r="AA29" s="99"/>
    </row>
    <row r="30" spans="1:27">
      <c r="A30" s="97"/>
      <c r="B30" s="97"/>
      <c r="C30" s="110"/>
      <c r="D30" s="111"/>
      <c r="E30" s="111"/>
      <c r="F30" s="111"/>
      <c r="G30" s="111"/>
      <c r="H30" s="112"/>
      <c r="I30" s="97"/>
      <c r="J30" s="121"/>
      <c r="K30" s="97"/>
      <c r="L30" s="133"/>
      <c r="M30" s="134"/>
      <c r="N30" s="150"/>
      <c r="O30" s="151"/>
      <c r="P30" s="134"/>
      <c r="Q30" s="134"/>
      <c r="R30" s="134"/>
      <c r="S30" s="134"/>
      <c r="T30" s="135"/>
      <c r="U30" s="133"/>
      <c r="V30" s="134"/>
      <c r="W30" s="135"/>
      <c r="X30" s="133"/>
      <c r="Y30" s="134"/>
      <c r="Z30" s="135"/>
      <c r="AA30" s="97"/>
    </row>
    <row r="31" spans="1:27" s="96" customFormat="1">
      <c r="A31" s="99"/>
      <c r="B31" s="99"/>
      <c r="C31" s="101" t="s">
        <v>362</v>
      </c>
      <c r="D31" s="102"/>
      <c r="E31" s="102"/>
      <c r="F31" s="102"/>
      <c r="G31" s="102"/>
      <c r="H31" s="103"/>
      <c r="I31" s="105"/>
      <c r="J31" s="118"/>
      <c r="K31" s="105"/>
      <c r="L31" s="136"/>
      <c r="M31" s="137"/>
      <c r="N31" s="152"/>
      <c r="O31" s="153"/>
      <c r="P31" s="137"/>
      <c r="Q31" s="137"/>
      <c r="R31" s="137"/>
      <c r="S31" s="137"/>
      <c r="T31" s="138"/>
      <c r="U31" s="136"/>
      <c r="V31" s="137"/>
      <c r="W31" s="138"/>
      <c r="X31" s="136"/>
      <c r="Y31" s="137"/>
      <c r="Z31" s="138"/>
      <c r="AA31" s="99"/>
    </row>
    <row r="32" spans="1:27">
      <c r="A32" s="97"/>
      <c r="B32" s="97"/>
      <c r="C32" s="107"/>
      <c r="D32" s="108"/>
      <c r="E32" s="108"/>
      <c r="F32" s="108"/>
      <c r="G32" s="108"/>
      <c r="H32" s="109"/>
      <c r="I32" s="108"/>
      <c r="J32" s="122"/>
      <c r="K32" s="108"/>
      <c r="L32" s="139"/>
      <c r="M32" s="140"/>
      <c r="N32" s="154"/>
      <c r="O32" s="155"/>
      <c r="P32" s="140"/>
      <c r="Q32" s="140"/>
      <c r="R32" s="140"/>
      <c r="S32" s="140"/>
      <c r="T32" s="141"/>
      <c r="U32" s="139"/>
      <c r="V32" s="140"/>
      <c r="W32" s="141"/>
      <c r="X32" s="139"/>
      <c r="Y32" s="140"/>
      <c r="Z32" s="141"/>
      <c r="AA32" s="97"/>
    </row>
    <row r="33" spans="1:27" s="96" customFormat="1">
      <c r="A33" s="99"/>
      <c r="B33" s="99"/>
      <c r="C33" s="104"/>
      <c r="D33" s="105" t="s">
        <v>363</v>
      </c>
      <c r="E33" s="105"/>
      <c r="F33" s="105" t="s">
        <v>364</v>
      </c>
      <c r="G33" s="105"/>
      <c r="H33" s="106"/>
      <c r="I33" s="99"/>
      <c r="J33" s="120" t="str">
        <f>D33</f>
        <v>S1</v>
      </c>
      <c r="K33" s="99"/>
      <c r="L33" s="130"/>
      <c r="M33" s="214">
        <f>SUMIFS(устойч!M:M,устойч!$J:$J,$J33)</f>
        <v>0</v>
      </c>
      <c r="N33" s="228"/>
      <c r="O33" s="229"/>
      <c r="P33" s="214">
        <f>SUMIFS(устойч!P:P,устойч!$J:$J,$J33)</f>
        <v>0</v>
      </c>
      <c r="Q33" s="214">
        <f>SUMIFS(устойч!Q:Q,устойч!$J:$J,$J33)</f>
        <v>0</v>
      </c>
      <c r="R33" s="214">
        <f>SUMIFS(устойч!R:R,устойч!$J:$J,$J33)</f>
        <v>0</v>
      </c>
      <c r="S33" s="214">
        <f>SUMIFS(устойч!S:S,устойч!$J:$J,$J33)</f>
        <v>0</v>
      </c>
      <c r="T33" s="230"/>
      <c r="U33" s="231"/>
      <c r="V33" s="214">
        <f>SUMIFS(устойч!V:V,устойч!$J:$J,$J33)</f>
        <v>0</v>
      </c>
      <c r="W33" s="230"/>
      <c r="X33" s="231"/>
      <c r="Y33" s="214">
        <f>SUMIFS(устойч!Y:Y,устойч!$J:$J,$J33)</f>
        <v>0</v>
      </c>
      <c r="Z33" s="132"/>
      <c r="AA33" s="99"/>
    </row>
    <row r="34" spans="1:27">
      <c r="A34" s="97"/>
      <c r="B34" s="97"/>
      <c r="C34" s="107"/>
      <c r="D34" s="108"/>
      <c r="E34" s="108"/>
      <c r="F34" s="108"/>
      <c r="G34" s="108"/>
      <c r="H34" s="109"/>
      <c r="I34" s="108"/>
      <c r="J34" s="122"/>
      <c r="K34" s="108"/>
      <c r="L34" s="139"/>
      <c r="M34" s="140"/>
      <c r="N34" s="154"/>
      <c r="O34" s="155"/>
      <c r="P34" s="140"/>
      <c r="Q34" s="140"/>
      <c r="R34" s="140"/>
      <c r="S34" s="140"/>
      <c r="T34" s="141"/>
      <c r="U34" s="139"/>
      <c r="V34" s="140"/>
      <c r="W34" s="141"/>
      <c r="X34" s="139"/>
      <c r="Y34" s="140"/>
      <c r="Z34" s="141"/>
      <c r="AA34" s="97"/>
    </row>
    <row r="35" spans="1:27" s="96" customFormat="1">
      <c r="A35" s="99"/>
      <c r="B35" s="99"/>
      <c r="C35" s="104"/>
      <c r="D35" s="105" t="s">
        <v>367</v>
      </c>
      <c r="E35" s="105"/>
      <c r="F35" s="105" t="s">
        <v>368</v>
      </c>
      <c r="G35" s="105"/>
      <c r="H35" s="106"/>
      <c r="I35" s="99"/>
      <c r="J35" s="120" t="str">
        <f>D35</f>
        <v>S2</v>
      </c>
      <c r="K35" s="99"/>
      <c r="L35" s="130"/>
      <c r="M35" s="214">
        <f>SUMIFS(устойч!M:M,устойч!$J:$J,$J35)</f>
        <v>0</v>
      </c>
      <c r="N35" s="228"/>
      <c r="O35" s="229"/>
      <c r="P35" s="214">
        <f>SUMIFS(устойч!P:P,устойч!$J:$J,$J35)</f>
        <v>0</v>
      </c>
      <c r="Q35" s="214">
        <f>SUMIFS(устойч!Q:Q,устойч!$J:$J,$J35)</f>
        <v>0</v>
      </c>
      <c r="R35" s="214">
        <f>SUMIFS(устойч!R:R,устойч!$J:$J,$J35)</f>
        <v>0</v>
      </c>
      <c r="S35" s="214">
        <f>SUMIFS(устойч!S:S,устойч!$J:$J,$J35)</f>
        <v>0</v>
      </c>
      <c r="T35" s="230"/>
      <c r="U35" s="231"/>
      <c r="V35" s="214">
        <f>SUMIFS(устойч!V:V,устойч!$J:$J,$J35)</f>
        <v>0</v>
      </c>
      <c r="W35" s="230"/>
      <c r="X35" s="231"/>
      <c r="Y35" s="214">
        <f>SUMIFS(устойч!Y:Y,устойч!$J:$J,$J35)</f>
        <v>0</v>
      </c>
      <c r="Z35" s="132"/>
      <c r="AA35" s="99"/>
    </row>
    <row r="36" spans="1:27">
      <c r="A36" s="97"/>
      <c r="B36" s="97"/>
      <c r="C36" s="107"/>
      <c r="D36" s="108"/>
      <c r="E36" s="108"/>
      <c r="F36" s="108"/>
      <c r="G36" s="108"/>
      <c r="H36" s="109"/>
      <c r="I36" s="108"/>
      <c r="J36" s="122"/>
      <c r="K36" s="108"/>
      <c r="L36" s="139"/>
      <c r="M36" s="140"/>
      <c r="N36" s="154"/>
      <c r="O36" s="155"/>
      <c r="P36" s="140"/>
      <c r="Q36" s="140"/>
      <c r="R36" s="140"/>
      <c r="S36" s="140"/>
      <c r="T36" s="141"/>
      <c r="U36" s="139"/>
      <c r="V36" s="140"/>
      <c r="W36" s="141"/>
      <c r="X36" s="139"/>
      <c r="Y36" s="140"/>
      <c r="Z36" s="141"/>
      <c r="AA36" s="97"/>
    </row>
    <row r="37" spans="1:27" s="96" customFormat="1">
      <c r="A37" s="99"/>
      <c r="B37" s="99"/>
      <c r="C37" s="104"/>
      <c r="D37" s="105" t="s">
        <v>370</v>
      </c>
      <c r="E37" s="105"/>
      <c r="F37" s="105" t="s">
        <v>371</v>
      </c>
      <c r="G37" s="105"/>
      <c r="H37" s="106"/>
      <c r="I37" s="99"/>
      <c r="J37" s="120" t="str">
        <f>D37</f>
        <v>S3</v>
      </c>
      <c r="K37" s="99"/>
      <c r="L37" s="130"/>
      <c r="M37" s="214">
        <f>SUMIFS(устойч!M:M,устойч!$J:$J,$J37)</f>
        <v>0</v>
      </c>
      <c r="N37" s="228"/>
      <c r="O37" s="229"/>
      <c r="P37" s="214">
        <f>SUMIFS(устойч!P:P,устойч!$J:$J,$J37)</f>
        <v>0</v>
      </c>
      <c r="Q37" s="214">
        <f>SUMIFS(устойч!Q:Q,устойч!$J:$J,$J37)</f>
        <v>0</v>
      </c>
      <c r="R37" s="214">
        <f>SUMIFS(устойч!R:R,устойч!$J:$J,$J37)</f>
        <v>0</v>
      </c>
      <c r="S37" s="214">
        <f>SUMIFS(устойч!S:S,устойч!$J:$J,$J37)</f>
        <v>0</v>
      </c>
      <c r="T37" s="230"/>
      <c r="U37" s="231"/>
      <c r="V37" s="214">
        <f>SUMIFS(устойч!V:V,устойч!$J:$J,$J37)</f>
        <v>0</v>
      </c>
      <c r="W37" s="230"/>
      <c r="X37" s="231"/>
      <c r="Y37" s="214">
        <f>SUMIFS(устойч!Y:Y,устойч!$J:$J,$J37)</f>
        <v>0</v>
      </c>
      <c r="Z37" s="132"/>
      <c r="AA37" s="99"/>
    </row>
    <row r="38" spans="1:27">
      <c r="A38" s="97"/>
      <c r="B38" s="97"/>
      <c r="C38" s="107"/>
      <c r="D38" s="108"/>
      <c r="E38" s="108"/>
      <c r="F38" s="108"/>
      <c r="G38" s="108"/>
      <c r="H38" s="109"/>
      <c r="I38" s="108"/>
      <c r="J38" s="122"/>
      <c r="K38" s="108"/>
      <c r="L38" s="139"/>
      <c r="M38" s="140"/>
      <c r="N38" s="154"/>
      <c r="O38" s="155"/>
      <c r="P38" s="140"/>
      <c r="Q38" s="140"/>
      <c r="R38" s="140"/>
      <c r="S38" s="140"/>
      <c r="T38" s="141"/>
      <c r="U38" s="139"/>
      <c r="V38" s="140"/>
      <c r="W38" s="141"/>
      <c r="X38" s="139"/>
      <c r="Y38" s="140"/>
      <c r="Z38" s="141"/>
      <c r="AA38" s="97"/>
    </row>
    <row r="39" spans="1:27" s="96" customFormat="1">
      <c r="A39" s="99"/>
      <c r="B39" s="99"/>
      <c r="C39" s="104"/>
      <c r="D39" s="105" t="s">
        <v>374</v>
      </c>
      <c r="E39" s="105"/>
      <c r="F39" s="105" t="s">
        <v>375</v>
      </c>
      <c r="G39" s="105"/>
      <c r="H39" s="106"/>
      <c r="I39" s="99"/>
      <c r="J39" s="120" t="str">
        <f>D39</f>
        <v>S4</v>
      </c>
      <c r="K39" s="99"/>
      <c r="L39" s="130"/>
      <c r="M39" s="214">
        <f>SUMIFS(устойч!M:M,устойч!$J:$J,$J39)</f>
        <v>0</v>
      </c>
      <c r="N39" s="228"/>
      <c r="O39" s="229"/>
      <c r="P39" s="214">
        <f>SUMIFS(устойч!P:P,устойч!$J:$J,$J39)</f>
        <v>0</v>
      </c>
      <c r="Q39" s="214">
        <f>SUMIFS(устойч!Q:Q,устойч!$J:$J,$J39)</f>
        <v>0</v>
      </c>
      <c r="R39" s="214">
        <f>SUMIFS(устойч!R:R,устойч!$J:$J,$J39)</f>
        <v>0</v>
      </c>
      <c r="S39" s="214">
        <f>SUMIFS(устойч!S:S,устойч!$J:$J,$J39)</f>
        <v>0</v>
      </c>
      <c r="T39" s="230"/>
      <c r="U39" s="231"/>
      <c r="V39" s="214">
        <f>SUMIFS(устойч!V:V,устойч!$J:$J,$J39)</f>
        <v>0</v>
      </c>
      <c r="W39" s="230"/>
      <c r="X39" s="231"/>
      <c r="Y39" s="214">
        <f>SUMIFS(устойч!Y:Y,устойч!$J:$J,$J39)</f>
        <v>0</v>
      </c>
      <c r="Z39" s="132"/>
      <c r="AA39" s="99"/>
    </row>
    <row r="40" spans="1:27">
      <c r="A40" s="97"/>
      <c r="B40" s="97"/>
      <c r="C40" s="110"/>
      <c r="D40" s="111"/>
      <c r="E40" s="111"/>
      <c r="F40" s="111"/>
      <c r="G40" s="111"/>
      <c r="H40" s="112"/>
      <c r="I40" s="97"/>
      <c r="J40" s="121"/>
      <c r="K40" s="97"/>
      <c r="L40" s="133"/>
      <c r="M40" s="134"/>
      <c r="N40" s="150"/>
      <c r="O40" s="151"/>
      <c r="P40" s="134"/>
      <c r="Q40" s="134"/>
      <c r="R40" s="134"/>
      <c r="S40" s="134"/>
      <c r="T40" s="135"/>
      <c r="U40" s="133"/>
      <c r="V40" s="134"/>
      <c r="W40" s="135"/>
      <c r="X40" s="133"/>
      <c r="Y40" s="134"/>
      <c r="Z40" s="135"/>
      <c r="AA40" s="97"/>
    </row>
    <row r="41" spans="1:27" s="96" customFormat="1">
      <c r="A41" s="99"/>
      <c r="B41" s="99"/>
      <c r="C41" s="101" t="s">
        <v>381</v>
      </c>
      <c r="D41" s="102"/>
      <c r="E41" s="102"/>
      <c r="F41" s="102"/>
      <c r="G41" s="102"/>
      <c r="H41" s="103"/>
      <c r="I41" s="105"/>
      <c r="J41" s="118"/>
      <c r="K41" s="105"/>
      <c r="L41" s="136"/>
      <c r="M41" s="137"/>
      <c r="N41" s="152"/>
      <c r="O41" s="153"/>
      <c r="P41" s="137"/>
      <c r="Q41" s="137"/>
      <c r="R41" s="137"/>
      <c r="S41" s="137"/>
      <c r="T41" s="138"/>
      <c r="U41" s="136"/>
      <c r="V41" s="137"/>
      <c r="W41" s="138"/>
      <c r="X41" s="136"/>
      <c r="Y41" s="137"/>
      <c r="Z41" s="138"/>
      <c r="AA41" s="99"/>
    </row>
    <row r="42" spans="1:27">
      <c r="A42" s="97"/>
      <c r="B42" s="97"/>
      <c r="C42" s="107"/>
      <c r="D42" s="108"/>
      <c r="E42" s="108"/>
      <c r="F42" s="108"/>
      <c r="G42" s="108"/>
      <c r="H42" s="109"/>
      <c r="I42" s="108"/>
      <c r="J42" s="122"/>
      <c r="K42" s="108"/>
      <c r="L42" s="139"/>
      <c r="M42" s="140"/>
      <c r="N42" s="154"/>
      <c r="O42" s="155"/>
      <c r="P42" s="140"/>
      <c r="Q42" s="140"/>
      <c r="R42" s="140"/>
      <c r="S42" s="140"/>
      <c r="T42" s="141"/>
      <c r="U42" s="139"/>
      <c r="V42" s="140"/>
      <c r="W42" s="141"/>
      <c r="X42" s="139"/>
      <c r="Y42" s="140"/>
      <c r="Z42" s="141"/>
      <c r="AA42" s="97"/>
    </row>
    <row r="43" spans="1:27" s="96" customFormat="1">
      <c r="A43" s="99"/>
      <c r="B43" s="99"/>
      <c r="C43" s="104"/>
      <c r="D43" s="105"/>
      <c r="E43" s="105"/>
      <c r="F43" s="105" t="s">
        <v>383</v>
      </c>
      <c r="G43" s="105"/>
      <c r="H43" s="106"/>
      <c r="I43" s="99"/>
      <c r="J43" s="120" t="s">
        <v>382</v>
      </c>
      <c r="K43" s="99"/>
      <c r="L43" s="130"/>
      <c r="M43" s="213">
        <f>SUMIFS(эфф!M:M,эфф!$J:$J,$J43)</f>
        <v>0</v>
      </c>
      <c r="N43" s="148"/>
      <c r="O43" s="149"/>
      <c r="P43" s="213">
        <f>SUMIFS(эфф!P:P,эфф!$J:$J,$J43)</f>
        <v>0</v>
      </c>
      <c r="Q43" s="213">
        <f>SUMIFS(эфф!Q:Q,эфф!$J:$J,$J43)</f>
        <v>0</v>
      </c>
      <c r="R43" s="213">
        <f>SUMIFS(эфф!R:R,эфф!$J:$J,$J43)</f>
        <v>0</v>
      </c>
      <c r="S43" s="213">
        <f>SUMIFS(эфф!S:S,эфф!$J:$J,$J43)</f>
        <v>0</v>
      </c>
      <c r="T43" s="132"/>
      <c r="U43" s="130"/>
      <c r="V43" s="213">
        <f>SUMIFS(эфф!V:V,эфф!$J:$J,$J43)</f>
        <v>0</v>
      </c>
      <c r="W43" s="132"/>
      <c r="X43" s="130"/>
      <c r="Y43" s="213">
        <f>SUMIFS(эфф!Y:Y,эфф!$J:$J,$J43)</f>
        <v>0</v>
      </c>
      <c r="Z43" s="132"/>
      <c r="AA43" s="99"/>
    </row>
    <row r="44" spans="1:27">
      <c r="A44" s="97"/>
      <c r="B44" s="97"/>
      <c r="C44" s="107"/>
      <c r="D44" s="108"/>
      <c r="E44" s="108"/>
      <c r="F44" s="108"/>
      <c r="G44" s="108"/>
      <c r="H44" s="109"/>
      <c r="I44" s="108"/>
      <c r="J44" s="122"/>
      <c r="K44" s="108"/>
      <c r="L44" s="139"/>
      <c r="M44" s="140"/>
      <c r="N44" s="154"/>
      <c r="O44" s="155"/>
      <c r="P44" s="140"/>
      <c r="Q44" s="140"/>
      <c r="R44" s="140"/>
      <c r="S44" s="140"/>
      <c r="T44" s="141"/>
      <c r="U44" s="139"/>
      <c r="V44" s="140"/>
      <c r="W44" s="141"/>
      <c r="X44" s="139"/>
      <c r="Y44" s="140"/>
      <c r="Z44" s="141"/>
      <c r="AA44" s="97"/>
    </row>
    <row r="45" spans="1:27" s="96" customFormat="1">
      <c r="A45" s="99"/>
      <c r="B45" s="99"/>
      <c r="C45" s="104"/>
      <c r="D45" s="105"/>
      <c r="E45" s="105"/>
      <c r="F45" s="105" t="s">
        <v>384</v>
      </c>
      <c r="G45" s="105"/>
      <c r="H45" s="106"/>
      <c r="I45" s="99"/>
      <c r="J45" s="120" t="s">
        <v>385</v>
      </c>
      <c r="K45" s="99"/>
      <c r="L45" s="130"/>
      <c r="M45" s="213">
        <f>SUMIFS(эфф!M:M,эфф!$J:$J,$J45)</f>
        <v>0</v>
      </c>
      <c r="N45" s="148"/>
      <c r="O45" s="149"/>
      <c r="P45" s="213">
        <f>SUMIFS(эфф!P:P,эфф!$J:$J,$J45)</f>
        <v>0</v>
      </c>
      <c r="Q45" s="213">
        <f>SUMIFS(эфф!Q:Q,эфф!$J:$J,$J45)</f>
        <v>0</v>
      </c>
      <c r="R45" s="213">
        <f>SUMIFS(эфф!R:R,эфф!$J:$J,$J45)</f>
        <v>0</v>
      </c>
      <c r="S45" s="213">
        <f>SUMIFS(эфф!S:S,эфф!$J:$J,$J45)</f>
        <v>0</v>
      </c>
      <c r="T45" s="132"/>
      <c r="U45" s="130"/>
      <c r="V45" s="213">
        <f>SUMIFS(эфф!V:V,эфф!$J:$J,$J45)</f>
        <v>0</v>
      </c>
      <c r="W45" s="132"/>
      <c r="X45" s="130"/>
      <c r="Y45" s="213">
        <f>SUMIFS(эфф!Y:Y,эфф!$J:$J,$J45)</f>
        <v>0</v>
      </c>
      <c r="Z45" s="132"/>
      <c r="AA45" s="99"/>
    </row>
    <row r="46" spans="1:27">
      <c r="A46" s="97"/>
      <c r="B46" s="97"/>
      <c r="C46" s="107"/>
      <c r="D46" s="108"/>
      <c r="E46" s="108"/>
      <c r="F46" s="108"/>
      <c r="G46" s="108"/>
      <c r="H46" s="109"/>
      <c r="I46" s="108"/>
      <c r="J46" s="122"/>
      <c r="K46" s="108"/>
      <c r="L46" s="139"/>
      <c r="M46" s="140"/>
      <c r="N46" s="154"/>
      <c r="O46" s="155"/>
      <c r="P46" s="140"/>
      <c r="Q46" s="140"/>
      <c r="R46" s="140"/>
      <c r="S46" s="140"/>
      <c r="T46" s="141"/>
      <c r="U46" s="139"/>
      <c r="V46" s="140"/>
      <c r="W46" s="141"/>
      <c r="X46" s="139"/>
      <c r="Y46" s="140"/>
      <c r="Z46" s="141"/>
      <c r="AA46" s="97"/>
    </row>
    <row r="47" spans="1:27" s="96" customFormat="1">
      <c r="A47" s="99"/>
      <c r="B47" s="99"/>
      <c r="C47" s="104"/>
      <c r="D47" s="105"/>
      <c r="E47" s="105"/>
      <c r="F47" s="105" t="s">
        <v>390</v>
      </c>
      <c r="G47" s="105"/>
      <c r="H47" s="106"/>
      <c r="I47" s="99"/>
      <c r="J47" s="120" t="s">
        <v>396</v>
      </c>
      <c r="K47" s="99"/>
      <c r="L47" s="130"/>
      <c r="M47" s="213">
        <f>SUMIFS(эфф!M:M,эфф!$J:$J,$J47)</f>
        <v>0</v>
      </c>
      <c r="N47" s="148"/>
      <c r="O47" s="149"/>
      <c r="P47" s="213">
        <f>SUMIFS(эфф!P:P,эфф!$J:$J,$J47)</f>
        <v>0</v>
      </c>
      <c r="Q47" s="213">
        <f>SUMIFS(эфф!Q:Q,эфф!$J:$J,$J47)</f>
        <v>0</v>
      </c>
      <c r="R47" s="213">
        <f>SUMIFS(эфф!R:R,эфф!$J:$J,$J47)</f>
        <v>0</v>
      </c>
      <c r="S47" s="213">
        <f>SUMIFS(эфф!S:S,эфф!$J:$J,$J47)</f>
        <v>0</v>
      </c>
      <c r="T47" s="132"/>
      <c r="U47" s="130"/>
      <c r="V47" s="213">
        <f>SUMIFS(эфф!V:V,эфф!$J:$J,$J47)</f>
        <v>0</v>
      </c>
      <c r="W47" s="132"/>
      <c r="X47" s="130"/>
      <c r="Y47" s="213">
        <f>SUMIFS(эфф!Y:Y,эфф!$J:$J,$J47)</f>
        <v>0</v>
      </c>
      <c r="Z47" s="132"/>
      <c r="AA47" s="99"/>
    </row>
    <row r="48" spans="1:27">
      <c r="A48" s="97"/>
      <c r="B48" s="97"/>
      <c r="C48" s="107"/>
      <c r="D48" s="108"/>
      <c r="E48" s="108"/>
      <c r="F48" s="108"/>
      <c r="G48" s="108"/>
      <c r="H48" s="109"/>
      <c r="I48" s="108"/>
      <c r="J48" s="122"/>
      <c r="K48" s="108"/>
      <c r="L48" s="139"/>
      <c r="M48" s="140"/>
      <c r="N48" s="154"/>
      <c r="O48" s="155"/>
      <c r="P48" s="140"/>
      <c r="Q48" s="140"/>
      <c r="R48" s="140"/>
      <c r="S48" s="140"/>
      <c r="T48" s="141"/>
      <c r="U48" s="139"/>
      <c r="V48" s="140"/>
      <c r="W48" s="141"/>
      <c r="X48" s="139"/>
      <c r="Y48" s="140"/>
      <c r="Z48" s="141"/>
      <c r="AA48" s="97"/>
    </row>
    <row r="49" spans="1:27" s="96" customFormat="1">
      <c r="A49" s="99"/>
      <c r="B49" s="99"/>
      <c r="C49" s="104"/>
      <c r="D49" s="105"/>
      <c r="E49" s="105"/>
      <c r="F49" s="105" t="s">
        <v>395</v>
      </c>
      <c r="G49" s="105"/>
      <c r="H49" s="106"/>
      <c r="I49" s="99"/>
      <c r="J49" s="120" t="s">
        <v>397</v>
      </c>
      <c r="K49" s="99"/>
      <c r="L49" s="130"/>
      <c r="M49" s="213">
        <f>SUMIFS(эфф!M:M,эфф!$J:$J,$J49)</f>
        <v>0</v>
      </c>
      <c r="N49" s="148"/>
      <c r="O49" s="149"/>
      <c r="P49" s="213">
        <f>SUMIFS(эфф!P:P,эфф!$J:$J,$J49)</f>
        <v>0</v>
      </c>
      <c r="Q49" s="213">
        <f>SUMIFS(эфф!Q:Q,эфф!$J:$J,$J49)</f>
        <v>0</v>
      </c>
      <c r="R49" s="213">
        <f>SUMIFS(эфф!R:R,эфф!$J:$J,$J49)</f>
        <v>0</v>
      </c>
      <c r="S49" s="213">
        <f>SUMIFS(эфф!S:S,эфф!$J:$J,$J49)</f>
        <v>0</v>
      </c>
      <c r="T49" s="132"/>
      <c r="U49" s="130"/>
      <c r="V49" s="213">
        <f>SUMIFS(эфф!V:V,эфф!$J:$J,$J49)</f>
        <v>0</v>
      </c>
      <c r="W49" s="132"/>
      <c r="X49" s="130"/>
      <c r="Y49" s="213">
        <f>SUMIFS(эфф!Y:Y,эфф!$J:$J,$J49)</f>
        <v>0</v>
      </c>
      <c r="Z49" s="132"/>
      <c r="AA49" s="99"/>
    </row>
    <row r="50" spans="1:27">
      <c r="A50" s="97"/>
      <c r="B50" s="97"/>
      <c r="C50" s="107"/>
      <c r="D50" s="108"/>
      <c r="E50" s="108"/>
      <c r="F50" s="108"/>
      <c r="G50" s="108"/>
      <c r="H50" s="109"/>
      <c r="I50" s="108"/>
      <c r="J50" s="122"/>
      <c r="K50" s="108"/>
      <c r="L50" s="139"/>
      <c r="M50" s="140"/>
      <c r="N50" s="154"/>
      <c r="O50" s="155"/>
      <c r="P50" s="140"/>
      <c r="Q50" s="140"/>
      <c r="R50" s="140"/>
      <c r="S50" s="140"/>
      <c r="T50" s="141"/>
      <c r="U50" s="139"/>
      <c r="V50" s="140"/>
      <c r="W50" s="141"/>
      <c r="X50" s="139"/>
      <c r="Y50" s="140"/>
      <c r="Z50" s="141"/>
      <c r="AA50" s="97"/>
    </row>
    <row r="51" spans="1:27" s="96" customFormat="1">
      <c r="A51" s="99"/>
      <c r="B51" s="99"/>
      <c r="C51" s="104"/>
      <c r="D51" s="105"/>
      <c r="E51" s="105"/>
      <c r="F51" s="105" t="s">
        <v>403</v>
      </c>
      <c r="G51" s="105"/>
      <c r="H51" s="106"/>
      <c r="I51" s="99"/>
      <c r="J51" s="120" t="s">
        <v>404</v>
      </c>
      <c r="K51" s="99"/>
      <c r="L51" s="130"/>
      <c r="M51" s="213">
        <f>SUMIFS(эфф!M:M,эфф!$J:$J,$J51)</f>
        <v>0</v>
      </c>
      <c r="N51" s="148"/>
      <c r="O51" s="149"/>
      <c r="P51" s="213">
        <f>SUMIFS(эфф!P:P,эфф!$J:$J,$J51)</f>
        <v>0</v>
      </c>
      <c r="Q51" s="213">
        <f>SUMIFS(эфф!Q:Q,эфф!$J:$J,$J51)</f>
        <v>0</v>
      </c>
      <c r="R51" s="213">
        <f>SUMIFS(эфф!R:R,эфф!$J:$J,$J51)</f>
        <v>0</v>
      </c>
      <c r="S51" s="213">
        <f>SUMIFS(эфф!S:S,эфф!$J:$J,$J51)</f>
        <v>0</v>
      </c>
      <c r="T51" s="132"/>
      <c r="U51" s="130"/>
      <c r="V51" s="213">
        <f>SUMIFS(эфф!V:V,эфф!$J:$J,$J51)</f>
        <v>0</v>
      </c>
      <c r="W51" s="132"/>
      <c r="X51" s="130"/>
      <c r="Y51" s="213">
        <f>SUMIFS(эфф!Y:Y,эфф!$J:$J,$J51)</f>
        <v>0</v>
      </c>
      <c r="Z51" s="132"/>
      <c r="AA51" s="99"/>
    </row>
    <row r="52" spans="1:27">
      <c r="A52" s="97"/>
      <c r="B52" s="97"/>
      <c r="C52" s="110"/>
      <c r="D52" s="111"/>
      <c r="E52" s="111"/>
      <c r="F52" s="111"/>
      <c r="G52" s="111"/>
      <c r="H52" s="112"/>
      <c r="I52" s="97"/>
      <c r="J52" s="121"/>
      <c r="K52" s="97"/>
      <c r="L52" s="133"/>
      <c r="M52" s="134"/>
      <c r="N52" s="150"/>
      <c r="O52" s="151"/>
      <c r="P52" s="134"/>
      <c r="Q52" s="134"/>
      <c r="R52" s="134"/>
      <c r="S52" s="134"/>
      <c r="T52" s="135"/>
      <c r="U52" s="133"/>
      <c r="V52" s="134"/>
      <c r="W52" s="135"/>
      <c r="X52" s="133"/>
      <c r="Y52" s="134"/>
      <c r="Z52" s="135"/>
      <c r="AA52" s="97"/>
    </row>
    <row r="53" spans="1:27" s="96" customFormat="1">
      <c r="A53" s="99"/>
      <c r="B53" s="99"/>
      <c r="C53" s="101" t="s">
        <v>410</v>
      </c>
      <c r="D53" s="102"/>
      <c r="E53" s="102"/>
      <c r="F53" s="102"/>
      <c r="G53" s="102"/>
      <c r="H53" s="103"/>
      <c r="I53" s="105"/>
      <c r="J53" s="118"/>
      <c r="K53" s="105"/>
      <c r="L53" s="136"/>
      <c r="M53" s="137"/>
      <c r="N53" s="152"/>
      <c r="O53" s="153"/>
      <c r="P53" s="137"/>
      <c r="Q53" s="137"/>
      <c r="R53" s="137"/>
      <c r="S53" s="137"/>
      <c r="T53" s="138"/>
      <c r="U53" s="136"/>
      <c r="V53" s="137"/>
      <c r="W53" s="138"/>
      <c r="X53" s="136"/>
      <c r="Y53" s="137"/>
      <c r="Z53" s="138"/>
      <c r="AA53" s="99"/>
    </row>
    <row r="54" spans="1:27">
      <c r="A54" s="97"/>
      <c r="B54" s="97"/>
      <c r="C54" s="107"/>
      <c r="D54" s="108"/>
      <c r="E54" s="108"/>
      <c r="F54" s="108"/>
      <c r="G54" s="108"/>
      <c r="H54" s="109"/>
      <c r="I54" s="108"/>
      <c r="J54" s="122"/>
      <c r="K54" s="108"/>
      <c r="L54" s="139"/>
      <c r="M54" s="140"/>
      <c r="N54" s="154"/>
      <c r="O54" s="155"/>
      <c r="P54" s="140"/>
      <c r="Q54" s="140"/>
      <c r="R54" s="140"/>
      <c r="S54" s="140"/>
      <c r="T54" s="141"/>
      <c r="U54" s="139"/>
      <c r="V54" s="140"/>
      <c r="W54" s="141"/>
      <c r="X54" s="139"/>
      <c r="Y54" s="140"/>
      <c r="Z54" s="141"/>
      <c r="AA54" s="97"/>
    </row>
    <row r="55" spans="1:27" s="96" customFormat="1">
      <c r="A55" s="99"/>
      <c r="B55" s="99"/>
      <c r="C55" s="104"/>
      <c r="D55" s="105"/>
      <c r="E55" s="105"/>
      <c r="F55" s="105" t="s">
        <v>411</v>
      </c>
      <c r="G55" s="105"/>
      <c r="H55" s="106"/>
      <c r="I55" s="99"/>
      <c r="J55" s="120" t="s">
        <v>412</v>
      </c>
      <c r="K55" s="99"/>
      <c r="L55" s="130"/>
      <c r="M55" s="214">
        <f>SUMIFS(эфф!M$49:M$74,эфф!$J$49:$J$74,$J55)</f>
        <v>0</v>
      </c>
      <c r="N55" s="148"/>
      <c r="O55" s="149"/>
      <c r="P55" s="214">
        <f>SUMIFS(эфф!P$49:P$74,эфф!$J$49:$J$74,$J55)</f>
        <v>0</v>
      </c>
      <c r="Q55" s="214">
        <f>SUMIFS(эфф!Q$49:Q$74,эфф!$J$49:$J$74,$J55)</f>
        <v>0</v>
      </c>
      <c r="R55" s="214">
        <f>SUMIFS(эфф!R$49:R$74,эфф!$J$49:$J$74,$J55)</f>
        <v>0</v>
      </c>
      <c r="S55" s="214">
        <f>SUMIFS(эфф!S$49:S$74,эфф!$J$49:$J$74,$J55)</f>
        <v>0</v>
      </c>
      <c r="T55" s="132"/>
      <c r="U55" s="130"/>
      <c r="V55" s="214">
        <f>SUMIFS(эфф!V$49:V$74,эфф!$J$49:$J$74,$J55)</f>
        <v>0</v>
      </c>
      <c r="W55" s="132"/>
      <c r="X55" s="130"/>
      <c r="Y55" s="214">
        <f>SUMIFS(эфф!Y$49:Y$74,эфф!$J$49:$J$74,$J55)</f>
        <v>0</v>
      </c>
      <c r="Z55" s="132"/>
      <c r="AA55" s="99"/>
    </row>
    <row r="56" spans="1:27">
      <c r="A56" s="97"/>
      <c r="B56" s="97"/>
      <c r="C56" s="107"/>
      <c r="D56" s="108"/>
      <c r="E56" s="108"/>
      <c r="F56" s="108"/>
      <c r="G56" s="108"/>
      <c r="H56" s="109"/>
      <c r="I56" s="108"/>
      <c r="J56" s="122"/>
      <c r="K56" s="108"/>
      <c r="L56" s="139"/>
      <c r="M56" s="140"/>
      <c r="N56" s="154"/>
      <c r="O56" s="155"/>
      <c r="P56" s="140"/>
      <c r="Q56" s="140"/>
      <c r="R56" s="140"/>
      <c r="S56" s="140"/>
      <c r="T56" s="141"/>
      <c r="U56" s="139"/>
      <c r="V56" s="140"/>
      <c r="W56" s="141"/>
      <c r="X56" s="139"/>
      <c r="Y56" s="140"/>
      <c r="Z56" s="141"/>
      <c r="AA56" s="97"/>
    </row>
    <row r="57" spans="1:27" s="96" customFormat="1">
      <c r="A57" s="99"/>
      <c r="B57" s="99"/>
      <c r="C57" s="104"/>
      <c r="D57" s="105"/>
      <c r="E57" s="105"/>
      <c r="F57" s="105" t="s">
        <v>417</v>
      </c>
      <c r="G57" s="105"/>
      <c r="H57" s="106"/>
      <c r="I57" s="99"/>
      <c r="J57" s="120" t="s">
        <v>418</v>
      </c>
      <c r="K57" s="99"/>
      <c r="L57" s="130"/>
      <c r="M57" s="214">
        <f>SUMIFS(эфф!M$49:M$74,эфф!$J$49:$J$74,$J57)</f>
        <v>0</v>
      </c>
      <c r="N57" s="148"/>
      <c r="O57" s="149"/>
      <c r="P57" s="214">
        <f>SUMIFS(эфф!P$49:P$74,эфф!$J$49:$J$74,$J57)</f>
        <v>0</v>
      </c>
      <c r="Q57" s="214">
        <f>SUMIFS(эфф!Q$49:Q$74,эфф!$J$49:$J$74,$J57)</f>
        <v>0</v>
      </c>
      <c r="R57" s="214">
        <f>SUMIFS(эфф!R$49:R$74,эфф!$J$49:$J$74,$J57)</f>
        <v>0</v>
      </c>
      <c r="S57" s="214">
        <f>SUMIFS(эфф!S$49:S$74,эфф!$J$49:$J$74,$J57)</f>
        <v>0</v>
      </c>
      <c r="T57" s="132"/>
      <c r="U57" s="130"/>
      <c r="V57" s="214">
        <f>SUMIFS(эфф!V$49:V$74,эфф!$J$49:$J$74,$J57)</f>
        <v>0</v>
      </c>
      <c r="W57" s="132"/>
      <c r="X57" s="130"/>
      <c r="Y57" s="214">
        <f>SUMIFS(эфф!Y$49:Y$74,эфф!$J$49:$J$74,$J57)</f>
        <v>0</v>
      </c>
      <c r="Z57" s="132"/>
      <c r="AA57" s="99"/>
    </row>
    <row r="58" spans="1:27">
      <c r="A58" s="97"/>
      <c r="B58" s="97"/>
      <c r="C58" s="107"/>
      <c r="D58" s="108"/>
      <c r="E58" s="108"/>
      <c r="F58" s="108"/>
      <c r="G58" s="108"/>
      <c r="H58" s="109"/>
      <c r="I58" s="108"/>
      <c r="J58" s="122"/>
      <c r="K58" s="108"/>
      <c r="L58" s="139"/>
      <c r="M58" s="140"/>
      <c r="N58" s="154"/>
      <c r="O58" s="155"/>
      <c r="P58" s="140"/>
      <c r="Q58" s="140"/>
      <c r="R58" s="140"/>
      <c r="S58" s="140"/>
      <c r="T58" s="141"/>
      <c r="U58" s="139"/>
      <c r="V58" s="140"/>
      <c r="W58" s="141"/>
      <c r="X58" s="139"/>
      <c r="Y58" s="140"/>
      <c r="Z58" s="141"/>
      <c r="AA58" s="97"/>
    </row>
    <row r="59" spans="1:27" s="96" customFormat="1">
      <c r="A59" s="99"/>
      <c r="B59" s="99"/>
      <c r="C59" s="104"/>
      <c r="D59" s="105"/>
      <c r="E59" s="105"/>
      <c r="F59" s="105" t="s">
        <v>423</v>
      </c>
      <c r="G59" s="105"/>
      <c r="H59" s="106"/>
      <c r="I59" s="99"/>
      <c r="J59" s="120" t="s">
        <v>424</v>
      </c>
      <c r="K59" s="99"/>
      <c r="L59" s="130"/>
      <c r="M59" s="214">
        <f>SUMIFS(эфф!M$49:M$74,эфф!$J$49:$J$74,$J59)</f>
        <v>0</v>
      </c>
      <c r="N59" s="148"/>
      <c r="O59" s="149"/>
      <c r="P59" s="214">
        <f>SUMIFS(эфф!P$49:P$74,эфф!$J$49:$J$74,$J59)</f>
        <v>0</v>
      </c>
      <c r="Q59" s="214">
        <f>SUMIFS(эфф!Q$49:Q$74,эфф!$J$49:$J$74,$J59)</f>
        <v>0</v>
      </c>
      <c r="R59" s="214">
        <f>SUMIFS(эфф!R$49:R$74,эфф!$J$49:$J$74,$J59)</f>
        <v>0</v>
      </c>
      <c r="S59" s="214">
        <f>SUMIFS(эфф!S$49:S$74,эфф!$J$49:$J$74,$J59)</f>
        <v>0</v>
      </c>
      <c r="T59" s="132"/>
      <c r="U59" s="130"/>
      <c r="V59" s="214">
        <f>SUMIFS(эфф!V$49:V$74,эфф!$J$49:$J$74,$J59)</f>
        <v>0</v>
      </c>
      <c r="W59" s="132"/>
      <c r="X59" s="130"/>
      <c r="Y59" s="214">
        <f>SUMIFS(эфф!Y$49:Y$74,эфф!$J$49:$J$74,$J59)</f>
        <v>0</v>
      </c>
      <c r="Z59" s="132"/>
      <c r="AA59" s="99"/>
    </row>
    <row r="60" spans="1:27">
      <c r="A60" s="97"/>
      <c r="B60" s="97"/>
      <c r="C60" s="110"/>
      <c r="D60" s="111"/>
      <c r="E60" s="111"/>
      <c r="F60" s="111"/>
      <c r="G60" s="111"/>
      <c r="H60" s="112"/>
      <c r="I60" s="97"/>
      <c r="J60" s="121"/>
      <c r="K60" s="97"/>
      <c r="L60" s="133"/>
      <c r="M60" s="134"/>
      <c r="N60" s="150"/>
      <c r="O60" s="151"/>
      <c r="P60" s="134"/>
      <c r="Q60" s="134"/>
      <c r="R60" s="134"/>
      <c r="S60" s="134"/>
      <c r="T60" s="135"/>
      <c r="U60" s="133"/>
      <c r="V60" s="134"/>
      <c r="W60" s="135"/>
      <c r="X60" s="133"/>
      <c r="Y60" s="134"/>
      <c r="Z60" s="135"/>
      <c r="AA60" s="97"/>
    </row>
    <row r="61" spans="1:27" s="96" customFormat="1">
      <c r="A61" s="99"/>
      <c r="B61" s="99"/>
      <c r="C61" s="101" t="s">
        <v>430</v>
      </c>
      <c r="D61" s="102"/>
      <c r="E61" s="102"/>
      <c r="F61" s="102"/>
      <c r="G61" s="102"/>
      <c r="H61" s="103"/>
      <c r="I61" s="105"/>
      <c r="J61" s="118"/>
      <c r="K61" s="105"/>
      <c r="L61" s="136"/>
      <c r="M61" s="137"/>
      <c r="N61" s="152"/>
      <c r="O61" s="153"/>
      <c r="P61" s="137"/>
      <c r="Q61" s="137"/>
      <c r="R61" s="137"/>
      <c r="S61" s="137"/>
      <c r="T61" s="138"/>
      <c r="U61" s="136"/>
      <c r="V61" s="137"/>
      <c r="W61" s="138"/>
      <c r="X61" s="136"/>
      <c r="Y61" s="137"/>
      <c r="Z61" s="138"/>
      <c r="AA61" s="99"/>
    </row>
    <row r="62" spans="1:27">
      <c r="A62" s="97"/>
      <c r="B62" s="97"/>
      <c r="C62" s="107"/>
      <c r="D62" s="108"/>
      <c r="E62" s="108"/>
      <c r="F62" s="108"/>
      <c r="G62" s="108"/>
      <c r="H62" s="109"/>
      <c r="I62" s="108"/>
      <c r="J62" s="122"/>
      <c r="K62" s="108"/>
      <c r="L62" s="139"/>
      <c r="M62" s="140"/>
      <c r="N62" s="154"/>
      <c r="O62" s="155"/>
      <c r="P62" s="140"/>
      <c r="Q62" s="140"/>
      <c r="R62" s="140"/>
      <c r="S62" s="140"/>
      <c r="T62" s="141"/>
      <c r="U62" s="139"/>
      <c r="V62" s="140"/>
      <c r="W62" s="141"/>
      <c r="X62" s="139"/>
      <c r="Y62" s="140"/>
      <c r="Z62" s="141"/>
      <c r="AA62" s="97"/>
    </row>
    <row r="63" spans="1:27" s="96" customFormat="1">
      <c r="A63" s="99"/>
      <c r="B63" s="99"/>
      <c r="C63" s="104"/>
      <c r="D63" s="105"/>
      <c r="E63" s="105"/>
      <c r="F63" s="105" t="s">
        <v>431</v>
      </c>
      <c r="G63" s="105"/>
      <c r="H63" s="106"/>
      <c r="I63" s="99"/>
      <c r="J63" s="120" t="s">
        <v>435</v>
      </c>
      <c r="K63" s="99"/>
      <c r="L63" s="130"/>
      <c r="M63" s="131">
        <f>SUMIFS(эфф!M$75:M$94,эфф!$J$75:$J$94,$J63)</f>
        <v>0</v>
      </c>
      <c r="N63" s="148"/>
      <c r="O63" s="149"/>
      <c r="P63" s="131">
        <f>SUMIFS(эфф!P$75:P$94,эфф!$J$75:$J$94,$J63)</f>
        <v>0</v>
      </c>
      <c r="Q63" s="131">
        <f>SUMIFS(эфф!Q$75:Q$94,эфф!$J$75:$J$94,$J63)</f>
        <v>0</v>
      </c>
      <c r="R63" s="131">
        <f>SUMIFS(эфф!R$75:R$94,эфф!$J$75:$J$94,$J63)</f>
        <v>0</v>
      </c>
      <c r="S63" s="131">
        <f>SUMIFS(эфф!S$75:S$94,эфф!$J$75:$J$94,$J63)</f>
        <v>0</v>
      </c>
      <c r="T63" s="132"/>
      <c r="U63" s="130"/>
      <c r="V63" s="131">
        <f>SUMIFS(эфф!V$75:V$94,эфф!$J$75:$J$94,$J63)</f>
        <v>0</v>
      </c>
      <c r="W63" s="132"/>
      <c r="X63" s="130"/>
      <c r="Y63" s="131">
        <f>SUMIFS(эфф!Y$75:Y$94,эфф!$J$75:$J$94,$J63)</f>
        <v>0</v>
      </c>
      <c r="Z63" s="132"/>
      <c r="AA63" s="99"/>
    </row>
    <row r="64" spans="1:27">
      <c r="A64" s="97"/>
      <c r="B64" s="97"/>
      <c r="C64" s="107"/>
      <c r="D64" s="108"/>
      <c r="E64" s="108"/>
      <c r="F64" s="108"/>
      <c r="G64" s="108"/>
      <c r="H64" s="109"/>
      <c r="I64" s="108"/>
      <c r="J64" s="122"/>
      <c r="K64" s="108"/>
      <c r="L64" s="139"/>
      <c r="M64" s="140"/>
      <c r="N64" s="154"/>
      <c r="O64" s="155"/>
      <c r="P64" s="140"/>
      <c r="Q64" s="140"/>
      <c r="R64" s="140"/>
      <c r="S64" s="140"/>
      <c r="T64" s="141"/>
      <c r="U64" s="139"/>
      <c r="V64" s="140"/>
      <c r="W64" s="141"/>
      <c r="X64" s="139"/>
      <c r="Y64" s="140"/>
      <c r="Z64" s="141"/>
      <c r="AA64" s="97"/>
    </row>
    <row r="65" spans="1:27" s="96" customFormat="1">
      <c r="A65" s="99"/>
      <c r="B65" s="99"/>
      <c r="C65" s="104"/>
      <c r="D65" s="105"/>
      <c r="E65" s="105"/>
      <c r="F65" s="105" t="s">
        <v>432</v>
      </c>
      <c r="G65" s="105"/>
      <c r="H65" s="106"/>
      <c r="I65" s="99"/>
      <c r="J65" s="120" t="s">
        <v>436</v>
      </c>
      <c r="K65" s="99"/>
      <c r="L65" s="130"/>
      <c r="M65" s="131">
        <f>SUMIFS(эфф!M$75:M$94,эфф!$J$75:$J$94,$J65)</f>
        <v>0</v>
      </c>
      <c r="N65" s="148"/>
      <c r="O65" s="149"/>
      <c r="P65" s="131">
        <f>SUMIFS(эфф!P$75:P$94,эфф!$J$75:$J$94,$J65)</f>
        <v>0</v>
      </c>
      <c r="Q65" s="131">
        <f>SUMIFS(эфф!Q$75:Q$94,эфф!$J$75:$J$94,$J65)</f>
        <v>0</v>
      </c>
      <c r="R65" s="131">
        <f>SUMIFS(эфф!R$75:R$94,эфф!$J$75:$J$94,$J65)</f>
        <v>0</v>
      </c>
      <c r="S65" s="131">
        <f>SUMIFS(эфф!S$75:S$94,эфф!$J$75:$J$94,$J65)</f>
        <v>0</v>
      </c>
      <c r="T65" s="132"/>
      <c r="U65" s="130"/>
      <c r="V65" s="131">
        <f>SUMIFS(эфф!V$75:V$94,эфф!$J$75:$J$94,$J65)</f>
        <v>0</v>
      </c>
      <c r="W65" s="132"/>
      <c r="X65" s="130"/>
      <c r="Y65" s="131">
        <f>SUMIFS(эфф!Y$75:Y$94,эфф!$J$75:$J$94,$J65)</f>
        <v>0</v>
      </c>
      <c r="Z65" s="132"/>
      <c r="AA65" s="99"/>
    </row>
    <row r="66" spans="1:27">
      <c r="A66" s="97"/>
      <c r="B66" s="97"/>
      <c r="C66" s="107"/>
      <c r="D66" s="108"/>
      <c r="E66" s="108"/>
      <c r="F66" s="108"/>
      <c r="G66" s="108"/>
      <c r="H66" s="109"/>
      <c r="I66" s="108"/>
      <c r="J66" s="122"/>
      <c r="K66" s="108"/>
      <c r="L66" s="139"/>
      <c r="M66" s="140"/>
      <c r="N66" s="154"/>
      <c r="O66" s="155"/>
      <c r="P66" s="140"/>
      <c r="Q66" s="140"/>
      <c r="R66" s="140"/>
      <c r="S66" s="140"/>
      <c r="T66" s="141"/>
      <c r="U66" s="139"/>
      <c r="V66" s="140"/>
      <c r="W66" s="141"/>
      <c r="X66" s="139"/>
      <c r="Y66" s="140"/>
      <c r="Z66" s="141"/>
      <c r="AA66" s="97"/>
    </row>
    <row r="67" spans="1:27" s="96" customFormat="1">
      <c r="A67" s="99"/>
      <c r="B67" s="99"/>
      <c r="C67" s="104"/>
      <c r="D67" s="105"/>
      <c r="E67" s="105"/>
      <c r="F67" s="105" t="s">
        <v>433</v>
      </c>
      <c r="G67" s="105"/>
      <c r="H67" s="106"/>
      <c r="I67" s="99"/>
      <c r="J67" s="120" t="s">
        <v>437</v>
      </c>
      <c r="K67" s="99"/>
      <c r="L67" s="130"/>
      <c r="M67" s="131">
        <f>SUMIFS(эфф!M$75:M$94,эфф!$J$75:$J$94,$J67)</f>
        <v>0</v>
      </c>
      <c r="N67" s="148"/>
      <c r="O67" s="149"/>
      <c r="P67" s="131">
        <f>SUMIFS(эфф!P$75:P$94,эфф!$J$75:$J$94,$J67)</f>
        <v>0</v>
      </c>
      <c r="Q67" s="131">
        <f>SUMIFS(эфф!Q$75:Q$94,эфф!$J$75:$J$94,$J67)</f>
        <v>0</v>
      </c>
      <c r="R67" s="131">
        <f>SUMIFS(эфф!R$75:R$94,эфф!$J$75:$J$94,$J67)</f>
        <v>0</v>
      </c>
      <c r="S67" s="131">
        <f>SUMIFS(эфф!S$75:S$94,эфф!$J$75:$J$94,$J67)</f>
        <v>0</v>
      </c>
      <c r="T67" s="132"/>
      <c r="U67" s="130"/>
      <c r="V67" s="131">
        <f>SUMIFS(эфф!V$75:V$94,эфф!$J$75:$J$94,$J67)</f>
        <v>0</v>
      </c>
      <c r="W67" s="132"/>
      <c r="X67" s="130"/>
      <c r="Y67" s="131">
        <f>SUMIFS(эфф!Y$75:Y$94,эфф!$J$75:$J$94,$J67)</f>
        <v>0</v>
      </c>
      <c r="Z67" s="132"/>
      <c r="AA67" s="99"/>
    </row>
    <row r="68" spans="1:27">
      <c r="A68" s="97"/>
      <c r="B68" s="97"/>
      <c r="C68" s="107"/>
      <c r="D68" s="108"/>
      <c r="E68" s="108"/>
      <c r="F68" s="108"/>
      <c r="G68" s="108"/>
      <c r="H68" s="109"/>
      <c r="I68" s="108"/>
      <c r="J68" s="122"/>
      <c r="K68" s="108"/>
      <c r="L68" s="139"/>
      <c r="M68" s="140"/>
      <c r="N68" s="154"/>
      <c r="O68" s="155"/>
      <c r="P68" s="140"/>
      <c r="Q68" s="140"/>
      <c r="R68" s="140"/>
      <c r="S68" s="140"/>
      <c r="T68" s="141"/>
      <c r="U68" s="139"/>
      <c r="V68" s="140"/>
      <c r="W68" s="141"/>
      <c r="X68" s="139"/>
      <c r="Y68" s="140"/>
      <c r="Z68" s="141"/>
      <c r="AA68" s="97"/>
    </row>
    <row r="69" spans="1:27" s="96" customFormat="1">
      <c r="A69" s="99"/>
      <c r="B69" s="99"/>
      <c r="C69" s="104"/>
      <c r="D69" s="105"/>
      <c r="E69" s="105"/>
      <c r="F69" s="105" t="s">
        <v>447</v>
      </c>
      <c r="G69" s="105"/>
      <c r="H69" s="106"/>
      <c r="I69" s="99"/>
      <c r="J69" s="120" t="s">
        <v>446</v>
      </c>
      <c r="K69" s="99"/>
      <c r="L69" s="130"/>
      <c r="M69" s="131">
        <f>SUMIFS(эфф!M:M,эфф!$J:$J,$J69)</f>
        <v>0</v>
      </c>
      <c r="N69" s="148"/>
      <c r="O69" s="149"/>
      <c r="P69" s="131">
        <f>SUMIFS(эфф!P:P,эфф!$J:$J,$J69)</f>
        <v>0</v>
      </c>
      <c r="Q69" s="131">
        <f>SUMIFS(эфф!Q:Q,эфф!$J:$J,$J69)</f>
        <v>0</v>
      </c>
      <c r="R69" s="131">
        <f>SUMIFS(эфф!R:R,эфф!$J:$J,$J69)</f>
        <v>0</v>
      </c>
      <c r="S69" s="131">
        <f>SUMIFS(эфф!S:S,эфф!$J:$J,$J69)</f>
        <v>0</v>
      </c>
      <c r="T69" s="132"/>
      <c r="U69" s="130"/>
      <c r="V69" s="131">
        <f>SUMIFS(эфф!V:V,эфф!$J:$J,$J69)</f>
        <v>0</v>
      </c>
      <c r="W69" s="132"/>
      <c r="X69" s="130"/>
      <c r="Y69" s="131">
        <f>SUMIFS(эфф!Y:Y,эфф!$J:$J,$J69)</f>
        <v>0</v>
      </c>
      <c r="Z69" s="132"/>
      <c r="AA69" s="99"/>
    </row>
    <row r="70" spans="1:27">
      <c r="A70" s="97"/>
      <c r="B70" s="97"/>
      <c r="C70" s="110"/>
      <c r="D70" s="111"/>
      <c r="E70" s="111"/>
      <c r="F70" s="111"/>
      <c r="G70" s="111"/>
      <c r="H70" s="112"/>
      <c r="I70" s="97"/>
      <c r="J70" s="121"/>
      <c r="K70" s="97"/>
      <c r="L70" s="133"/>
      <c r="M70" s="134"/>
      <c r="N70" s="150"/>
      <c r="O70" s="151"/>
      <c r="P70" s="134"/>
      <c r="Q70" s="134"/>
      <c r="R70" s="134"/>
      <c r="S70" s="134"/>
      <c r="T70" s="135"/>
      <c r="U70" s="133"/>
      <c r="V70" s="134"/>
      <c r="W70" s="135"/>
      <c r="X70" s="133"/>
      <c r="Y70" s="134"/>
      <c r="Z70" s="135"/>
      <c r="AA70" s="97"/>
    </row>
    <row r="71" spans="1:27">
      <c r="A71" s="97"/>
      <c r="B71" s="108"/>
      <c r="C71" s="115"/>
      <c r="D71" s="116"/>
      <c r="E71" s="116"/>
      <c r="F71" s="116"/>
      <c r="G71" s="116"/>
      <c r="H71" s="117"/>
      <c r="I71" s="108"/>
      <c r="J71" s="119"/>
      <c r="K71" s="108"/>
      <c r="L71" s="127"/>
      <c r="M71" s="128"/>
      <c r="N71" s="146"/>
      <c r="O71" s="147"/>
      <c r="P71" s="128"/>
      <c r="Q71" s="128"/>
      <c r="R71" s="128"/>
      <c r="S71" s="128"/>
      <c r="T71" s="129"/>
      <c r="U71" s="127"/>
      <c r="V71" s="128"/>
      <c r="W71" s="129"/>
      <c r="X71" s="127"/>
      <c r="Y71" s="128"/>
      <c r="Z71" s="129"/>
      <c r="AA71" s="97"/>
    </row>
    <row r="72" spans="1:27">
      <c r="A72" s="97"/>
      <c r="B72" s="97"/>
      <c r="C72" s="107"/>
      <c r="D72" s="108"/>
      <c r="E72" s="108"/>
      <c r="F72" s="108"/>
      <c r="G72" s="108" t="s">
        <v>459</v>
      </c>
      <c r="H72" s="109"/>
      <c r="I72" s="97"/>
      <c r="J72" s="122"/>
      <c r="K72" s="97"/>
      <c r="L72" s="139"/>
      <c r="M72" s="140"/>
      <c r="N72" s="154"/>
      <c r="O72" s="155"/>
      <c r="P72" s="140"/>
      <c r="Q72" s="140"/>
      <c r="R72" s="140"/>
      <c r="S72" s="140"/>
      <c r="T72" s="141"/>
      <c r="U72" s="139"/>
      <c r="V72" s="140"/>
      <c r="W72" s="141"/>
      <c r="X72" s="139"/>
      <c r="Y72" s="140"/>
      <c r="Z72" s="141"/>
      <c r="AA72" s="97"/>
    </row>
    <row r="73" spans="1:27" s="244" customFormat="1">
      <c r="A73" s="238"/>
      <c r="B73" s="238"/>
      <c r="C73" s="239"/>
      <c r="D73" s="240"/>
      <c r="E73" s="240"/>
      <c r="F73" s="240"/>
      <c r="G73" s="240" t="s">
        <v>458</v>
      </c>
      <c r="H73" s="241"/>
      <c r="I73" s="238"/>
      <c r="J73" s="237" t="s">
        <v>460</v>
      </c>
      <c r="K73" s="238"/>
      <c r="L73" s="242"/>
      <c r="M73" s="250" t="str">
        <f>темпы!M22</f>
        <v>НЕТ</v>
      </c>
      <c r="N73" s="246"/>
      <c r="O73" s="247"/>
      <c r="P73" s="250" t="str">
        <f>темпы!P22</f>
        <v>НЕТ</v>
      </c>
      <c r="Q73" s="250" t="str">
        <f>темпы!Q22</f>
        <v>НЕТ</v>
      </c>
      <c r="R73" s="250" t="str">
        <f>темпы!R22</f>
        <v>НЕТ</v>
      </c>
      <c r="S73" s="250"/>
      <c r="T73" s="248"/>
      <c r="U73" s="249"/>
      <c r="V73" s="250" t="str">
        <f>темпы!V22</f>
        <v>НЕТ</v>
      </c>
      <c r="W73" s="248"/>
      <c r="X73" s="249"/>
      <c r="Y73" s="250"/>
      <c r="Z73" s="243"/>
      <c r="AA73" s="238"/>
    </row>
    <row r="74" spans="1:27">
      <c r="A74" s="97"/>
      <c r="B74" s="97"/>
      <c r="C74" s="110"/>
      <c r="D74" s="111"/>
      <c r="E74" s="111"/>
      <c r="F74" s="111"/>
      <c r="G74" s="111"/>
      <c r="H74" s="112"/>
      <c r="I74" s="97"/>
      <c r="J74" s="121"/>
      <c r="K74" s="97"/>
      <c r="L74" s="133"/>
      <c r="M74" s="134"/>
      <c r="N74" s="150"/>
      <c r="O74" s="151"/>
      <c r="P74" s="134"/>
      <c r="Q74" s="134"/>
      <c r="R74" s="134"/>
      <c r="S74" s="134"/>
      <c r="T74" s="135"/>
      <c r="U74" s="133"/>
      <c r="V74" s="134"/>
      <c r="W74" s="135"/>
      <c r="X74" s="133"/>
      <c r="Y74" s="134"/>
      <c r="Z74" s="135"/>
      <c r="AA74" s="97"/>
    </row>
    <row r="75" spans="1:27" s="96" customFormat="1">
      <c r="A75" s="99"/>
      <c r="B75" s="99"/>
      <c r="C75" s="101"/>
      <c r="D75" s="102"/>
      <c r="E75" s="102"/>
      <c r="F75" s="102"/>
      <c r="G75" s="102"/>
      <c r="H75" s="103"/>
      <c r="I75" s="99"/>
      <c r="J75" s="118"/>
      <c r="K75" s="99"/>
      <c r="L75" s="136"/>
      <c r="M75" s="137"/>
      <c r="N75" s="152"/>
      <c r="O75" s="153"/>
      <c r="P75" s="137"/>
      <c r="Q75" s="137"/>
      <c r="R75" s="137"/>
      <c r="S75" s="137"/>
      <c r="T75" s="138"/>
      <c r="U75" s="136"/>
      <c r="V75" s="137"/>
      <c r="W75" s="138"/>
      <c r="X75" s="136"/>
      <c r="Y75" s="137"/>
      <c r="Z75" s="138"/>
      <c r="AA75" s="99"/>
    </row>
    <row r="76" spans="1:27" s="96" customFormat="1">
      <c r="A76" s="99"/>
      <c r="B76" s="99"/>
      <c r="C76" s="104"/>
      <c r="D76" s="105" t="s">
        <v>475</v>
      </c>
      <c r="E76" s="105"/>
      <c r="F76" s="105" t="s">
        <v>476</v>
      </c>
      <c r="G76" s="105"/>
      <c r="H76" s="106"/>
      <c r="I76" s="99"/>
      <c r="J76" s="120" t="s">
        <v>475</v>
      </c>
      <c r="K76" s="99"/>
      <c r="L76" s="130"/>
      <c r="M76" s="214">
        <f>SUMIFS(рейтинг!M:M,рейтинг!$J:$J,$J76)</f>
        <v>0.99999999999999989</v>
      </c>
      <c r="N76" s="228"/>
      <c r="O76" s="229"/>
      <c r="P76" s="214">
        <f>SUMIFS(рейтинг!P:P,рейтинг!$J:$J,$J76)</f>
        <v>0.99999999999999989</v>
      </c>
      <c r="Q76" s="214">
        <f>SUMIFS(рейтинг!Q:Q,рейтинг!$J:$J,$J76)</f>
        <v>0.99999999999999989</v>
      </c>
      <c r="R76" s="214">
        <f>SUMIFS(рейтинг!R:R,рейтинг!$J:$J,$J76)</f>
        <v>0.99999999999999989</v>
      </c>
      <c r="S76" s="214">
        <f>SUMIFS(рейтинг!S:S,рейтинг!$J:$J,$J76)</f>
        <v>0.99999999999999989</v>
      </c>
      <c r="T76" s="230"/>
      <c r="U76" s="231"/>
      <c r="V76" s="214">
        <f>SUMIFS(рейтинг!V:V,рейтинг!$J:$J,$J76)</f>
        <v>0.99999999999999989</v>
      </c>
      <c r="W76" s="230"/>
      <c r="X76" s="231"/>
      <c r="Y76" s="214">
        <f>SUMIFS(рейтинг!Y:Y,рейтинг!$J:$J,$J76)</f>
        <v>0.99999999999999989</v>
      </c>
      <c r="Z76" s="132"/>
      <c r="AA76" s="99"/>
    </row>
    <row r="77" spans="1:27">
      <c r="A77" s="97"/>
      <c r="B77" s="97"/>
      <c r="C77" s="110"/>
      <c r="D77" s="111"/>
      <c r="E77" s="111"/>
      <c r="F77" s="111"/>
      <c r="G77" s="111"/>
      <c r="H77" s="112"/>
      <c r="I77" s="97"/>
      <c r="J77" s="121"/>
      <c r="K77" s="97"/>
      <c r="L77" s="133"/>
      <c r="M77" s="134"/>
      <c r="N77" s="150"/>
      <c r="O77" s="151"/>
      <c r="P77" s="134"/>
      <c r="Q77" s="134"/>
      <c r="R77" s="134"/>
      <c r="S77" s="134"/>
      <c r="T77" s="135"/>
      <c r="U77" s="133"/>
      <c r="V77" s="134"/>
      <c r="W77" s="135"/>
      <c r="X77" s="133"/>
      <c r="Y77" s="134"/>
      <c r="Z77" s="135"/>
      <c r="AA77" s="97"/>
    </row>
    <row r="78" spans="1:27">
      <c r="A78" s="97"/>
      <c r="B78" s="97"/>
      <c r="C78" s="97"/>
      <c r="D78" s="97"/>
      <c r="E78" s="97"/>
      <c r="F78" s="97"/>
      <c r="G78" s="97"/>
      <c r="H78" s="97"/>
      <c r="I78" s="97"/>
      <c r="J78" s="98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</row>
  </sheetData>
  <conditionalFormatting sqref="L59 Z59">
    <cfRule type="cellIs" dxfId="732" priority="199" operator="equal">
      <formula>0</formula>
    </cfRule>
  </conditionalFormatting>
  <conditionalFormatting sqref="L13:Z14 L18:Z18">
    <cfRule type="cellIs" dxfId="731" priority="522" operator="equal">
      <formula>0</formula>
    </cfRule>
  </conditionalFormatting>
  <conditionalFormatting sqref="M15">
    <cfRule type="cellIs" dxfId="730" priority="513" operator="equal">
      <formula>0</formula>
    </cfRule>
  </conditionalFormatting>
  <conditionalFormatting sqref="L15 N15:O15 T15:U15 W15:X15 Z15">
    <cfRule type="cellIs" dxfId="729" priority="512" operator="equal">
      <formula>0</formula>
    </cfRule>
  </conditionalFormatting>
  <conditionalFormatting sqref="Y16 V16 P16:S16">
    <cfRule type="cellIs" dxfId="728" priority="508" operator="equal">
      <formula>0</formula>
    </cfRule>
  </conditionalFormatting>
  <conditionalFormatting sqref="M16">
    <cfRule type="cellIs" dxfId="727" priority="510" operator="equal">
      <formula>0</formula>
    </cfRule>
  </conditionalFormatting>
  <conditionalFormatting sqref="L17 N17:O17 T17:U17 W17:X17 Z17">
    <cfRule type="cellIs" dxfId="726" priority="507" operator="equal">
      <formula>0</formula>
    </cfRule>
  </conditionalFormatting>
  <conditionalFormatting sqref="L16 N16:O16 T16:U16 W16:X16 Z16">
    <cfRule type="cellIs" dxfId="725" priority="509" operator="equal">
      <formula>0</formula>
    </cfRule>
  </conditionalFormatting>
  <conditionalFormatting sqref="L65 Z65">
    <cfRule type="cellIs" dxfId="724" priority="159" operator="equal">
      <formula>0</formula>
    </cfRule>
  </conditionalFormatting>
  <conditionalFormatting sqref="L70:Z70">
    <cfRule type="cellIs" dxfId="723" priority="176" operator="equal">
      <formula>0</formula>
    </cfRule>
  </conditionalFormatting>
  <conditionalFormatting sqref="L19:Z19 L30:Z30">
    <cfRule type="cellIs" dxfId="722" priority="506" operator="equal">
      <formula>0</formula>
    </cfRule>
  </conditionalFormatting>
  <conditionalFormatting sqref="L20:Z20">
    <cfRule type="cellIs" dxfId="721" priority="505" operator="equal">
      <formula>0</formula>
    </cfRule>
  </conditionalFormatting>
  <conditionalFormatting sqref="M22">
    <cfRule type="cellIs" dxfId="720" priority="502" operator="equal">
      <formula>0</formula>
    </cfRule>
  </conditionalFormatting>
  <conditionalFormatting sqref="L22 N22:O22 T22:U22 W22:X22 Z22">
    <cfRule type="cellIs" dxfId="719" priority="501" operator="equal">
      <formula>0</formula>
    </cfRule>
  </conditionalFormatting>
  <conditionalFormatting sqref="L63 Z63">
    <cfRule type="cellIs" dxfId="718" priority="172" operator="equal">
      <formula>0</formula>
    </cfRule>
  </conditionalFormatting>
  <conditionalFormatting sqref="Y22 V22 P22:S22">
    <cfRule type="cellIs" dxfId="717" priority="500" operator="equal">
      <formula>0</formula>
    </cfRule>
  </conditionalFormatting>
  <conditionalFormatting sqref="L23 Z23">
    <cfRule type="cellIs" dxfId="716" priority="491" operator="equal">
      <formula>0</formula>
    </cfRule>
  </conditionalFormatting>
  <conditionalFormatting sqref="L21 Z21">
    <cfRule type="cellIs" dxfId="715" priority="499" operator="equal">
      <formula>0</formula>
    </cfRule>
  </conditionalFormatting>
  <conditionalFormatting sqref="L40:Z40">
    <cfRule type="cellIs" dxfId="714" priority="374" operator="equal">
      <formula>0</formula>
    </cfRule>
  </conditionalFormatting>
  <conditionalFormatting sqref="M24">
    <cfRule type="cellIs" dxfId="713" priority="478" operator="equal">
      <formula>0</formula>
    </cfRule>
  </conditionalFormatting>
  <conditionalFormatting sqref="L24 N24:O24 T24:U24 W24:X24 Z24">
    <cfRule type="cellIs" dxfId="712" priority="477" operator="equal">
      <formula>0</formula>
    </cfRule>
  </conditionalFormatting>
  <conditionalFormatting sqref="L33 Z33">
    <cfRule type="cellIs" dxfId="711" priority="370" operator="equal">
      <formula>0</formula>
    </cfRule>
  </conditionalFormatting>
  <conditionalFormatting sqref="Y24 V24 P24:S24">
    <cfRule type="cellIs" dxfId="710" priority="476" operator="equal">
      <formula>0</formula>
    </cfRule>
  </conditionalFormatting>
  <conditionalFormatting sqref="L25 Z25">
    <cfRule type="cellIs" dxfId="709" priority="472" operator="equal">
      <formula>0</formula>
    </cfRule>
  </conditionalFormatting>
  <conditionalFormatting sqref="L35 Z35">
    <cfRule type="cellIs" dxfId="708" priority="358" operator="equal">
      <formula>0</formula>
    </cfRule>
  </conditionalFormatting>
  <conditionalFormatting sqref="L67 Z67">
    <cfRule type="cellIs" dxfId="707" priority="146" operator="equal">
      <formula>0</formula>
    </cfRule>
  </conditionalFormatting>
  <conditionalFormatting sqref="M26">
    <cfRule type="cellIs" dxfId="706" priority="463" operator="equal">
      <formula>0</formula>
    </cfRule>
  </conditionalFormatting>
  <conditionalFormatting sqref="L26 N26:O26 T26:U26 W26:X26 Z26">
    <cfRule type="cellIs" dxfId="705" priority="462" operator="equal">
      <formula>0</formula>
    </cfRule>
  </conditionalFormatting>
  <conditionalFormatting sqref="L69 Z69">
    <cfRule type="cellIs" dxfId="704" priority="134" operator="equal">
      <formula>0</formula>
    </cfRule>
  </conditionalFormatting>
  <conditionalFormatting sqref="Y26 V26 P26:S26">
    <cfRule type="cellIs" dxfId="703" priority="461" operator="equal">
      <formula>0</formula>
    </cfRule>
  </conditionalFormatting>
  <conditionalFormatting sqref="L27 Z27">
    <cfRule type="cellIs" dxfId="702" priority="457" operator="equal">
      <formula>0</formula>
    </cfRule>
  </conditionalFormatting>
  <conditionalFormatting sqref="L28:Z28">
    <cfRule type="cellIs" dxfId="701" priority="448" operator="equal">
      <formula>0</formula>
    </cfRule>
  </conditionalFormatting>
  <conditionalFormatting sqref="L37 Z37">
    <cfRule type="cellIs" dxfId="700" priority="349" operator="equal">
      <formula>0</formula>
    </cfRule>
  </conditionalFormatting>
  <conditionalFormatting sqref="Y15 V15 P15:S15">
    <cfRule type="cellIs" dxfId="699" priority="439" operator="equal">
      <formula>0</formula>
    </cfRule>
  </conditionalFormatting>
  <conditionalFormatting sqref="L39 Z39">
    <cfRule type="cellIs" dxfId="698" priority="338" operator="equal">
      <formula>0</formula>
    </cfRule>
  </conditionalFormatting>
  <conditionalFormatting sqref="L29 Z29">
    <cfRule type="cellIs" dxfId="697" priority="445" operator="equal">
      <formula>0</formula>
    </cfRule>
  </conditionalFormatting>
  <conditionalFormatting sqref="M69:Y69 M67:Y67 M65:Y65 M63:Y63">
    <cfRule type="cellIs" dxfId="696" priority="116" operator="equal">
      <formula>0</formula>
    </cfRule>
  </conditionalFormatting>
  <conditionalFormatting sqref="Y17 V17 P17:S17 M17">
    <cfRule type="cellIs" dxfId="695" priority="438" operator="equal">
      <formula>0</formula>
    </cfRule>
  </conditionalFormatting>
  <conditionalFormatting sqref="M51:Y51 M49:Y49 M47:Y47 M45:Y45 M43:Y43">
    <cfRule type="cellIs" dxfId="694" priority="118" operator="equal">
      <formula>0</formula>
    </cfRule>
  </conditionalFormatting>
  <conditionalFormatting sqref="M21:Y21">
    <cfRule type="cellIs" dxfId="693" priority="437" operator="equal">
      <formula>0</formula>
    </cfRule>
  </conditionalFormatting>
  <conditionalFormatting sqref="M29:Y29 M27:Y27 M25:Y25 M23:Y23">
    <cfRule type="cellIs" dxfId="692" priority="436" operator="equal">
      <formula>0</formula>
    </cfRule>
  </conditionalFormatting>
  <conditionalFormatting sqref="L57 Z57">
    <cfRule type="cellIs" dxfId="691" priority="216" operator="equal">
      <formula>0</formula>
    </cfRule>
  </conditionalFormatting>
  <conditionalFormatting sqref="M59:Y59 M57:Y57 M55:Y55">
    <cfRule type="cellIs" dxfId="690" priority="117" operator="equal">
      <formula>0</formula>
    </cfRule>
  </conditionalFormatting>
  <conditionalFormatting sqref="M33:Y33">
    <cfRule type="cellIs" dxfId="689" priority="329" operator="equal">
      <formula>0</formula>
    </cfRule>
  </conditionalFormatting>
  <conditionalFormatting sqref="M39:Y39 M37:Y37 M35:Y35">
    <cfRule type="cellIs" dxfId="688" priority="328" operator="equal">
      <formula>0</formula>
    </cfRule>
  </conditionalFormatting>
  <conditionalFormatting sqref="L52:Z52">
    <cfRule type="cellIs" dxfId="687" priority="327" operator="equal">
      <formula>0</formula>
    </cfRule>
  </conditionalFormatting>
  <conditionalFormatting sqref="L43 Z43">
    <cfRule type="cellIs" dxfId="686" priority="323" operator="equal">
      <formula>0</formula>
    </cfRule>
  </conditionalFormatting>
  <conditionalFormatting sqref="L45 Z45">
    <cfRule type="cellIs" dxfId="685" priority="313" operator="equal">
      <formula>0</formula>
    </cfRule>
  </conditionalFormatting>
  <conditionalFormatting sqref="L51 Z51">
    <cfRule type="cellIs" dxfId="684" priority="262" operator="equal">
      <formula>0</formula>
    </cfRule>
  </conditionalFormatting>
  <conditionalFormatting sqref="L60:Z60">
    <cfRule type="cellIs" dxfId="683" priority="237" operator="equal">
      <formula>0</formula>
    </cfRule>
  </conditionalFormatting>
  <conditionalFormatting sqref="L55 Z55">
    <cfRule type="cellIs" dxfId="682" priority="233" operator="equal">
      <formula>0</formula>
    </cfRule>
  </conditionalFormatting>
  <conditionalFormatting sqref="L47 Z47">
    <cfRule type="cellIs" dxfId="681" priority="296" operator="equal">
      <formula>0</formula>
    </cfRule>
  </conditionalFormatting>
  <conditionalFormatting sqref="L49 Z49">
    <cfRule type="cellIs" dxfId="680" priority="279" operator="equal">
      <formula>0</formula>
    </cfRule>
  </conditionalFormatting>
  <conditionalFormatting sqref="L75:Z75 L77:Z77">
    <cfRule type="cellIs" dxfId="679" priority="106" operator="equal">
      <formula>0</formula>
    </cfRule>
  </conditionalFormatting>
  <conditionalFormatting sqref="L76 Z76">
    <cfRule type="cellIs" dxfId="678" priority="55" operator="equal">
      <formula>0</formula>
    </cfRule>
  </conditionalFormatting>
  <conditionalFormatting sqref="M76:Y76">
    <cfRule type="cellIs" dxfId="677" priority="54" operator="equal">
      <formula>0</formula>
    </cfRule>
  </conditionalFormatting>
  <conditionalFormatting sqref="M55:Y55">
    <cfRule type="cellIs" dxfId="676" priority="36" operator="equal">
      <formula>0</formula>
    </cfRule>
  </conditionalFormatting>
  <conditionalFormatting sqref="M57:Y57">
    <cfRule type="cellIs" dxfId="675" priority="35" operator="equal">
      <formula>0</formula>
    </cfRule>
  </conditionalFormatting>
  <conditionalFormatting sqref="M59:Y59">
    <cfRule type="cellIs" dxfId="674" priority="34" operator="equal">
      <formula>0</formula>
    </cfRule>
  </conditionalFormatting>
  <conditionalFormatting sqref="M63:Y63">
    <cfRule type="cellIs" dxfId="673" priority="33" operator="equal">
      <formula>0</formula>
    </cfRule>
  </conditionalFormatting>
  <conditionalFormatting sqref="M63">
    <cfRule type="cellIs" dxfId="672" priority="32" operator="equal">
      <formula>0</formula>
    </cfRule>
  </conditionalFormatting>
  <conditionalFormatting sqref="M63">
    <cfRule type="cellIs" dxfId="671" priority="31" operator="equal">
      <formula>0</formula>
    </cfRule>
  </conditionalFormatting>
  <conditionalFormatting sqref="P63:S63">
    <cfRule type="cellIs" dxfId="670" priority="30" operator="equal">
      <formula>0</formula>
    </cfRule>
  </conditionalFormatting>
  <conditionalFormatting sqref="P63:S63">
    <cfRule type="cellIs" dxfId="669" priority="29" operator="equal">
      <formula>0</formula>
    </cfRule>
  </conditionalFormatting>
  <conditionalFormatting sqref="P63:S63">
    <cfRule type="cellIs" dxfId="668" priority="28" operator="equal">
      <formula>0</formula>
    </cfRule>
  </conditionalFormatting>
  <conditionalFormatting sqref="P63:S63">
    <cfRule type="cellIs" dxfId="667" priority="27" operator="equal">
      <formula>0</formula>
    </cfRule>
  </conditionalFormatting>
  <conditionalFormatting sqref="V63">
    <cfRule type="cellIs" dxfId="666" priority="26" operator="equal">
      <formula>0</formula>
    </cfRule>
  </conditionalFormatting>
  <conditionalFormatting sqref="V63">
    <cfRule type="cellIs" dxfId="665" priority="25" operator="equal">
      <formula>0</formula>
    </cfRule>
  </conditionalFormatting>
  <conditionalFormatting sqref="Y63">
    <cfRule type="cellIs" dxfId="664" priority="24" operator="equal">
      <formula>0</formula>
    </cfRule>
  </conditionalFormatting>
  <conditionalFormatting sqref="Y63">
    <cfRule type="cellIs" dxfId="663" priority="23" operator="equal">
      <formula>0</formula>
    </cfRule>
  </conditionalFormatting>
  <conditionalFormatting sqref="M65:Y65">
    <cfRule type="cellIs" dxfId="662" priority="22" operator="equal">
      <formula>0</formula>
    </cfRule>
  </conditionalFormatting>
  <conditionalFormatting sqref="M65">
    <cfRule type="cellIs" dxfId="661" priority="21" operator="equal">
      <formula>0</formula>
    </cfRule>
  </conditionalFormatting>
  <conditionalFormatting sqref="M65">
    <cfRule type="cellIs" dxfId="660" priority="20" operator="equal">
      <formula>0</formula>
    </cfRule>
  </conditionalFormatting>
  <conditionalFormatting sqref="P65:S65">
    <cfRule type="cellIs" dxfId="659" priority="19" operator="equal">
      <formula>0</formula>
    </cfRule>
  </conditionalFormatting>
  <conditionalFormatting sqref="P65:S65">
    <cfRule type="cellIs" dxfId="658" priority="18" operator="equal">
      <formula>0</formula>
    </cfRule>
  </conditionalFormatting>
  <conditionalFormatting sqref="P65:S65">
    <cfRule type="cellIs" dxfId="657" priority="17" operator="equal">
      <formula>0</formula>
    </cfRule>
  </conditionalFormatting>
  <conditionalFormatting sqref="P65:S65">
    <cfRule type="cellIs" dxfId="656" priority="16" operator="equal">
      <formula>0</formula>
    </cfRule>
  </conditionalFormatting>
  <conditionalFormatting sqref="V65">
    <cfRule type="cellIs" dxfId="655" priority="15" operator="equal">
      <formula>0</formula>
    </cfRule>
  </conditionalFormatting>
  <conditionalFormatting sqref="V65">
    <cfRule type="cellIs" dxfId="654" priority="14" operator="equal">
      <formula>0</formula>
    </cfRule>
  </conditionalFormatting>
  <conditionalFormatting sqref="Y65">
    <cfRule type="cellIs" dxfId="653" priority="13" operator="equal">
      <formula>0</formula>
    </cfRule>
  </conditionalFormatting>
  <conditionalFormatting sqref="Y65">
    <cfRule type="cellIs" dxfId="652" priority="12" operator="equal">
      <formula>0</formula>
    </cfRule>
  </conditionalFormatting>
  <conditionalFormatting sqref="M67:Y67">
    <cfRule type="cellIs" dxfId="651" priority="11" operator="equal">
      <formula>0</formula>
    </cfRule>
  </conditionalFormatting>
  <conditionalFormatting sqref="M67">
    <cfRule type="cellIs" dxfId="650" priority="10" operator="equal">
      <formula>0</formula>
    </cfRule>
  </conditionalFormatting>
  <conditionalFormatting sqref="M67">
    <cfRule type="cellIs" dxfId="649" priority="9" operator="equal">
      <formula>0</formula>
    </cfRule>
  </conditionalFormatting>
  <conditionalFormatting sqref="P67:S67">
    <cfRule type="cellIs" dxfId="648" priority="8" operator="equal">
      <formula>0</formula>
    </cfRule>
  </conditionalFormatting>
  <conditionalFormatting sqref="P67:S67">
    <cfRule type="cellIs" dxfId="647" priority="7" operator="equal">
      <formula>0</formula>
    </cfRule>
  </conditionalFormatting>
  <conditionalFormatting sqref="P67:S67">
    <cfRule type="cellIs" dxfId="646" priority="6" operator="equal">
      <formula>0</formula>
    </cfRule>
  </conditionalFormatting>
  <conditionalFormatting sqref="P67:S67">
    <cfRule type="cellIs" dxfId="645" priority="5" operator="equal">
      <formula>0</formula>
    </cfRule>
  </conditionalFormatting>
  <conditionalFormatting sqref="V67">
    <cfRule type="cellIs" dxfId="644" priority="4" operator="equal">
      <formula>0</formula>
    </cfRule>
  </conditionalFormatting>
  <conditionalFormatting sqref="V67">
    <cfRule type="cellIs" dxfId="643" priority="3" operator="equal">
      <formula>0</formula>
    </cfRule>
  </conditionalFormatting>
  <conditionalFormatting sqref="Y67">
    <cfRule type="cellIs" dxfId="642" priority="2" operator="equal">
      <formula>0</formula>
    </cfRule>
  </conditionalFormatting>
  <conditionalFormatting sqref="Y67">
    <cfRule type="cellIs" dxfId="641" priority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CX87"/>
  <sheetViews>
    <sheetView workbookViewId="0">
      <selection activeCell="BU31" sqref="BU31:CI31"/>
    </sheetView>
  </sheetViews>
  <sheetFormatPr defaultColWidth="0.85546875" defaultRowHeight="12.75"/>
  <cols>
    <col min="1" max="16384" width="0.85546875" style="6"/>
  </cols>
  <sheetData>
    <row r="1" spans="1:102" s="2" customFormat="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 t="s">
        <v>0</v>
      </c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s="2" customFormat="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 t="s">
        <v>1</v>
      </c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s="2" customFormat="1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 t="s">
        <v>2</v>
      </c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s="2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 t="s">
        <v>3</v>
      </c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4" customFormat="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 t="s">
        <v>4</v>
      </c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</row>
    <row r="6" spans="1:102" s="4" customFormat="1" ht="11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 t="s">
        <v>5</v>
      </c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1:102" ht="24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9" customFormat="1" ht="15">
      <c r="A8" s="402" t="s">
        <v>6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7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</row>
    <row r="9" spans="1:102" s="12" customFormat="1" ht="15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0"/>
      <c r="W9" s="10"/>
      <c r="X9" s="8"/>
      <c r="Y9" s="8"/>
      <c r="Z9" s="8"/>
      <c r="AA9" s="11" t="s">
        <v>7</v>
      </c>
      <c r="AB9" s="8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4">
        <v>20</v>
      </c>
      <c r="AU9" s="404"/>
      <c r="AV9" s="404"/>
      <c r="AW9" s="404"/>
      <c r="AX9" s="405"/>
      <c r="AY9" s="405"/>
      <c r="AZ9" s="405"/>
      <c r="BA9" s="405"/>
      <c r="BB9" s="8" t="s">
        <v>8</v>
      </c>
      <c r="BC9" s="10"/>
      <c r="BD9" s="8"/>
      <c r="BE9" s="10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311" t="s">
        <v>9</v>
      </c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10"/>
    </row>
    <row r="10" spans="1:102" s="12" customFormat="1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3" t="s">
        <v>10</v>
      </c>
      <c r="CB10" s="10"/>
      <c r="CC10" s="406" t="s">
        <v>11</v>
      </c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8"/>
    </row>
    <row r="11" spans="1:102" s="12" customFormat="1" ht="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3" t="s">
        <v>12</v>
      </c>
      <c r="CB11" s="10"/>
      <c r="CC11" s="409"/>
      <c r="CD11" s="285"/>
      <c r="CE11" s="285"/>
      <c r="CF11" s="285"/>
      <c r="CG11" s="285"/>
      <c r="CH11" s="285"/>
      <c r="CI11" s="313"/>
      <c r="CJ11" s="284"/>
      <c r="CK11" s="285"/>
      <c r="CL11" s="285"/>
      <c r="CM11" s="285"/>
      <c r="CN11" s="285"/>
      <c r="CO11" s="285"/>
      <c r="CP11" s="285"/>
      <c r="CQ11" s="313"/>
      <c r="CR11" s="284"/>
      <c r="CS11" s="285"/>
      <c r="CT11" s="285"/>
      <c r="CU11" s="285"/>
      <c r="CV11" s="285"/>
      <c r="CW11" s="285"/>
      <c r="CX11" s="286"/>
    </row>
    <row r="12" spans="1:102" s="12" customFormat="1" ht="12">
      <c r="A12" s="10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3" t="s">
        <v>14</v>
      </c>
      <c r="CB12" s="10"/>
      <c r="CC12" s="409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6"/>
    </row>
    <row r="13" spans="1:102" s="12" customFormat="1" ht="12">
      <c r="A13" s="10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3" t="s">
        <v>16</v>
      </c>
      <c r="CB13" s="10"/>
      <c r="CC13" s="409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6"/>
    </row>
    <row r="14" spans="1:102" s="12" customFormat="1" ht="12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3" t="s">
        <v>18</v>
      </c>
      <c r="CB14" s="10"/>
      <c r="CC14" s="407"/>
      <c r="CD14" s="373"/>
      <c r="CE14" s="373"/>
      <c r="CF14" s="373"/>
      <c r="CG14" s="373"/>
      <c r="CH14" s="373"/>
      <c r="CI14" s="373"/>
      <c r="CJ14" s="373"/>
      <c r="CK14" s="373"/>
      <c r="CL14" s="373"/>
      <c r="CM14" s="373"/>
      <c r="CN14" s="373"/>
      <c r="CO14" s="373"/>
      <c r="CP14" s="373"/>
      <c r="CQ14" s="373"/>
      <c r="CR14" s="373"/>
      <c r="CS14" s="373"/>
      <c r="CT14" s="373"/>
      <c r="CU14" s="373"/>
      <c r="CV14" s="373"/>
      <c r="CW14" s="373"/>
      <c r="CX14" s="377"/>
    </row>
    <row r="15" spans="1:102" s="12" customFormat="1" ht="12" customHeight="1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16"/>
      <c r="BU15" s="16"/>
      <c r="BV15" s="16"/>
      <c r="BW15" s="16"/>
      <c r="BX15" s="16"/>
      <c r="BY15" s="16"/>
      <c r="BZ15" s="16"/>
      <c r="CA15" s="13" t="s">
        <v>20</v>
      </c>
      <c r="CB15" s="10"/>
      <c r="CC15" s="408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328"/>
    </row>
    <row r="16" spans="1:102" s="12" customFormat="1" ht="12" customHeight="1">
      <c r="A16" s="10" t="s">
        <v>21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16"/>
      <c r="CA16" s="16"/>
      <c r="CB16" s="10"/>
      <c r="CC16" s="407"/>
      <c r="CD16" s="373"/>
      <c r="CE16" s="373"/>
      <c r="CF16" s="373"/>
      <c r="CG16" s="373"/>
      <c r="CH16" s="373"/>
      <c r="CI16" s="373"/>
      <c r="CJ16" s="373"/>
      <c r="CK16" s="373"/>
      <c r="CL16" s="373"/>
      <c r="CM16" s="374"/>
      <c r="CN16" s="372"/>
      <c r="CO16" s="373"/>
      <c r="CP16" s="373"/>
      <c r="CQ16" s="373"/>
      <c r="CR16" s="373"/>
      <c r="CS16" s="373"/>
      <c r="CT16" s="373"/>
      <c r="CU16" s="373"/>
      <c r="CV16" s="373"/>
      <c r="CW16" s="373"/>
      <c r="CX16" s="377"/>
    </row>
    <row r="17" spans="1:102" s="12" customFormat="1" ht="12">
      <c r="A17" s="338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17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3" t="s">
        <v>22</v>
      </c>
      <c r="CB17" s="10"/>
      <c r="CC17" s="408"/>
      <c r="CD17" s="275"/>
      <c r="CE17" s="275"/>
      <c r="CF17" s="275"/>
      <c r="CG17" s="275"/>
      <c r="CH17" s="275"/>
      <c r="CI17" s="275"/>
      <c r="CJ17" s="275"/>
      <c r="CK17" s="275"/>
      <c r="CL17" s="275"/>
      <c r="CM17" s="324"/>
      <c r="CN17" s="323"/>
      <c r="CO17" s="275"/>
      <c r="CP17" s="275"/>
      <c r="CQ17" s="275"/>
      <c r="CR17" s="275"/>
      <c r="CS17" s="275"/>
      <c r="CT17" s="275"/>
      <c r="CU17" s="275"/>
      <c r="CV17" s="275"/>
      <c r="CW17" s="275"/>
      <c r="CX17" s="328"/>
    </row>
    <row r="18" spans="1:102" s="12" customFormat="1" thickBot="1">
      <c r="A18" s="10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3" t="s">
        <v>24</v>
      </c>
      <c r="CB18" s="10"/>
      <c r="CC18" s="401" t="s">
        <v>25</v>
      </c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7"/>
    </row>
    <row r="19" spans="1:102" s="12" customFormat="1" ht="14.25" customHeight="1">
      <c r="A19" s="10" t="s">
        <v>26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</row>
    <row r="20" spans="1:102" s="12" customFormat="1" ht="12">
      <c r="A20" s="338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8"/>
      <c r="BZ20" s="338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</row>
    <row r="21" spans="1:102" ht="24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18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</row>
    <row r="22" spans="1:102" s="12" customFormat="1" ht="20.100000000000001" customHeight="1">
      <c r="A22" s="380" t="s">
        <v>27</v>
      </c>
      <c r="B22" s="381"/>
      <c r="C22" s="381"/>
      <c r="D22" s="381"/>
      <c r="E22" s="381"/>
      <c r="F22" s="381"/>
      <c r="G22" s="381"/>
      <c r="H22" s="381"/>
      <c r="I22" s="381"/>
      <c r="J22" s="382"/>
      <c r="K22" s="389" t="s">
        <v>28</v>
      </c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1"/>
      <c r="AY22" s="389" t="s">
        <v>29</v>
      </c>
      <c r="AZ22" s="390"/>
      <c r="BA22" s="390"/>
      <c r="BB22" s="390"/>
      <c r="BC22" s="390"/>
      <c r="BD22" s="390"/>
      <c r="BE22" s="391"/>
      <c r="BF22" s="19"/>
      <c r="BG22" s="17"/>
      <c r="BH22" s="17"/>
      <c r="BI22" s="17"/>
      <c r="BJ22" s="20" t="s">
        <v>30</v>
      </c>
      <c r="BK22" s="285"/>
      <c r="BL22" s="285"/>
      <c r="BM22" s="285"/>
      <c r="BN22" s="285"/>
      <c r="BO22" s="285"/>
      <c r="BP22" s="285"/>
      <c r="BQ22" s="285"/>
      <c r="BR22" s="285"/>
      <c r="BS22" s="285"/>
      <c r="BT22" s="21"/>
      <c r="BU22" s="362" t="s">
        <v>31</v>
      </c>
      <c r="BV22" s="363"/>
      <c r="BW22" s="363"/>
      <c r="BX22" s="363"/>
      <c r="BY22" s="363"/>
      <c r="BZ22" s="363"/>
      <c r="CA22" s="363"/>
      <c r="CB22" s="363"/>
      <c r="CC22" s="363"/>
      <c r="CD22" s="363"/>
      <c r="CE22" s="363"/>
      <c r="CF22" s="363"/>
      <c r="CG22" s="363"/>
      <c r="CH22" s="363"/>
      <c r="CI22" s="364"/>
      <c r="CJ22" s="362" t="s">
        <v>31</v>
      </c>
      <c r="CK22" s="363"/>
      <c r="CL22" s="363"/>
      <c r="CM22" s="363"/>
      <c r="CN22" s="363"/>
      <c r="CO22" s="363"/>
      <c r="CP22" s="363"/>
      <c r="CQ22" s="363"/>
      <c r="CR22" s="363"/>
      <c r="CS22" s="363"/>
      <c r="CT22" s="363"/>
      <c r="CU22" s="363"/>
      <c r="CV22" s="363"/>
      <c r="CW22" s="363"/>
      <c r="CX22" s="364"/>
    </row>
    <row r="23" spans="1:102" s="12" customFormat="1" ht="13.5">
      <c r="A23" s="383"/>
      <c r="B23" s="384"/>
      <c r="C23" s="384"/>
      <c r="D23" s="384"/>
      <c r="E23" s="384"/>
      <c r="F23" s="384"/>
      <c r="G23" s="384"/>
      <c r="H23" s="384"/>
      <c r="I23" s="384"/>
      <c r="J23" s="385"/>
      <c r="K23" s="392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4"/>
      <c r="AY23" s="392"/>
      <c r="AZ23" s="393"/>
      <c r="BA23" s="393"/>
      <c r="BB23" s="393"/>
      <c r="BC23" s="393"/>
      <c r="BD23" s="393"/>
      <c r="BE23" s="394"/>
      <c r="BF23" s="365">
        <v>20</v>
      </c>
      <c r="BG23" s="360"/>
      <c r="BH23" s="360"/>
      <c r="BI23" s="360"/>
      <c r="BJ23" s="360"/>
      <c r="BK23" s="360"/>
      <c r="BL23" s="366"/>
      <c r="BM23" s="366"/>
      <c r="BN23" s="366"/>
      <c r="BO23" s="366"/>
      <c r="BP23" s="22" t="s">
        <v>32</v>
      </c>
      <c r="BQ23" s="22"/>
      <c r="BR23" s="22"/>
      <c r="BS23" s="22"/>
      <c r="BT23" s="23"/>
      <c r="BU23" s="22"/>
      <c r="BV23" s="22"/>
      <c r="BW23" s="360">
        <v>20</v>
      </c>
      <c r="BX23" s="360"/>
      <c r="BY23" s="360"/>
      <c r="BZ23" s="360"/>
      <c r="CA23" s="278"/>
      <c r="CB23" s="278"/>
      <c r="CC23" s="278"/>
      <c r="CD23" s="278"/>
      <c r="CE23" s="22" t="s">
        <v>33</v>
      </c>
      <c r="CF23" s="22"/>
      <c r="CG23" s="22"/>
      <c r="CH23" s="22"/>
      <c r="CI23" s="22"/>
      <c r="CJ23" s="24"/>
      <c r="CK23" s="22"/>
      <c r="CL23" s="360">
        <v>20</v>
      </c>
      <c r="CM23" s="360"/>
      <c r="CN23" s="360"/>
      <c r="CO23" s="360"/>
      <c r="CP23" s="278"/>
      <c r="CQ23" s="278"/>
      <c r="CR23" s="278"/>
      <c r="CS23" s="278"/>
      <c r="CT23" s="22" t="s">
        <v>34</v>
      </c>
      <c r="CU23" s="22"/>
      <c r="CV23" s="22"/>
      <c r="CW23" s="22"/>
      <c r="CX23" s="23"/>
    </row>
    <row r="24" spans="1:102" s="12" customFormat="1" ht="7.5" customHeight="1" thickBot="1">
      <c r="A24" s="386"/>
      <c r="B24" s="387"/>
      <c r="C24" s="387"/>
      <c r="D24" s="387"/>
      <c r="E24" s="387"/>
      <c r="F24" s="387"/>
      <c r="G24" s="387"/>
      <c r="H24" s="387"/>
      <c r="I24" s="387"/>
      <c r="J24" s="388"/>
      <c r="K24" s="395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396"/>
      <c r="AX24" s="397"/>
      <c r="AY24" s="395"/>
      <c r="AZ24" s="396"/>
      <c r="BA24" s="396"/>
      <c r="BB24" s="396"/>
      <c r="BC24" s="396"/>
      <c r="BD24" s="396"/>
      <c r="BE24" s="397"/>
      <c r="BF24" s="334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1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/>
      <c r="CG24" s="330"/>
      <c r="CH24" s="330"/>
      <c r="CI24" s="330"/>
      <c r="CJ24" s="334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/>
      <c r="CU24" s="330"/>
      <c r="CV24" s="330"/>
      <c r="CW24" s="330"/>
      <c r="CX24" s="331"/>
    </row>
    <row r="25" spans="1:102" s="12" customFormat="1" ht="12">
      <c r="A25" s="372"/>
      <c r="B25" s="373"/>
      <c r="C25" s="373"/>
      <c r="D25" s="373"/>
      <c r="E25" s="373"/>
      <c r="F25" s="373"/>
      <c r="G25" s="373"/>
      <c r="H25" s="373"/>
      <c r="I25" s="373"/>
      <c r="J25" s="374"/>
      <c r="K25" s="375" t="s">
        <v>35</v>
      </c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2" t="s">
        <v>36</v>
      </c>
      <c r="AZ25" s="373"/>
      <c r="BA25" s="373"/>
      <c r="BB25" s="373"/>
      <c r="BC25" s="373"/>
      <c r="BD25" s="373"/>
      <c r="BE25" s="377"/>
      <c r="BF25" s="37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79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7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9"/>
    </row>
    <row r="26" spans="1:102" s="12" customFormat="1" ht="25.5" customHeight="1">
      <c r="A26" s="320"/>
      <c r="B26" s="321"/>
      <c r="C26" s="321"/>
      <c r="D26" s="321"/>
      <c r="E26" s="321"/>
      <c r="F26" s="321"/>
      <c r="G26" s="321"/>
      <c r="H26" s="321"/>
      <c r="I26" s="321"/>
      <c r="J26" s="322"/>
      <c r="K26" s="325" t="s">
        <v>37</v>
      </c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0"/>
      <c r="AZ26" s="321"/>
      <c r="BA26" s="321"/>
      <c r="BB26" s="321"/>
      <c r="BC26" s="321"/>
      <c r="BD26" s="321"/>
      <c r="BE26" s="327"/>
      <c r="BF26" s="329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1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4"/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0"/>
      <c r="CW26" s="330"/>
      <c r="CX26" s="335"/>
    </row>
    <row r="27" spans="1:102" s="12" customFormat="1" ht="15" customHeight="1">
      <c r="A27" s="323"/>
      <c r="B27" s="275"/>
      <c r="C27" s="275"/>
      <c r="D27" s="275"/>
      <c r="E27" s="275"/>
      <c r="F27" s="275"/>
      <c r="G27" s="275"/>
      <c r="H27" s="275"/>
      <c r="I27" s="275"/>
      <c r="J27" s="324"/>
      <c r="K27" s="25"/>
      <c r="L27" s="338" t="s">
        <v>38</v>
      </c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23"/>
      <c r="AZ27" s="275"/>
      <c r="BA27" s="275"/>
      <c r="BB27" s="275"/>
      <c r="BC27" s="275"/>
      <c r="BD27" s="275"/>
      <c r="BE27" s="328"/>
      <c r="BF27" s="332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333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336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337"/>
    </row>
    <row r="28" spans="1:102" s="12" customFormat="1" ht="15" customHeight="1">
      <c r="A28" s="284"/>
      <c r="B28" s="285"/>
      <c r="C28" s="285"/>
      <c r="D28" s="285"/>
      <c r="E28" s="285"/>
      <c r="F28" s="285"/>
      <c r="G28" s="285"/>
      <c r="H28" s="285"/>
      <c r="I28" s="285"/>
      <c r="J28" s="313"/>
      <c r="K28" s="26"/>
      <c r="L28" s="314" t="s">
        <v>39</v>
      </c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284" t="s">
        <v>40</v>
      </c>
      <c r="AZ28" s="285"/>
      <c r="BA28" s="285"/>
      <c r="BB28" s="285"/>
      <c r="BC28" s="285"/>
      <c r="BD28" s="285"/>
      <c r="BE28" s="286"/>
      <c r="BF28" s="315"/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7"/>
      <c r="BU28" s="318"/>
      <c r="BV28" s="316"/>
      <c r="BW28" s="316"/>
      <c r="BX28" s="316"/>
      <c r="BY28" s="316"/>
      <c r="BZ28" s="316"/>
      <c r="CA28" s="316"/>
      <c r="CB28" s="316"/>
      <c r="CC28" s="316"/>
      <c r="CD28" s="316"/>
      <c r="CE28" s="316"/>
      <c r="CF28" s="316"/>
      <c r="CG28" s="316"/>
      <c r="CH28" s="316"/>
      <c r="CI28" s="317"/>
      <c r="CJ28" s="318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9"/>
    </row>
    <row r="29" spans="1:102" s="12" customFormat="1" ht="15" customHeight="1">
      <c r="A29" s="284"/>
      <c r="B29" s="285"/>
      <c r="C29" s="285"/>
      <c r="D29" s="285"/>
      <c r="E29" s="285"/>
      <c r="F29" s="285"/>
      <c r="G29" s="285"/>
      <c r="H29" s="285"/>
      <c r="I29" s="285"/>
      <c r="J29" s="313"/>
      <c r="K29" s="26"/>
      <c r="L29" s="314" t="s">
        <v>41</v>
      </c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284" t="s">
        <v>42</v>
      </c>
      <c r="AZ29" s="285"/>
      <c r="BA29" s="285"/>
      <c r="BB29" s="285"/>
      <c r="BC29" s="285"/>
      <c r="BD29" s="285"/>
      <c r="BE29" s="286"/>
      <c r="BF29" s="315"/>
      <c r="BG29" s="316"/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6"/>
      <c r="BT29" s="317"/>
      <c r="BU29" s="318"/>
      <c r="BV29" s="316"/>
      <c r="BW29" s="316"/>
      <c r="BX29" s="316"/>
      <c r="BY29" s="316"/>
      <c r="BZ29" s="316"/>
      <c r="CA29" s="316"/>
      <c r="CB29" s="316"/>
      <c r="CC29" s="316"/>
      <c r="CD29" s="316"/>
      <c r="CE29" s="316"/>
      <c r="CF29" s="316"/>
      <c r="CG29" s="316"/>
      <c r="CH29" s="316"/>
      <c r="CI29" s="317"/>
      <c r="CJ29" s="318"/>
      <c r="CK29" s="316"/>
      <c r="CL29" s="316"/>
      <c r="CM29" s="316"/>
      <c r="CN29" s="316"/>
      <c r="CO29" s="316"/>
      <c r="CP29" s="316"/>
      <c r="CQ29" s="316"/>
      <c r="CR29" s="316"/>
      <c r="CS29" s="316"/>
      <c r="CT29" s="316"/>
      <c r="CU29" s="316"/>
      <c r="CV29" s="316"/>
      <c r="CW29" s="316"/>
      <c r="CX29" s="319"/>
    </row>
    <row r="30" spans="1:102" s="12" customFormat="1" ht="15" customHeight="1">
      <c r="A30" s="284"/>
      <c r="B30" s="285"/>
      <c r="C30" s="285"/>
      <c r="D30" s="285"/>
      <c r="E30" s="285"/>
      <c r="F30" s="285"/>
      <c r="G30" s="285"/>
      <c r="H30" s="285"/>
      <c r="I30" s="285"/>
      <c r="J30" s="313"/>
      <c r="K30" s="26"/>
      <c r="L30" s="314" t="s">
        <v>43</v>
      </c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284" t="s">
        <v>44</v>
      </c>
      <c r="AZ30" s="285"/>
      <c r="BA30" s="285"/>
      <c r="BB30" s="285"/>
      <c r="BC30" s="285"/>
      <c r="BD30" s="285"/>
      <c r="BE30" s="286"/>
      <c r="BF30" s="315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7"/>
      <c r="BU30" s="318"/>
      <c r="BV30" s="316"/>
      <c r="BW30" s="316"/>
      <c r="BX30" s="316"/>
      <c r="BY30" s="316"/>
      <c r="BZ30" s="316"/>
      <c r="CA30" s="316"/>
      <c r="CB30" s="316"/>
      <c r="CC30" s="316"/>
      <c r="CD30" s="316"/>
      <c r="CE30" s="316"/>
      <c r="CF30" s="316"/>
      <c r="CG30" s="316"/>
      <c r="CH30" s="316"/>
      <c r="CI30" s="317"/>
      <c r="CJ30" s="318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9"/>
    </row>
    <row r="31" spans="1:102" s="12" customFormat="1" ht="15" customHeight="1">
      <c r="A31" s="284"/>
      <c r="B31" s="285"/>
      <c r="C31" s="285"/>
      <c r="D31" s="285"/>
      <c r="E31" s="285"/>
      <c r="F31" s="285"/>
      <c r="G31" s="285"/>
      <c r="H31" s="285"/>
      <c r="I31" s="285"/>
      <c r="J31" s="313"/>
      <c r="K31" s="26"/>
      <c r="L31" s="314" t="s">
        <v>45</v>
      </c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284" t="s">
        <v>46</v>
      </c>
      <c r="AZ31" s="285"/>
      <c r="BA31" s="285"/>
      <c r="BB31" s="285"/>
      <c r="BC31" s="285"/>
      <c r="BD31" s="285"/>
      <c r="BE31" s="286"/>
      <c r="BF31" s="315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7"/>
      <c r="BU31" s="318"/>
      <c r="BV31" s="316"/>
      <c r="BW31" s="316"/>
      <c r="BX31" s="316"/>
      <c r="BY31" s="316"/>
      <c r="BZ31" s="316"/>
      <c r="CA31" s="316"/>
      <c r="CB31" s="316"/>
      <c r="CC31" s="316"/>
      <c r="CD31" s="316"/>
      <c r="CE31" s="316"/>
      <c r="CF31" s="316"/>
      <c r="CG31" s="316"/>
      <c r="CH31" s="316"/>
      <c r="CI31" s="317"/>
      <c r="CJ31" s="318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9"/>
    </row>
    <row r="32" spans="1:102" s="12" customFormat="1" ht="27.95" customHeight="1">
      <c r="A32" s="284"/>
      <c r="B32" s="285"/>
      <c r="C32" s="285"/>
      <c r="D32" s="285"/>
      <c r="E32" s="285"/>
      <c r="F32" s="285"/>
      <c r="G32" s="285"/>
      <c r="H32" s="285"/>
      <c r="I32" s="285"/>
      <c r="J32" s="313"/>
      <c r="K32" s="26"/>
      <c r="L32" s="351" t="s">
        <v>47</v>
      </c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2" t="s">
        <v>48</v>
      </c>
      <c r="AZ32" s="353"/>
      <c r="BA32" s="353"/>
      <c r="BB32" s="353"/>
      <c r="BC32" s="353"/>
      <c r="BD32" s="353"/>
      <c r="BE32" s="354"/>
      <c r="BF32" s="315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7"/>
      <c r="BU32" s="318"/>
      <c r="BV32" s="316"/>
      <c r="BW32" s="316"/>
      <c r="BX32" s="316"/>
      <c r="BY32" s="316"/>
      <c r="BZ32" s="316"/>
      <c r="CA32" s="316"/>
      <c r="CB32" s="316"/>
      <c r="CC32" s="316"/>
      <c r="CD32" s="316"/>
      <c r="CE32" s="316"/>
      <c r="CF32" s="316"/>
      <c r="CG32" s="316"/>
      <c r="CH32" s="316"/>
      <c r="CI32" s="317"/>
      <c r="CJ32" s="318"/>
      <c r="CK32" s="316"/>
      <c r="CL32" s="316"/>
      <c r="CM32" s="316"/>
      <c r="CN32" s="316"/>
      <c r="CO32" s="316"/>
      <c r="CP32" s="316"/>
      <c r="CQ32" s="316"/>
      <c r="CR32" s="316"/>
      <c r="CS32" s="316"/>
      <c r="CT32" s="316"/>
      <c r="CU32" s="316"/>
      <c r="CV32" s="316"/>
      <c r="CW32" s="316"/>
      <c r="CX32" s="319"/>
    </row>
    <row r="33" spans="1:102" s="12" customFormat="1" ht="15" customHeight="1">
      <c r="A33" s="284"/>
      <c r="B33" s="285"/>
      <c r="C33" s="285"/>
      <c r="D33" s="285"/>
      <c r="E33" s="285"/>
      <c r="F33" s="285"/>
      <c r="G33" s="285"/>
      <c r="H33" s="285"/>
      <c r="I33" s="285"/>
      <c r="J33" s="313"/>
      <c r="K33" s="26"/>
      <c r="L33" s="314" t="s">
        <v>49</v>
      </c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284" t="s">
        <v>50</v>
      </c>
      <c r="AZ33" s="285"/>
      <c r="BA33" s="285"/>
      <c r="BB33" s="285"/>
      <c r="BC33" s="285"/>
      <c r="BD33" s="285"/>
      <c r="BE33" s="286"/>
      <c r="BF33" s="315"/>
      <c r="BG33" s="316"/>
      <c r="BH33" s="316"/>
      <c r="BI33" s="316"/>
      <c r="BJ33" s="316"/>
      <c r="BK33" s="316"/>
      <c r="BL33" s="316"/>
      <c r="BM33" s="316"/>
      <c r="BN33" s="316"/>
      <c r="BO33" s="316"/>
      <c r="BP33" s="316"/>
      <c r="BQ33" s="316"/>
      <c r="BR33" s="316"/>
      <c r="BS33" s="316"/>
      <c r="BT33" s="317"/>
      <c r="BU33" s="318"/>
      <c r="BV33" s="316"/>
      <c r="BW33" s="316"/>
      <c r="BX33" s="316"/>
      <c r="BY33" s="316"/>
      <c r="BZ33" s="316"/>
      <c r="CA33" s="316"/>
      <c r="CB33" s="316"/>
      <c r="CC33" s="316"/>
      <c r="CD33" s="316"/>
      <c r="CE33" s="316"/>
      <c r="CF33" s="316"/>
      <c r="CG33" s="316"/>
      <c r="CH33" s="316"/>
      <c r="CI33" s="317"/>
      <c r="CJ33" s="318"/>
      <c r="CK33" s="316"/>
      <c r="CL33" s="316"/>
      <c r="CM33" s="316"/>
      <c r="CN33" s="316"/>
      <c r="CO33" s="316"/>
      <c r="CP33" s="316"/>
      <c r="CQ33" s="316"/>
      <c r="CR33" s="316"/>
      <c r="CS33" s="316"/>
      <c r="CT33" s="316"/>
      <c r="CU33" s="316"/>
      <c r="CV33" s="316"/>
      <c r="CW33" s="316"/>
      <c r="CX33" s="319"/>
    </row>
    <row r="34" spans="1:102" s="12" customFormat="1" ht="15" customHeight="1">
      <c r="A34" s="284"/>
      <c r="B34" s="285"/>
      <c r="C34" s="285"/>
      <c r="D34" s="285"/>
      <c r="E34" s="285"/>
      <c r="F34" s="285"/>
      <c r="G34" s="285"/>
      <c r="H34" s="285"/>
      <c r="I34" s="285"/>
      <c r="J34" s="313"/>
      <c r="K34" s="26"/>
      <c r="L34" s="314" t="s">
        <v>51</v>
      </c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284" t="s">
        <v>52</v>
      </c>
      <c r="AZ34" s="285"/>
      <c r="BA34" s="285"/>
      <c r="BB34" s="285"/>
      <c r="BC34" s="285"/>
      <c r="BD34" s="285"/>
      <c r="BE34" s="286"/>
      <c r="BF34" s="315"/>
      <c r="BG34" s="316"/>
      <c r="BH34" s="316"/>
      <c r="BI34" s="316"/>
      <c r="BJ34" s="316"/>
      <c r="BK34" s="316"/>
      <c r="BL34" s="316"/>
      <c r="BM34" s="316"/>
      <c r="BN34" s="316"/>
      <c r="BO34" s="316"/>
      <c r="BP34" s="316"/>
      <c r="BQ34" s="316"/>
      <c r="BR34" s="316"/>
      <c r="BS34" s="316"/>
      <c r="BT34" s="317"/>
      <c r="BU34" s="318"/>
      <c r="BV34" s="316"/>
      <c r="BW34" s="316"/>
      <c r="BX34" s="316"/>
      <c r="BY34" s="316"/>
      <c r="BZ34" s="316"/>
      <c r="CA34" s="316"/>
      <c r="CB34" s="316"/>
      <c r="CC34" s="316"/>
      <c r="CD34" s="316"/>
      <c r="CE34" s="316"/>
      <c r="CF34" s="316"/>
      <c r="CG34" s="316"/>
      <c r="CH34" s="316"/>
      <c r="CI34" s="317"/>
      <c r="CJ34" s="318"/>
      <c r="CK34" s="316"/>
      <c r="CL34" s="316"/>
      <c r="CM34" s="316"/>
      <c r="CN34" s="316"/>
      <c r="CO34" s="316"/>
      <c r="CP34" s="316"/>
      <c r="CQ34" s="316"/>
      <c r="CR34" s="316"/>
      <c r="CS34" s="316"/>
      <c r="CT34" s="316"/>
      <c r="CU34" s="316"/>
      <c r="CV34" s="316"/>
      <c r="CW34" s="316"/>
      <c r="CX34" s="319"/>
    </row>
    <row r="35" spans="1:102" s="28" customFormat="1" ht="15" customHeight="1" thickBot="1">
      <c r="A35" s="292"/>
      <c r="B35" s="293"/>
      <c r="C35" s="293"/>
      <c r="D35" s="293"/>
      <c r="E35" s="293"/>
      <c r="F35" s="293"/>
      <c r="G35" s="293"/>
      <c r="H35" s="293"/>
      <c r="I35" s="293"/>
      <c r="J35" s="294"/>
      <c r="K35" s="27"/>
      <c r="L35" s="399" t="s">
        <v>53</v>
      </c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05" t="s">
        <v>54</v>
      </c>
      <c r="AZ35" s="306"/>
      <c r="BA35" s="306"/>
      <c r="BB35" s="306"/>
      <c r="BC35" s="306"/>
      <c r="BD35" s="306"/>
      <c r="BE35" s="307"/>
      <c r="BF35" s="308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10"/>
      <c r="BU35" s="311"/>
      <c r="BV35" s="309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10"/>
      <c r="CJ35" s="311"/>
      <c r="CK35" s="309"/>
      <c r="CL35" s="309"/>
      <c r="CM35" s="309"/>
      <c r="CN35" s="309"/>
      <c r="CO35" s="309"/>
      <c r="CP35" s="309"/>
      <c r="CQ35" s="309"/>
      <c r="CR35" s="309"/>
      <c r="CS35" s="309"/>
      <c r="CT35" s="309"/>
      <c r="CU35" s="309"/>
      <c r="CV35" s="309"/>
      <c r="CW35" s="309"/>
      <c r="CX35" s="312"/>
    </row>
    <row r="36" spans="1:102" s="12" customFormat="1" ht="15" customHeight="1" thickBot="1">
      <c r="A36" s="284"/>
      <c r="B36" s="285"/>
      <c r="C36" s="285"/>
      <c r="D36" s="285"/>
      <c r="E36" s="285"/>
      <c r="F36" s="285"/>
      <c r="G36" s="285"/>
      <c r="H36" s="285"/>
      <c r="I36" s="285"/>
      <c r="J36" s="313"/>
      <c r="K36" s="25"/>
      <c r="L36" s="338" t="s">
        <v>55</v>
      </c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296" t="s">
        <v>56</v>
      </c>
      <c r="AZ36" s="297"/>
      <c r="BA36" s="297"/>
      <c r="BB36" s="297"/>
      <c r="BC36" s="297"/>
      <c r="BD36" s="297"/>
      <c r="BE36" s="298"/>
      <c r="BF36" s="339"/>
      <c r="BG36" s="340"/>
      <c r="BH36" s="340"/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0"/>
      <c r="BT36" s="341"/>
      <c r="BU36" s="342"/>
      <c r="BV36" s="340"/>
      <c r="BW36" s="340"/>
      <c r="BX36" s="340"/>
      <c r="BY36" s="340"/>
      <c r="BZ36" s="340"/>
      <c r="CA36" s="340"/>
      <c r="CB36" s="340"/>
      <c r="CC36" s="340"/>
      <c r="CD36" s="340"/>
      <c r="CE36" s="340"/>
      <c r="CF36" s="340"/>
      <c r="CG36" s="340"/>
      <c r="CH36" s="340"/>
      <c r="CI36" s="341"/>
      <c r="CJ36" s="342"/>
      <c r="CK36" s="340"/>
      <c r="CL36" s="340"/>
      <c r="CM36" s="340"/>
      <c r="CN36" s="340"/>
      <c r="CO36" s="340"/>
      <c r="CP36" s="340"/>
      <c r="CQ36" s="340"/>
      <c r="CR36" s="340"/>
      <c r="CS36" s="340"/>
      <c r="CT36" s="340"/>
      <c r="CU36" s="340"/>
      <c r="CV36" s="340"/>
      <c r="CW36" s="340"/>
      <c r="CX36" s="343"/>
    </row>
    <row r="37" spans="1:102" s="12" customFormat="1" ht="15" customHeight="1">
      <c r="A37" s="320"/>
      <c r="B37" s="321"/>
      <c r="C37" s="321"/>
      <c r="D37" s="321"/>
      <c r="E37" s="321"/>
      <c r="F37" s="321"/>
      <c r="G37" s="321"/>
      <c r="H37" s="321"/>
      <c r="I37" s="321"/>
      <c r="J37" s="322"/>
      <c r="K37" s="325" t="s">
        <v>57</v>
      </c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72" t="s">
        <v>58</v>
      </c>
      <c r="AZ37" s="373"/>
      <c r="BA37" s="373"/>
      <c r="BB37" s="373"/>
      <c r="BC37" s="373"/>
      <c r="BD37" s="373"/>
      <c r="BE37" s="377"/>
      <c r="BF37" s="329"/>
      <c r="BG37" s="330"/>
      <c r="BH37" s="330"/>
      <c r="BI37" s="330"/>
      <c r="BJ37" s="330"/>
      <c r="BK37" s="330"/>
      <c r="BL37" s="330"/>
      <c r="BM37" s="330"/>
      <c r="BN37" s="330"/>
      <c r="BO37" s="330"/>
      <c r="BP37" s="330"/>
      <c r="BQ37" s="330"/>
      <c r="BR37" s="330"/>
      <c r="BS37" s="330"/>
      <c r="BT37" s="331"/>
      <c r="BU37" s="330"/>
      <c r="BV37" s="330"/>
      <c r="BW37" s="330"/>
      <c r="BX37" s="330"/>
      <c r="BY37" s="330"/>
      <c r="BZ37" s="330"/>
      <c r="CA37" s="330"/>
      <c r="CB37" s="330"/>
      <c r="CC37" s="330"/>
      <c r="CD37" s="330"/>
      <c r="CE37" s="330"/>
      <c r="CF37" s="330"/>
      <c r="CG37" s="330"/>
      <c r="CH37" s="330"/>
      <c r="CI37" s="330"/>
      <c r="CJ37" s="334"/>
      <c r="CK37" s="330"/>
      <c r="CL37" s="330"/>
      <c r="CM37" s="330"/>
      <c r="CN37" s="330"/>
      <c r="CO37" s="330"/>
      <c r="CP37" s="330"/>
      <c r="CQ37" s="330"/>
      <c r="CR37" s="330"/>
      <c r="CS37" s="330"/>
      <c r="CT37" s="330"/>
      <c r="CU37" s="330"/>
      <c r="CV37" s="330"/>
      <c r="CW37" s="330"/>
      <c r="CX37" s="335"/>
    </row>
    <row r="38" spans="1:102" s="12" customFormat="1" ht="15" customHeight="1">
      <c r="A38" s="323"/>
      <c r="B38" s="275"/>
      <c r="C38" s="275"/>
      <c r="D38" s="275"/>
      <c r="E38" s="275"/>
      <c r="F38" s="275"/>
      <c r="G38" s="275"/>
      <c r="H38" s="275"/>
      <c r="I38" s="275"/>
      <c r="J38" s="324"/>
      <c r="K38" s="25"/>
      <c r="L38" s="338" t="s">
        <v>59</v>
      </c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23"/>
      <c r="AZ38" s="275"/>
      <c r="BA38" s="275"/>
      <c r="BB38" s="275"/>
      <c r="BC38" s="275"/>
      <c r="BD38" s="275"/>
      <c r="BE38" s="328"/>
      <c r="BF38" s="332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333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336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337"/>
    </row>
    <row r="39" spans="1:102" s="12" customFormat="1" ht="27.95" customHeight="1">
      <c r="A39" s="284"/>
      <c r="B39" s="285"/>
      <c r="C39" s="285"/>
      <c r="D39" s="285"/>
      <c r="E39" s="285"/>
      <c r="F39" s="285"/>
      <c r="G39" s="285"/>
      <c r="H39" s="285"/>
      <c r="I39" s="285"/>
      <c r="J39" s="313"/>
      <c r="K39" s="26"/>
      <c r="L39" s="351" t="s">
        <v>60</v>
      </c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2" t="s">
        <v>61</v>
      </c>
      <c r="AZ39" s="353"/>
      <c r="BA39" s="353"/>
      <c r="BB39" s="353"/>
      <c r="BC39" s="353"/>
      <c r="BD39" s="353"/>
      <c r="BE39" s="354"/>
      <c r="BF39" s="315"/>
      <c r="BG39" s="316"/>
      <c r="BH39" s="316"/>
      <c r="BI39" s="316"/>
      <c r="BJ39" s="316"/>
      <c r="BK39" s="316"/>
      <c r="BL39" s="316"/>
      <c r="BM39" s="316"/>
      <c r="BN39" s="316"/>
      <c r="BO39" s="316"/>
      <c r="BP39" s="316"/>
      <c r="BQ39" s="316"/>
      <c r="BR39" s="316"/>
      <c r="BS39" s="316"/>
      <c r="BT39" s="317"/>
      <c r="BU39" s="318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7"/>
      <c r="CJ39" s="318"/>
      <c r="CK39" s="316"/>
      <c r="CL39" s="316"/>
      <c r="CM39" s="316"/>
      <c r="CN39" s="316"/>
      <c r="CO39" s="316"/>
      <c r="CP39" s="316"/>
      <c r="CQ39" s="316"/>
      <c r="CR39" s="316"/>
      <c r="CS39" s="316"/>
      <c r="CT39" s="316"/>
      <c r="CU39" s="316"/>
      <c r="CV39" s="316"/>
      <c r="CW39" s="316"/>
      <c r="CX39" s="319"/>
    </row>
    <row r="40" spans="1:102" s="12" customFormat="1" ht="15" customHeight="1">
      <c r="A40" s="284"/>
      <c r="B40" s="285"/>
      <c r="C40" s="285"/>
      <c r="D40" s="285"/>
      <c r="E40" s="285"/>
      <c r="F40" s="285"/>
      <c r="G40" s="285"/>
      <c r="H40" s="285"/>
      <c r="I40" s="285"/>
      <c r="J40" s="313"/>
      <c r="K40" s="26"/>
      <c r="L40" s="357" t="s">
        <v>62</v>
      </c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284" t="s">
        <v>63</v>
      </c>
      <c r="AZ40" s="285"/>
      <c r="BA40" s="285"/>
      <c r="BB40" s="285"/>
      <c r="BC40" s="285"/>
      <c r="BD40" s="285"/>
      <c r="BE40" s="286"/>
      <c r="BF40" s="315"/>
      <c r="BG40" s="316"/>
      <c r="BH40" s="316"/>
      <c r="BI40" s="316"/>
      <c r="BJ40" s="316"/>
      <c r="BK40" s="316"/>
      <c r="BL40" s="316"/>
      <c r="BM40" s="316"/>
      <c r="BN40" s="316"/>
      <c r="BO40" s="316"/>
      <c r="BP40" s="316"/>
      <c r="BQ40" s="316"/>
      <c r="BR40" s="316"/>
      <c r="BS40" s="316"/>
      <c r="BT40" s="317"/>
      <c r="BU40" s="318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316"/>
      <c r="CG40" s="316"/>
      <c r="CH40" s="316"/>
      <c r="CI40" s="317"/>
      <c r="CJ40" s="318"/>
      <c r="CK40" s="316"/>
      <c r="CL40" s="316"/>
      <c r="CM40" s="316"/>
      <c r="CN40" s="316"/>
      <c r="CO40" s="316"/>
      <c r="CP40" s="316"/>
      <c r="CQ40" s="316"/>
      <c r="CR40" s="316"/>
      <c r="CS40" s="316"/>
      <c r="CT40" s="316"/>
      <c r="CU40" s="316"/>
      <c r="CV40" s="316"/>
      <c r="CW40" s="316"/>
      <c r="CX40" s="319"/>
    </row>
    <row r="41" spans="1:102" s="12" customFormat="1" ht="27.95" customHeight="1">
      <c r="A41" s="284"/>
      <c r="B41" s="285"/>
      <c r="C41" s="285"/>
      <c r="D41" s="285"/>
      <c r="E41" s="285"/>
      <c r="F41" s="285"/>
      <c r="G41" s="285"/>
      <c r="H41" s="285"/>
      <c r="I41" s="285"/>
      <c r="J41" s="313"/>
      <c r="K41" s="26"/>
      <c r="L41" s="400" t="s">
        <v>64</v>
      </c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284" t="s">
        <v>65</v>
      </c>
      <c r="AZ41" s="285"/>
      <c r="BA41" s="285"/>
      <c r="BB41" s="285"/>
      <c r="BC41" s="285"/>
      <c r="BD41" s="285"/>
      <c r="BE41" s="286"/>
      <c r="BF41" s="315"/>
      <c r="BG41" s="316"/>
      <c r="BH41" s="316"/>
      <c r="BI41" s="316"/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  <c r="BT41" s="317"/>
      <c r="BU41" s="318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7"/>
      <c r="CJ41" s="318"/>
      <c r="CK41" s="316"/>
      <c r="CL41" s="316"/>
      <c r="CM41" s="316"/>
      <c r="CN41" s="316"/>
      <c r="CO41" s="316"/>
      <c r="CP41" s="316"/>
      <c r="CQ41" s="316"/>
      <c r="CR41" s="316"/>
      <c r="CS41" s="316"/>
      <c r="CT41" s="316"/>
      <c r="CU41" s="316"/>
      <c r="CV41" s="316"/>
      <c r="CW41" s="316"/>
      <c r="CX41" s="319"/>
    </row>
    <row r="42" spans="1:102" s="12" customFormat="1" ht="27.95" customHeight="1">
      <c r="A42" s="284"/>
      <c r="B42" s="285"/>
      <c r="C42" s="285"/>
      <c r="D42" s="285"/>
      <c r="E42" s="285"/>
      <c r="F42" s="285"/>
      <c r="G42" s="285"/>
      <c r="H42" s="285"/>
      <c r="I42" s="285"/>
      <c r="J42" s="313"/>
      <c r="K42" s="26"/>
      <c r="L42" s="400" t="s">
        <v>66</v>
      </c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284" t="s">
        <v>67</v>
      </c>
      <c r="AZ42" s="285"/>
      <c r="BA42" s="285"/>
      <c r="BB42" s="285"/>
      <c r="BC42" s="285"/>
      <c r="BD42" s="285"/>
      <c r="BE42" s="286"/>
      <c r="BF42" s="315"/>
      <c r="BG42" s="316"/>
      <c r="BH42" s="316"/>
      <c r="BI42" s="316"/>
      <c r="BJ42" s="316"/>
      <c r="BK42" s="316"/>
      <c r="BL42" s="316"/>
      <c r="BM42" s="316"/>
      <c r="BN42" s="316"/>
      <c r="BO42" s="316"/>
      <c r="BP42" s="316"/>
      <c r="BQ42" s="316"/>
      <c r="BR42" s="316"/>
      <c r="BS42" s="316"/>
      <c r="BT42" s="317"/>
      <c r="BU42" s="318"/>
      <c r="BV42" s="316"/>
      <c r="BW42" s="316"/>
      <c r="BX42" s="316"/>
      <c r="BY42" s="316"/>
      <c r="BZ42" s="316"/>
      <c r="CA42" s="316"/>
      <c r="CB42" s="316"/>
      <c r="CC42" s="316"/>
      <c r="CD42" s="316"/>
      <c r="CE42" s="316"/>
      <c r="CF42" s="316"/>
      <c r="CG42" s="316"/>
      <c r="CH42" s="316"/>
      <c r="CI42" s="317"/>
      <c r="CJ42" s="318"/>
      <c r="CK42" s="316"/>
      <c r="CL42" s="316"/>
      <c r="CM42" s="316"/>
      <c r="CN42" s="316"/>
      <c r="CO42" s="316"/>
      <c r="CP42" s="316"/>
      <c r="CQ42" s="316"/>
      <c r="CR42" s="316"/>
      <c r="CS42" s="316"/>
      <c r="CT42" s="316"/>
      <c r="CU42" s="316"/>
      <c r="CV42" s="316"/>
      <c r="CW42" s="316"/>
      <c r="CX42" s="319"/>
    </row>
    <row r="43" spans="1:102" s="28" customFormat="1" ht="15" customHeight="1" thickBot="1">
      <c r="A43" s="292"/>
      <c r="B43" s="293"/>
      <c r="C43" s="293"/>
      <c r="D43" s="293"/>
      <c r="E43" s="293"/>
      <c r="F43" s="293"/>
      <c r="G43" s="293"/>
      <c r="H43" s="293"/>
      <c r="I43" s="293"/>
      <c r="J43" s="294"/>
      <c r="K43" s="27"/>
      <c r="L43" s="399" t="s">
        <v>68</v>
      </c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05" t="s">
        <v>69</v>
      </c>
      <c r="AZ43" s="306"/>
      <c r="BA43" s="306"/>
      <c r="BB43" s="306"/>
      <c r="BC43" s="306"/>
      <c r="BD43" s="306"/>
      <c r="BE43" s="307"/>
      <c r="BF43" s="308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10"/>
      <c r="BU43" s="311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10"/>
      <c r="CJ43" s="311"/>
      <c r="CK43" s="309"/>
      <c r="CL43" s="309"/>
      <c r="CM43" s="309"/>
      <c r="CN43" s="309"/>
      <c r="CO43" s="309"/>
      <c r="CP43" s="309"/>
      <c r="CQ43" s="309"/>
      <c r="CR43" s="309"/>
      <c r="CS43" s="309"/>
      <c r="CT43" s="309"/>
      <c r="CU43" s="309"/>
      <c r="CV43" s="309"/>
      <c r="CW43" s="309"/>
      <c r="CX43" s="312"/>
    </row>
    <row r="44" spans="1:102" s="28" customFormat="1" ht="15" customHeight="1" thickBot="1">
      <c r="A44" s="292"/>
      <c r="B44" s="293"/>
      <c r="C44" s="293"/>
      <c r="D44" s="293"/>
      <c r="E44" s="293"/>
      <c r="F44" s="293"/>
      <c r="G44" s="293"/>
      <c r="H44" s="293"/>
      <c r="I44" s="293"/>
      <c r="J44" s="294"/>
      <c r="K44" s="29"/>
      <c r="L44" s="398" t="s">
        <v>70</v>
      </c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  <c r="AM44" s="398"/>
      <c r="AN44" s="398"/>
      <c r="AO44" s="398"/>
      <c r="AP44" s="398"/>
      <c r="AQ44" s="398"/>
      <c r="AR44" s="398"/>
      <c r="AS44" s="398"/>
      <c r="AT44" s="398"/>
      <c r="AU44" s="398"/>
      <c r="AV44" s="398"/>
      <c r="AW44" s="398"/>
      <c r="AX44" s="398"/>
      <c r="AY44" s="296" t="s">
        <v>71</v>
      </c>
      <c r="AZ44" s="297"/>
      <c r="BA44" s="297"/>
      <c r="BB44" s="297"/>
      <c r="BC44" s="297"/>
      <c r="BD44" s="297"/>
      <c r="BE44" s="298"/>
      <c r="BF44" s="299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1"/>
      <c r="BU44" s="302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1"/>
      <c r="CJ44" s="302"/>
      <c r="CK44" s="300"/>
      <c r="CL44" s="300"/>
      <c r="CM44" s="300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3"/>
    </row>
    <row r="45" spans="1:102" s="12" customFormat="1" ht="15" customHeight="1" thickBot="1">
      <c r="A45" s="280"/>
      <c r="B45" s="281"/>
      <c r="C45" s="281"/>
      <c r="D45" s="281"/>
      <c r="E45" s="281"/>
      <c r="F45" s="281"/>
      <c r="G45" s="281"/>
      <c r="H45" s="281"/>
      <c r="I45" s="281"/>
      <c r="J45" s="282"/>
      <c r="K45" s="26"/>
      <c r="L45" s="283" t="s">
        <v>72</v>
      </c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4" t="s">
        <v>73</v>
      </c>
      <c r="AZ45" s="285"/>
      <c r="BA45" s="285"/>
      <c r="BB45" s="285"/>
      <c r="BC45" s="285"/>
      <c r="BD45" s="285"/>
      <c r="BE45" s="286"/>
      <c r="BF45" s="287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9"/>
      <c r="BU45" s="290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9"/>
      <c r="CJ45" s="290"/>
      <c r="CK45" s="288"/>
      <c r="CL45" s="288"/>
      <c r="CM45" s="288"/>
      <c r="CN45" s="288"/>
      <c r="CO45" s="288"/>
      <c r="CP45" s="288"/>
      <c r="CQ45" s="288"/>
      <c r="CR45" s="288"/>
      <c r="CS45" s="288"/>
      <c r="CT45" s="288"/>
      <c r="CU45" s="288"/>
      <c r="CV45" s="288"/>
      <c r="CW45" s="288"/>
      <c r="CX45" s="291"/>
    </row>
    <row r="46" spans="1:102" s="12" customFormat="1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3" t="s">
        <v>74</v>
      </c>
    </row>
    <row r="47" spans="1:102" s="12" customFormat="1" ht="6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3"/>
    </row>
    <row r="48" spans="1:102" s="12" customFormat="1" ht="20.100000000000001" customHeight="1">
      <c r="A48" s="380" t="s">
        <v>27</v>
      </c>
      <c r="B48" s="381"/>
      <c r="C48" s="381"/>
      <c r="D48" s="381"/>
      <c r="E48" s="381"/>
      <c r="F48" s="381"/>
      <c r="G48" s="381"/>
      <c r="H48" s="381"/>
      <c r="I48" s="381"/>
      <c r="J48" s="382"/>
      <c r="K48" s="389" t="s">
        <v>28</v>
      </c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0"/>
      <c r="AW48" s="390"/>
      <c r="AX48" s="391"/>
      <c r="AY48" s="389" t="s">
        <v>29</v>
      </c>
      <c r="AZ48" s="390"/>
      <c r="BA48" s="390"/>
      <c r="BB48" s="390"/>
      <c r="BC48" s="390"/>
      <c r="BD48" s="390"/>
      <c r="BE48" s="391"/>
      <c r="BF48" s="19"/>
      <c r="BG48" s="17"/>
      <c r="BH48" s="17"/>
      <c r="BI48" s="17"/>
      <c r="BJ48" s="20" t="s">
        <v>30</v>
      </c>
      <c r="BK48" s="285"/>
      <c r="BL48" s="285"/>
      <c r="BM48" s="285"/>
      <c r="BN48" s="285"/>
      <c r="BO48" s="285"/>
      <c r="BP48" s="285"/>
      <c r="BQ48" s="285"/>
      <c r="BR48" s="285"/>
      <c r="BS48" s="285"/>
      <c r="BT48" s="21"/>
      <c r="BU48" s="362" t="s">
        <v>31</v>
      </c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4"/>
      <c r="CJ48" s="362" t="s">
        <v>31</v>
      </c>
      <c r="CK48" s="363"/>
      <c r="CL48" s="363"/>
      <c r="CM48" s="363"/>
      <c r="CN48" s="363"/>
      <c r="CO48" s="363"/>
      <c r="CP48" s="363"/>
      <c r="CQ48" s="363"/>
      <c r="CR48" s="363"/>
      <c r="CS48" s="363"/>
      <c r="CT48" s="363"/>
      <c r="CU48" s="363"/>
      <c r="CV48" s="363"/>
      <c r="CW48" s="363"/>
      <c r="CX48" s="364"/>
    </row>
    <row r="49" spans="1:102" s="12" customFormat="1" ht="13.5">
      <c r="A49" s="383"/>
      <c r="B49" s="384"/>
      <c r="C49" s="384"/>
      <c r="D49" s="384"/>
      <c r="E49" s="384"/>
      <c r="F49" s="384"/>
      <c r="G49" s="384"/>
      <c r="H49" s="384"/>
      <c r="I49" s="384"/>
      <c r="J49" s="385"/>
      <c r="K49" s="392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3"/>
      <c r="AW49" s="393"/>
      <c r="AX49" s="394"/>
      <c r="AY49" s="392"/>
      <c r="AZ49" s="393"/>
      <c r="BA49" s="393"/>
      <c r="BB49" s="393"/>
      <c r="BC49" s="393"/>
      <c r="BD49" s="393"/>
      <c r="BE49" s="394"/>
      <c r="BF49" s="365">
        <v>20</v>
      </c>
      <c r="BG49" s="360"/>
      <c r="BH49" s="360"/>
      <c r="BI49" s="360"/>
      <c r="BJ49" s="360"/>
      <c r="BK49" s="360"/>
      <c r="BL49" s="366"/>
      <c r="BM49" s="366"/>
      <c r="BN49" s="366"/>
      <c r="BO49" s="366"/>
      <c r="BP49" s="22" t="s">
        <v>32</v>
      </c>
      <c r="BQ49" s="22"/>
      <c r="BR49" s="22"/>
      <c r="BS49" s="22"/>
      <c r="BT49" s="23"/>
      <c r="BU49" s="22"/>
      <c r="BV49" s="22"/>
      <c r="BW49" s="360">
        <v>20</v>
      </c>
      <c r="BX49" s="360"/>
      <c r="BY49" s="360"/>
      <c r="BZ49" s="360"/>
      <c r="CA49" s="278"/>
      <c r="CB49" s="278"/>
      <c r="CC49" s="278"/>
      <c r="CD49" s="278"/>
      <c r="CE49" s="22" t="s">
        <v>33</v>
      </c>
      <c r="CF49" s="22"/>
      <c r="CG49" s="22"/>
      <c r="CH49" s="22"/>
      <c r="CI49" s="22"/>
      <c r="CJ49" s="24"/>
      <c r="CK49" s="22"/>
      <c r="CL49" s="360">
        <v>20</v>
      </c>
      <c r="CM49" s="360"/>
      <c r="CN49" s="360"/>
      <c r="CO49" s="360"/>
      <c r="CP49" s="278"/>
      <c r="CQ49" s="278"/>
      <c r="CR49" s="278"/>
      <c r="CS49" s="278"/>
      <c r="CT49" s="22" t="s">
        <v>34</v>
      </c>
      <c r="CU49" s="22"/>
      <c r="CV49" s="22"/>
      <c r="CW49" s="22"/>
      <c r="CX49" s="23"/>
    </row>
    <row r="50" spans="1:102" s="12" customFormat="1" ht="7.5" customHeight="1" thickBot="1">
      <c r="A50" s="386"/>
      <c r="B50" s="387"/>
      <c r="C50" s="387"/>
      <c r="D50" s="387"/>
      <c r="E50" s="387"/>
      <c r="F50" s="387"/>
      <c r="G50" s="387"/>
      <c r="H50" s="387"/>
      <c r="I50" s="387"/>
      <c r="J50" s="388"/>
      <c r="K50" s="395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396"/>
      <c r="AO50" s="396"/>
      <c r="AP50" s="396"/>
      <c r="AQ50" s="396"/>
      <c r="AR50" s="396"/>
      <c r="AS50" s="396"/>
      <c r="AT50" s="396"/>
      <c r="AU50" s="396"/>
      <c r="AV50" s="396"/>
      <c r="AW50" s="396"/>
      <c r="AX50" s="397"/>
      <c r="AY50" s="395"/>
      <c r="AZ50" s="396"/>
      <c r="BA50" s="396"/>
      <c r="BB50" s="396"/>
      <c r="BC50" s="396"/>
      <c r="BD50" s="396"/>
      <c r="BE50" s="397"/>
      <c r="BF50" s="334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330"/>
      <c r="BT50" s="331"/>
      <c r="BU50" s="330"/>
      <c r="BV50" s="330"/>
      <c r="BW50" s="330"/>
      <c r="BX50" s="330"/>
      <c r="BY50" s="330"/>
      <c r="BZ50" s="330"/>
      <c r="CA50" s="330"/>
      <c r="CB50" s="330"/>
      <c r="CC50" s="330"/>
      <c r="CD50" s="330"/>
      <c r="CE50" s="330"/>
      <c r="CF50" s="330"/>
      <c r="CG50" s="330"/>
      <c r="CH50" s="330"/>
      <c r="CI50" s="330"/>
      <c r="CJ50" s="334"/>
      <c r="CK50" s="330"/>
      <c r="CL50" s="330"/>
      <c r="CM50" s="330"/>
      <c r="CN50" s="330"/>
      <c r="CO50" s="330"/>
      <c r="CP50" s="330"/>
      <c r="CQ50" s="330"/>
      <c r="CR50" s="330"/>
      <c r="CS50" s="330"/>
      <c r="CT50" s="330"/>
      <c r="CU50" s="330"/>
      <c r="CV50" s="330"/>
      <c r="CW50" s="330"/>
      <c r="CX50" s="331"/>
    </row>
    <row r="51" spans="1:102" s="12" customFormat="1" ht="12">
      <c r="A51" s="372"/>
      <c r="B51" s="373"/>
      <c r="C51" s="373"/>
      <c r="D51" s="373"/>
      <c r="E51" s="373"/>
      <c r="F51" s="373"/>
      <c r="G51" s="373"/>
      <c r="H51" s="373"/>
      <c r="I51" s="373"/>
      <c r="J51" s="374"/>
      <c r="K51" s="375" t="s">
        <v>75</v>
      </c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2" t="s">
        <v>76</v>
      </c>
      <c r="AZ51" s="373"/>
      <c r="BA51" s="373"/>
      <c r="BB51" s="373"/>
      <c r="BC51" s="373"/>
      <c r="BD51" s="373"/>
      <c r="BE51" s="377"/>
      <c r="BF51" s="378"/>
      <c r="BG51" s="368"/>
      <c r="BH51" s="368"/>
      <c r="BI51" s="368"/>
      <c r="BJ51" s="368"/>
      <c r="BK51" s="368"/>
      <c r="BL51" s="368"/>
      <c r="BM51" s="368"/>
      <c r="BN51" s="368"/>
      <c r="BO51" s="368"/>
      <c r="BP51" s="368"/>
      <c r="BQ51" s="368"/>
      <c r="BR51" s="368"/>
      <c r="BS51" s="368"/>
      <c r="BT51" s="379"/>
      <c r="BU51" s="368"/>
      <c r="BV51" s="368"/>
      <c r="BW51" s="368"/>
      <c r="BX51" s="368"/>
      <c r="BY51" s="368"/>
      <c r="BZ51" s="368"/>
      <c r="CA51" s="368"/>
      <c r="CB51" s="368"/>
      <c r="CC51" s="368"/>
      <c r="CD51" s="368"/>
      <c r="CE51" s="368"/>
      <c r="CF51" s="368"/>
      <c r="CG51" s="368"/>
      <c r="CH51" s="368"/>
      <c r="CI51" s="368"/>
      <c r="CJ51" s="367"/>
      <c r="CK51" s="368"/>
      <c r="CL51" s="368"/>
      <c r="CM51" s="368"/>
      <c r="CN51" s="368"/>
      <c r="CO51" s="368"/>
      <c r="CP51" s="368"/>
      <c r="CQ51" s="368"/>
      <c r="CR51" s="368"/>
      <c r="CS51" s="368"/>
      <c r="CT51" s="368"/>
      <c r="CU51" s="368"/>
      <c r="CV51" s="368"/>
      <c r="CW51" s="368"/>
      <c r="CX51" s="369"/>
    </row>
    <row r="52" spans="1:102" s="12" customFormat="1" ht="18" customHeight="1">
      <c r="A52" s="320"/>
      <c r="B52" s="321"/>
      <c r="C52" s="321"/>
      <c r="D52" s="321"/>
      <c r="E52" s="321"/>
      <c r="F52" s="321"/>
      <c r="G52" s="321"/>
      <c r="H52" s="321"/>
      <c r="I52" s="321"/>
      <c r="J52" s="322"/>
      <c r="K52" s="325" t="s">
        <v>77</v>
      </c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0"/>
      <c r="AZ52" s="321"/>
      <c r="BA52" s="321"/>
      <c r="BB52" s="321"/>
      <c r="BC52" s="321"/>
      <c r="BD52" s="321"/>
      <c r="BE52" s="327"/>
      <c r="BF52" s="329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1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4"/>
      <c r="CK52" s="330"/>
      <c r="CL52" s="330"/>
      <c r="CM52" s="330"/>
      <c r="CN52" s="330"/>
      <c r="CO52" s="330"/>
      <c r="CP52" s="330"/>
      <c r="CQ52" s="330"/>
      <c r="CR52" s="330"/>
      <c r="CS52" s="330"/>
      <c r="CT52" s="330"/>
      <c r="CU52" s="330"/>
      <c r="CV52" s="330"/>
      <c r="CW52" s="330"/>
      <c r="CX52" s="335"/>
    </row>
    <row r="53" spans="1:102" s="12" customFormat="1" ht="35.1" customHeight="1">
      <c r="A53" s="323"/>
      <c r="B53" s="275"/>
      <c r="C53" s="275"/>
      <c r="D53" s="275"/>
      <c r="E53" s="275"/>
      <c r="F53" s="275"/>
      <c r="G53" s="275"/>
      <c r="H53" s="275"/>
      <c r="I53" s="275"/>
      <c r="J53" s="324"/>
      <c r="K53" s="25"/>
      <c r="L53" s="370" t="s">
        <v>78</v>
      </c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1"/>
      <c r="AY53" s="323"/>
      <c r="AZ53" s="275"/>
      <c r="BA53" s="275"/>
      <c r="BB53" s="275"/>
      <c r="BC53" s="275"/>
      <c r="BD53" s="275"/>
      <c r="BE53" s="328"/>
      <c r="BF53" s="332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7"/>
      <c r="BR53" s="277"/>
      <c r="BS53" s="277"/>
      <c r="BT53" s="333"/>
      <c r="BU53" s="277"/>
      <c r="BV53" s="277"/>
      <c r="BW53" s="277"/>
      <c r="BX53" s="277"/>
      <c r="BY53" s="277"/>
      <c r="BZ53" s="277"/>
      <c r="CA53" s="277"/>
      <c r="CB53" s="277"/>
      <c r="CC53" s="277"/>
      <c r="CD53" s="277"/>
      <c r="CE53" s="277"/>
      <c r="CF53" s="277"/>
      <c r="CG53" s="277"/>
      <c r="CH53" s="277"/>
      <c r="CI53" s="277"/>
      <c r="CJ53" s="336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337"/>
    </row>
    <row r="54" spans="1:102" s="12" customFormat="1" ht="27.95" customHeight="1">
      <c r="A54" s="284"/>
      <c r="B54" s="285"/>
      <c r="C54" s="285"/>
      <c r="D54" s="285"/>
      <c r="E54" s="285"/>
      <c r="F54" s="285"/>
      <c r="G54" s="285"/>
      <c r="H54" s="285"/>
      <c r="I54" s="285"/>
      <c r="J54" s="313"/>
      <c r="K54" s="26"/>
      <c r="L54" s="351" t="s">
        <v>79</v>
      </c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2" t="s">
        <v>80</v>
      </c>
      <c r="AZ54" s="353"/>
      <c r="BA54" s="353"/>
      <c r="BB54" s="353"/>
      <c r="BC54" s="353"/>
      <c r="BD54" s="353"/>
      <c r="BE54" s="354"/>
      <c r="BF54" s="355" t="s">
        <v>81</v>
      </c>
      <c r="BG54" s="356"/>
      <c r="BH54" s="316"/>
      <c r="BI54" s="316"/>
      <c r="BJ54" s="316"/>
      <c r="BK54" s="316"/>
      <c r="BL54" s="316"/>
      <c r="BM54" s="316"/>
      <c r="BN54" s="316"/>
      <c r="BO54" s="316"/>
      <c r="BP54" s="316"/>
      <c r="BQ54" s="316"/>
      <c r="BR54" s="316"/>
      <c r="BS54" s="357" t="s">
        <v>82</v>
      </c>
      <c r="BT54" s="358"/>
      <c r="BU54" s="359" t="s">
        <v>81</v>
      </c>
      <c r="BV54" s="356"/>
      <c r="BW54" s="316"/>
      <c r="BX54" s="316"/>
      <c r="BY54" s="316"/>
      <c r="BZ54" s="316"/>
      <c r="CA54" s="316"/>
      <c r="CB54" s="316"/>
      <c r="CC54" s="316"/>
      <c r="CD54" s="316"/>
      <c r="CE54" s="316"/>
      <c r="CF54" s="316"/>
      <c r="CG54" s="316"/>
      <c r="CH54" s="357" t="s">
        <v>83</v>
      </c>
      <c r="CI54" s="358"/>
      <c r="CJ54" s="359" t="s">
        <v>81</v>
      </c>
      <c r="CK54" s="356"/>
      <c r="CL54" s="316"/>
      <c r="CM54" s="316"/>
      <c r="CN54" s="316"/>
      <c r="CO54" s="316"/>
      <c r="CP54" s="316"/>
      <c r="CQ54" s="316"/>
      <c r="CR54" s="316"/>
      <c r="CS54" s="316"/>
      <c r="CT54" s="316"/>
      <c r="CU54" s="316"/>
      <c r="CV54" s="316"/>
      <c r="CW54" s="357" t="s">
        <v>83</v>
      </c>
      <c r="CX54" s="361"/>
    </row>
    <row r="55" spans="1:102" s="12" customFormat="1" ht="15" customHeight="1">
      <c r="A55" s="284"/>
      <c r="B55" s="285"/>
      <c r="C55" s="285"/>
      <c r="D55" s="285"/>
      <c r="E55" s="285"/>
      <c r="F55" s="285"/>
      <c r="G55" s="285"/>
      <c r="H55" s="285"/>
      <c r="I55" s="285"/>
      <c r="J55" s="313"/>
      <c r="K55" s="26"/>
      <c r="L55" s="314" t="s">
        <v>84</v>
      </c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284" t="s">
        <v>85</v>
      </c>
      <c r="AZ55" s="285"/>
      <c r="BA55" s="285"/>
      <c r="BB55" s="285"/>
      <c r="BC55" s="285"/>
      <c r="BD55" s="285"/>
      <c r="BE55" s="286"/>
      <c r="BF55" s="315"/>
      <c r="BG55" s="316"/>
      <c r="BH55" s="316"/>
      <c r="BI55" s="316"/>
      <c r="BJ55" s="316"/>
      <c r="BK55" s="316"/>
      <c r="BL55" s="316"/>
      <c r="BM55" s="316"/>
      <c r="BN55" s="316"/>
      <c r="BO55" s="316"/>
      <c r="BP55" s="316"/>
      <c r="BQ55" s="316"/>
      <c r="BR55" s="316"/>
      <c r="BS55" s="316"/>
      <c r="BT55" s="317"/>
      <c r="BU55" s="318"/>
      <c r="BV55" s="316"/>
      <c r="BW55" s="316"/>
      <c r="BX55" s="316"/>
      <c r="BY55" s="316"/>
      <c r="BZ55" s="316"/>
      <c r="CA55" s="316"/>
      <c r="CB55" s="316"/>
      <c r="CC55" s="316"/>
      <c r="CD55" s="316"/>
      <c r="CE55" s="316"/>
      <c r="CF55" s="316"/>
      <c r="CG55" s="316"/>
      <c r="CH55" s="316"/>
      <c r="CI55" s="317"/>
      <c r="CJ55" s="318"/>
      <c r="CK55" s="316"/>
      <c r="CL55" s="316"/>
      <c r="CM55" s="316"/>
      <c r="CN55" s="316"/>
      <c r="CO55" s="316"/>
      <c r="CP55" s="316"/>
      <c r="CQ55" s="316"/>
      <c r="CR55" s="316"/>
      <c r="CS55" s="316"/>
      <c r="CT55" s="316"/>
      <c r="CU55" s="316"/>
      <c r="CV55" s="316"/>
      <c r="CW55" s="316"/>
      <c r="CX55" s="319"/>
    </row>
    <row r="56" spans="1:102" s="12" customFormat="1" ht="15" customHeight="1">
      <c r="A56" s="284"/>
      <c r="B56" s="285"/>
      <c r="C56" s="285"/>
      <c r="D56" s="285"/>
      <c r="E56" s="285"/>
      <c r="F56" s="285"/>
      <c r="G56" s="285"/>
      <c r="H56" s="285"/>
      <c r="I56" s="285"/>
      <c r="J56" s="313"/>
      <c r="K56" s="26"/>
      <c r="L56" s="314" t="s">
        <v>86</v>
      </c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284" t="s">
        <v>87</v>
      </c>
      <c r="AZ56" s="285"/>
      <c r="BA56" s="285"/>
      <c r="BB56" s="285"/>
      <c r="BC56" s="285"/>
      <c r="BD56" s="285"/>
      <c r="BE56" s="286"/>
      <c r="BF56" s="315"/>
      <c r="BG56" s="316"/>
      <c r="BH56" s="316"/>
      <c r="BI56" s="316"/>
      <c r="BJ56" s="316"/>
      <c r="BK56" s="316"/>
      <c r="BL56" s="316"/>
      <c r="BM56" s="316"/>
      <c r="BN56" s="316"/>
      <c r="BO56" s="316"/>
      <c r="BP56" s="316"/>
      <c r="BQ56" s="316"/>
      <c r="BR56" s="316"/>
      <c r="BS56" s="316"/>
      <c r="BT56" s="317"/>
      <c r="BU56" s="318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316"/>
      <c r="CI56" s="317"/>
      <c r="CJ56" s="318"/>
      <c r="CK56" s="316"/>
      <c r="CL56" s="316"/>
      <c r="CM56" s="316"/>
      <c r="CN56" s="316"/>
      <c r="CO56" s="316"/>
      <c r="CP56" s="316"/>
      <c r="CQ56" s="316"/>
      <c r="CR56" s="316"/>
      <c r="CS56" s="316"/>
      <c r="CT56" s="316"/>
      <c r="CU56" s="316"/>
      <c r="CV56" s="316"/>
      <c r="CW56" s="316"/>
      <c r="CX56" s="319"/>
    </row>
    <row r="57" spans="1:102" s="12" customFormat="1" ht="15" customHeight="1">
      <c r="A57" s="284"/>
      <c r="B57" s="285"/>
      <c r="C57" s="285"/>
      <c r="D57" s="285"/>
      <c r="E57" s="285"/>
      <c r="F57" s="285"/>
      <c r="G57" s="285"/>
      <c r="H57" s="285"/>
      <c r="I57" s="285"/>
      <c r="J57" s="313"/>
      <c r="K57" s="26"/>
      <c r="L57" s="314" t="s">
        <v>88</v>
      </c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284" t="s">
        <v>89</v>
      </c>
      <c r="AZ57" s="285"/>
      <c r="BA57" s="285"/>
      <c r="BB57" s="285"/>
      <c r="BC57" s="285"/>
      <c r="BD57" s="285"/>
      <c r="BE57" s="286"/>
      <c r="BF57" s="315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316"/>
      <c r="BS57" s="316"/>
      <c r="BT57" s="317"/>
      <c r="BU57" s="318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316"/>
      <c r="CI57" s="317"/>
      <c r="CJ57" s="318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6"/>
      <c r="CX57" s="319"/>
    </row>
    <row r="58" spans="1:102" s="28" customFormat="1" ht="27.95" customHeight="1" thickBot="1">
      <c r="A58" s="292"/>
      <c r="B58" s="293"/>
      <c r="C58" s="293"/>
      <c r="D58" s="293"/>
      <c r="E58" s="293"/>
      <c r="F58" s="293"/>
      <c r="G58" s="293"/>
      <c r="H58" s="293"/>
      <c r="I58" s="293"/>
      <c r="J58" s="294"/>
      <c r="K58" s="27"/>
      <c r="L58" s="347" t="s">
        <v>90</v>
      </c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8" t="s">
        <v>91</v>
      </c>
      <c r="AZ58" s="349"/>
      <c r="BA58" s="349"/>
      <c r="BB58" s="349"/>
      <c r="BC58" s="349"/>
      <c r="BD58" s="349"/>
      <c r="BE58" s="350"/>
      <c r="BF58" s="308"/>
      <c r="BG58" s="309"/>
      <c r="BH58" s="309"/>
      <c r="BI58" s="309"/>
      <c r="BJ58" s="309"/>
      <c r="BK58" s="309"/>
      <c r="BL58" s="309"/>
      <c r="BM58" s="309"/>
      <c r="BN58" s="309"/>
      <c r="BO58" s="309"/>
      <c r="BP58" s="309"/>
      <c r="BQ58" s="309"/>
      <c r="BR58" s="309"/>
      <c r="BS58" s="309"/>
      <c r="BT58" s="310"/>
      <c r="BU58" s="311"/>
      <c r="BV58" s="309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309"/>
      <c r="CI58" s="310"/>
      <c r="CJ58" s="311"/>
      <c r="CK58" s="309"/>
      <c r="CL58" s="309"/>
      <c r="CM58" s="309"/>
      <c r="CN58" s="309"/>
      <c r="CO58" s="309"/>
      <c r="CP58" s="309"/>
      <c r="CQ58" s="309"/>
      <c r="CR58" s="309"/>
      <c r="CS58" s="309"/>
      <c r="CT58" s="309"/>
      <c r="CU58" s="309"/>
      <c r="CV58" s="309"/>
      <c r="CW58" s="309"/>
      <c r="CX58" s="312"/>
    </row>
    <row r="59" spans="1:102" s="12" customFormat="1" ht="15" customHeight="1" thickBot="1">
      <c r="A59" s="284"/>
      <c r="B59" s="285"/>
      <c r="C59" s="285"/>
      <c r="D59" s="285"/>
      <c r="E59" s="285"/>
      <c r="F59" s="285"/>
      <c r="G59" s="285"/>
      <c r="H59" s="285"/>
      <c r="I59" s="285"/>
      <c r="J59" s="313"/>
      <c r="K59" s="25"/>
      <c r="L59" s="338" t="s">
        <v>92</v>
      </c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44" t="s">
        <v>93</v>
      </c>
      <c r="AZ59" s="345"/>
      <c r="BA59" s="345"/>
      <c r="BB59" s="345"/>
      <c r="BC59" s="345"/>
      <c r="BD59" s="345"/>
      <c r="BE59" s="346"/>
      <c r="BF59" s="339"/>
      <c r="BG59" s="340"/>
      <c r="BH59" s="340"/>
      <c r="BI59" s="340"/>
      <c r="BJ59" s="340"/>
      <c r="BK59" s="340"/>
      <c r="BL59" s="340"/>
      <c r="BM59" s="340"/>
      <c r="BN59" s="340"/>
      <c r="BO59" s="340"/>
      <c r="BP59" s="340"/>
      <c r="BQ59" s="340"/>
      <c r="BR59" s="340"/>
      <c r="BS59" s="340"/>
      <c r="BT59" s="341"/>
      <c r="BU59" s="342"/>
      <c r="BV59" s="340"/>
      <c r="BW59" s="340"/>
      <c r="BX59" s="340"/>
      <c r="BY59" s="340"/>
      <c r="BZ59" s="340"/>
      <c r="CA59" s="340"/>
      <c r="CB59" s="340"/>
      <c r="CC59" s="340"/>
      <c r="CD59" s="340"/>
      <c r="CE59" s="340"/>
      <c r="CF59" s="340"/>
      <c r="CG59" s="340"/>
      <c r="CH59" s="340"/>
      <c r="CI59" s="341"/>
      <c r="CJ59" s="342"/>
      <c r="CK59" s="340"/>
      <c r="CL59" s="340"/>
      <c r="CM59" s="340"/>
      <c r="CN59" s="340"/>
      <c r="CO59" s="340"/>
      <c r="CP59" s="340"/>
      <c r="CQ59" s="340"/>
      <c r="CR59" s="340"/>
      <c r="CS59" s="340"/>
      <c r="CT59" s="340"/>
      <c r="CU59" s="340"/>
      <c r="CV59" s="340"/>
      <c r="CW59" s="340"/>
      <c r="CX59" s="343"/>
    </row>
    <row r="60" spans="1:102" s="12" customFormat="1" ht="15" customHeight="1">
      <c r="A60" s="320"/>
      <c r="B60" s="321"/>
      <c r="C60" s="321"/>
      <c r="D60" s="321"/>
      <c r="E60" s="321"/>
      <c r="F60" s="321"/>
      <c r="G60" s="321"/>
      <c r="H60" s="321"/>
      <c r="I60" s="321"/>
      <c r="J60" s="322"/>
      <c r="K60" s="325" t="s">
        <v>94</v>
      </c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0" t="s">
        <v>95</v>
      </c>
      <c r="AZ60" s="321"/>
      <c r="BA60" s="321"/>
      <c r="BB60" s="321"/>
      <c r="BC60" s="321"/>
      <c r="BD60" s="321"/>
      <c r="BE60" s="327"/>
      <c r="BF60" s="329"/>
      <c r="BG60" s="330"/>
      <c r="BH60" s="330"/>
      <c r="BI60" s="330"/>
      <c r="BJ60" s="330"/>
      <c r="BK60" s="330"/>
      <c r="BL60" s="330"/>
      <c r="BM60" s="330"/>
      <c r="BN60" s="330"/>
      <c r="BO60" s="330"/>
      <c r="BP60" s="330"/>
      <c r="BQ60" s="330"/>
      <c r="BR60" s="330"/>
      <c r="BS60" s="330"/>
      <c r="BT60" s="331"/>
      <c r="BU60" s="330"/>
      <c r="BV60" s="330"/>
      <c r="BW60" s="330"/>
      <c r="BX60" s="330"/>
      <c r="BY60" s="330"/>
      <c r="BZ60" s="330"/>
      <c r="CA60" s="330"/>
      <c r="CB60" s="330"/>
      <c r="CC60" s="330"/>
      <c r="CD60" s="330"/>
      <c r="CE60" s="330"/>
      <c r="CF60" s="330"/>
      <c r="CG60" s="330"/>
      <c r="CH60" s="330"/>
      <c r="CI60" s="330"/>
      <c r="CJ60" s="334"/>
      <c r="CK60" s="330"/>
      <c r="CL60" s="330"/>
      <c r="CM60" s="330"/>
      <c r="CN60" s="330"/>
      <c r="CO60" s="330"/>
      <c r="CP60" s="330"/>
      <c r="CQ60" s="330"/>
      <c r="CR60" s="330"/>
      <c r="CS60" s="330"/>
      <c r="CT60" s="330"/>
      <c r="CU60" s="330"/>
      <c r="CV60" s="330"/>
      <c r="CW60" s="330"/>
      <c r="CX60" s="335"/>
    </row>
    <row r="61" spans="1:102" s="12" customFormat="1" ht="15" customHeight="1">
      <c r="A61" s="323"/>
      <c r="B61" s="275"/>
      <c r="C61" s="275"/>
      <c r="D61" s="275"/>
      <c r="E61" s="275"/>
      <c r="F61" s="275"/>
      <c r="G61" s="275"/>
      <c r="H61" s="275"/>
      <c r="I61" s="275"/>
      <c r="J61" s="324"/>
      <c r="K61" s="25"/>
      <c r="L61" s="338" t="s">
        <v>96</v>
      </c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23"/>
      <c r="AZ61" s="275"/>
      <c r="BA61" s="275"/>
      <c r="BB61" s="275"/>
      <c r="BC61" s="275"/>
      <c r="BD61" s="275"/>
      <c r="BE61" s="328"/>
      <c r="BF61" s="332"/>
      <c r="BG61" s="277"/>
      <c r="BH61" s="277"/>
      <c r="BI61" s="277"/>
      <c r="BJ61" s="277"/>
      <c r="BK61" s="277"/>
      <c r="BL61" s="277"/>
      <c r="BM61" s="277"/>
      <c r="BN61" s="277"/>
      <c r="BO61" s="277"/>
      <c r="BP61" s="277"/>
      <c r="BQ61" s="277"/>
      <c r="BR61" s="277"/>
      <c r="BS61" s="277"/>
      <c r="BT61" s="333"/>
      <c r="BU61" s="277"/>
      <c r="BV61" s="277"/>
      <c r="BW61" s="277"/>
      <c r="BX61" s="277"/>
      <c r="BY61" s="277"/>
      <c r="BZ61" s="277"/>
      <c r="CA61" s="277"/>
      <c r="CB61" s="277"/>
      <c r="CC61" s="277"/>
      <c r="CD61" s="277"/>
      <c r="CE61" s="277"/>
      <c r="CF61" s="277"/>
      <c r="CG61" s="277"/>
      <c r="CH61" s="277"/>
      <c r="CI61" s="277"/>
      <c r="CJ61" s="336"/>
      <c r="CK61" s="277"/>
      <c r="CL61" s="277"/>
      <c r="CM61" s="277"/>
      <c r="CN61" s="277"/>
      <c r="CO61" s="277"/>
      <c r="CP61" s="277"/>
      <c r="CQ61" s="277"/>
      <c r="CR61" s="277"/>
      <c r="CS61" s="277"/>
      <c r="CT61" s="277"/>
      <c r="CU61" s="277"/>
      <c r="CV61" s="277"/>
      <c r="CW61" s="277"/>
      <c r="CX61" s="337"/>
    </row>
    <row r="62" spans="1:102" s="12" customFormat="1" ht="15" customHeight="1">
      <c r="A62" s="284"/>
      <c r="B62" s="285"/>
      <c r="C62" s="285"/>
      <c r="D62" s="285"/>
      <c r="E62" s="285"/>
      <c r="F62" s="285"/>
      <c r="G62" s="285"/>
      <c r="H62" s="285"/>
      <c r="I62" s="285"/>
      <c r="J62" s="313"/>
      <c r="K62" s="26"/>
      <c r="L62" s="314" t="s">
        <v>97</v>
      </c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  <c r="AU62" s="314"/>
      <c r="AV62" s="314"/>
      <c r="AW62" s="314"/>
      <c r="AX62" s="314"/>
      <c r="AY62" s="284" t="s">
        <v>98</v>
      </c>
      <c r="AZ62" s="285"/>
      <c r="BA62" s="285"/>
      <c r="BB62" s="285"/>
      <c r="BC62" s="285"/>
      <c r="BD62" s="285"/>
      <c r="BE62" s="286"/>
      <c r="BF62" s="315"/>
      <c r="BG62" s="316"/>
      <c r="BH62" s="316"/>
      <c r="BI62" s="316"/>
      <c r="BJ62" s="316"/>
      <c r="BK62" s="316"/>
      <c r="BL62" s="316"/>
      <c r="BM62" s="316"/>
      <c r="BN62" s="316"/>
      <c r="BO62" s="316"/>
      <c r="BP62" s="316"/>
      <c r="BQ62" s="316"/>
      <c r="BR62" s="316"/>
      <c r="BS62" s="316"/>
      <c r="BT62" s="317"/>
      <c r="BU62" s="318"/>
      <c r="BV62" s="316"/>
      <c r="BW62" s="316"/>
      <c r="BX62" s="316"/>
      <c r="BY62" s="316"/>
      <c r="BZ62" s="316"/>
      <c r="CA62" s="316"/>
      <c r="CB62" s="316"/>
      <c r="CC62" s="316"/>
      <c r="CD62" s="316"/>
      <c r="CE62" s="316"/>
      <c r="CF62" s="316"/>
      <c r="CG62" s="316"/>
      <c r="CH62" s="316"/>
      <c r="CI62" s="317"/>
      <c r="CJ62" s="318"/>
      <c r="CK62" s="316"/>
      <c r="CL62" s="316"/>
      <c r="CM62" s="316"/>
      <c r="CN62" s="316"/>
      <c r="CO62" s="316"/>
      <c r="CP62" s="316"/>
      <c r="CQ62" s="316"/>
      <c r="CR62" s="316"/>
      <c r="CS62" s="316"/>
      <c r="CT62" s="316"/>
      <c r="CU62" s="316"/>
      <c r="CV62" s="316"/>
      <c r="CW62" s="316"/>
      <c r="CX62" s="319"/>
    </row>
    <row r="63" spans="1:102" s="12" customFormat="1" ht="15" customHeight="1">
      <c r="A63" s="284"/>
      <c r="B63" s="285"/>
      <c r="C63" s="285"/>
      <c r="D63" s="285"/>
      <c r="E63" s="285"/>
      <c r="F63" s="285"/>
      <c r="G63" s="285"/>
      <c r="H63" s="285"/>
      <c r="I63" s="285"/>
      <c r="J63" s="313"/>
      <c r="K63" s="26"/>
      <c r="L63" s="314" t="s">
        <v>99</v>
      </c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  <c r="AX63" s="314"/>
      <c r="AY63" s="284" t="s">
        <v>100</v>
      </c>
      <c r="AZ63" s="285"/>
      <c r="BA63" s="285"/>
      <c r="BB63" s="285"/>
      <c r="BC63" s="285"/>
      <c r="BD63" s="285"/>
      <c r="BE63" s="286"/>
      <c r="BF63" s="315"/>
      <c r="BG63" s="316"/>
      <c r="BH63" s="316"/>
      <c r="BI63" s="316"/>
      <c r="BJ63" s="316"/>
      <c r="BK63" s="316"/>
      <c r="BL63" s="316"/>
      <c r="BM63" s="316"/>
      <c r="BN63" s="316"/>
      <c r="BO63" s="316"/>
      <c r="BP63" s="316"/>
      <c r="BQ63" s="316"/>
      <c r="BR63" s="316"/>
      <c r="BS63" s="316"/>
      <c r="BT63" s="317"/>
      <c r="BU63" s="318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316"/>
      <c r="CH63" s="316"/>
      <c r="CI63" s="317"/>
      <c r="CJ63" s="318"/>
      <c r="CK63" s="316"/>
      <c r="CL63" s="316"/>
      <c r="CM63" s="316"/>
      <c r="CN63" s="316"/>
      <c r="CO63" s="316"/>
      <c r="CP63" s="316"/>
      <c r="CQ63" s="316"/>
      <c r="CR63" s="316"/>
      <c r="CS63" s="316"/>
      <c r="CT63" s="316"/>
      <c r="CU63" s="316"/>
      <c r="CV63" s="316"/>
      <c r="CW63" s="316"/>
      <c r="CX63" s="319"/>
    </row>
    <row r="64" spans="1:102" s="28" customFormat="1" ht="15" customHeight="1" thickBot="1">
      <c r="A64" s="292"/>
      <c r="B64" s="293"/>
      <c r="C64" s="293"/>
      <c r="D64" s="293"/>
      <c r="E64" s="293"/>
      <c r="F64" s="293"/>
      <c r="G64" s="293"/>
      <c r="H64" s="293"/>
      <c r="I64" s="293"/>
      <c r="J64" s="294"/>
      <c r="K64" s="27"/>
      <c r="L64" s="304" t="s">
        <v>101</v>
      </c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304"/>
      <c r="AQ64" s="304"/>
      <c r="AR64" s="304"/>
      <c r="AS64" s="304"/>
      <c r="AT64" s="304"/>
      <c r="AU64" s="304"/>
      <c r="AV64" s="304"/>
      <c r="AW64" s="304"/>
      <c r="AX64" s="304"/>
      <c r="AY64" s="305" t="s">
        <v>102</v>
      </c>
      <c r="AZ64" s="306"/>
      <c r="BA64" s="306"/>
      <c r="BB64" s="306"/>
      <c r="BC64" s="306"/>
      <c r="BD64" s="306"/>
      <c r="BE64" s="307"/>
      <c r="BF64" s="308"/>
      <c r="BG64" s="309"/>
      <c r="BH64" s="309"/>
      <c r="BI64" s="309"/>
      <c r="BJ64" s="309"/>
      <c r="BK64" s="309"/>
      <c r="BL64" s="309"/>
      <c r="BM64" s="309"/>
      <c r="BN64" s="309"/>
      <c r="BO64" s="309"/>
      <c r="BP64" s="309"/>
      <c r="BQ64" s="309"/>
      <c r="BR64" s="309"/>
      <c r="BS64" s="309"/>
      <c r="BT64" s="310"/>
      <c r="BU64" s="311"/>
      <c r="BV64" s="309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309"/>
      <c r="CI64" s="310"/>
      <c r="CJ64" s="311"/>
      <c r="CK64" s="309"/>
      <c r="CL64" s="309"/>
      <c r="CM64" s="309"/>
      <c r="CN64" s="309"/>
      <c r="CO64" s="309"/>
      <c r="CP64" s="309"/>
      <c r="CQ64" s="309"/>
      <c r="CR64" s="309"/>
      <c r="CS64" s="309"/>
      <c r="CT64" s="309"/>
      <c r="CU64" s="309"/>
      <c r="CV64" s="309"/>
      <c r="CW64" s="309"/>
      <c r="CX64" s="312"/>
    </row>
    <row r="65" spans="1:102" s="12" customFormat="1" ht="15" customHeight="1" thickBot="1">
      <c r="A65" s="284"/>
      <c r="B65" s="285"/>
      <c r="C65" s="285"/>
      <c r="D65" s="285"/>
      <c r="E65" s="285"/>
      <c r="F65" s="285"/>
      <c r="G65" s="285"/>
      <c r="H65" s="285"/>
      <c r="I65" s="285"/>
      <c r="J65" s="313"/>
      <c r="K65" s="25"/>
      <c r="L65" s="338" t="s">
        <v>103</v>
      </c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296" t="s">
        <v>104</v>
      </c>
      <c r="AZ65" s="297"/>
      <c r="BA65" s="297"/>
      <c r="BB65" s="297"/>
      <c r="BC65" s="297"/>
      <c r="BD65" s="297"/>
      <c r="BE65" s="298"/>
      <c r="BF65" s="339"/>
      <c r="BG65" s="340"/>
      <c r="BH65" s="340"/>
      <c r="BI65" s="340"/>
      <c r="BJ65" s="340"/>
      <c r="BK65" s="340"/>
      <c r="BL65" s="340"/>
      <c r="BM65" s="340"/>
      <c r="BN65" s="340"/>
      <c r="BO65" s="340"/>
      <c r="BP65" s="340"/>
      <c r="BQ65" s="340"/>
      <c r="BR65" s="340"/>
      <c r="BS65" s="340"/>
      <c r="BT65" s="341"/>
      <c r="BU65" s="342"/>
      <c r="BV65" s="340"/>
      <c r="BW65" s="340"/>
      <c r="BX65" s="340"/>
      <c r="BY65" s="340"/>
      <c r="BZ65" s="340"/>
      <c r="CA65" s="340"/>
      <c r="CB65" s="340"/>
      <c r="CC65" s="340"/>
      <c r="CD65" s="340"/>
      <c r="CE65" s="340"/>
      <c r="CF65" s="340"/>
      <c r="CG65" s="340"/>
      <c r="CH65" s="340"/>
      <c r="CI65" s="341"/>
      <c r="CJ65" s="342"/>
      <c r="CK65" s="340"/>
      <c r="CL65" s="340"/>
      <c r="CM65" s="340"/>
      <c r="CN65" s="340"/>
      <c r="CO65" s="340"/>
      <c r="CP65" s="340"/>
      <c r="CQ65" s="340"/>
      <c r="CR65" s="340"/>
      <c r="CS65" s="340"/>
      <c r="CT65" s="340"/>
      <c r="CU65" s="340"/>
      <c r="CV65" s="340"/>
      <c r="CW65" s="340"/>
      <c r="CX65" s="343"/>
    </row>
    <row r="66" spans="1:102" s="12" customFormat="1" ht="15" customHeight="1">
      <c r="A66" s="320"/>
      <c r="B66" s="321"/>
      <c r="C66" s="321"/>
      <c r="D66" s="321"/>
      <c r="E66" s="321"/>
      <c r="F66" s="321"/>
      <c r="G66" s="321"/>
      <c r="H66" s="321"/>
      <c r="I66" s="321"/>
      <c r="J66" s="322"/>
      <c r="K66" s="325" t="s">
        <v>105</v>
      </c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0" t="s">
        <v>106</v>
      </c>
      <c r="AZ66" s="321"/>
      <c r="BA66" s="321"/>
      <c r="BB66" s="321"/>
      <c r="BC66" s="321"/>
      <c r="BD66" s="321"/>
      <c r="BE66" s="327"/>
      <c r="BF66" s="329"/>
      <c r="BG66" s="330"/>
      <c r="BH66" s="330"/>
      <c r="BI66" s="330"/>
      <c r="BJ66" s="330"/>
      <c r="BK66" s="330"/>
      <c r="BL66" s="330"/>
      <c r="BM66" s="330"/>
      <c r="BN66" s="330"/>
      <c r="BO66" s="330"/>
      <c r="BP66" s="330"/>
      <c r="BQ66" s="330"/>
      <c r="BR66" s="330"/>
      <c r="BS66" s="330"/>
      <c r="BT66" s="331"/>
      <c r="BU66" s="330"/>
      <c r="BV66" s="330"/>
      <c r="BW66" s="330"/>
      <c r="BX66" s="330"/>
      <c r="BY66" s="330"/>
      <c r="BZ66" s="330"/>
      <c r="CA66" s="330"/>
      <c r="CB66" s="330"/>
      <c r="CC66" s="330"/>
      <c r="CD66" s="330"/>
      <c r="CE66" s="330"/>
      <c r="CF66" s="330"/>
      <c r="CG66" s="330"/>
      <c r="CH66" s="330"/>
      <c r="CI66" s="330"/>
      <c r="CJ66" s="334"/>
      <c r="CK66" s="330"/>
      <c r="CL66" s="330"/>
      <c r="CM66" s="330"/>
      <c r="CN66" s="330"/>
      <c r="CO66" s="330"/>
      <c r="CP66" s="330"/>
      <c r="CQ66" s="330"/>
      <c r="CR66" s="330"/>
      <c r="CS66" s="330"/>
      <c r="CT66" s="330"/>
      <c r="CU66" s="330"/>
      <c r="CV66" s="330"/>
      <c r="CW66" s="330"/>
      <c r="CX66" s="335"/>
    </row>
    <row r="67" spans="1:102" s="12" customFormat="1" ht="15" customHeight="1">
      <c r="A67" s="323"/>
      <c r="B67" s="275"/>
      <c r="C67" s="275"/>
      <c r="D67" s="275"/>
      <c r="E67" s="275"/>
      <c r="F67" s="275"/>
      <c r="G67" s="275"/>
      <c r="H67" s="275"/>
      <c r="I67" s="275"/>
      <c r="J67" s="324"/>
      <c r="K67" s="25"/>
      <c r="L67" s="338" t="s">
        <v>96</v>
      </c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23"/>
      <c r="AZ67" s="275"/>
      <c r="BA67" s="275"/>
      <c r="BB67" s="275"/>
      <c r="BC67" s="275"/>
      <c r="BD67" s="275"/>
      <c r="BE67" s="328"/>
      <c r="BF67" s="332"/>
      <c r="BG67" s="277"/>
      <c r="BH67" s="277"/>
      <c r="BI67" s="277"/>
      <c r="BJ67" s="277"/>
      <c r="BK67" s="277"/>
      <c r="BL67" s="277"/>
      <c r="BM67" s="277"/>
      <c r="BN67" s="277"/>
      <c r="BO67" s="277"/>
      <c r="BP67" s="277"/>
      <c r="BQ67" s="277"/>
      <c r="BR67" s="277"/>
      <c r="BS67" s="277"/>
      <c r="BT67" s="333"/>
      <c r="BU67" s="277"/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77"/>
      <c r="CI67" s="277"/>
      <c r="CJ67" s="336"/>
      <c r="CK67" s="277"/>
      <c r="CL67" s="277"/>
      <c r="CM67" s="277"/>
      <c r="CN67" s="277"/>
      <c r="CO67" s="277"/>
      <c r="CP67" s="277"/>
      <c r="CQ67" s="277"/>
      <c r="CR67" s="277"/>
      <c r="CS67" s="277"/>
      <c r="CT67" s="277"/>
      <c r="CU67" s="277"/>
      <c r="CV67" s="277"/>
      <c r="CW67" s="277"/>
      <c r="CX67" s="337"/>
    </row>
    <row r="68" spans="1:102" s="12" customFormat="1" ht="15" customHeight="1">
      <c r="A68" s="284"/>
      <c r="B68" s="285"/>
      <c r="C68" s="285"/>
      <c r="D68" s="285"/>
      <c r="E68" s="285"/>
      <c r="F68" s="285"/>
      <c r="G68" s="285"/>
      <c r="H68" s="285"/>
      <c r="I68" s="285"/>
      <c r="J68" s="313"/>
      <c r="K68" s="26"/>
      <c r="L68" s="314" t="s">
        <v>107</v>
      </c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284" t="s">
        <v>108</v>
      </c>
      <c r="AZ68" s="285"/>
      <c r="BA68" s="285"/>
      <c r="BB68" s="285"/>
      <c r="BC68" s="285"/>
      <c r="BD68" s="285"/>
      <c r="BE68" s="286"/>
      <c r="BF68" s="315"/>
      <c r="BG68" s="316"/>
      <c r="BH68" s="316"/>
      <c r="BI68" s="316"/>
      <c r="BJ68" s="316"/>
      <c r="BK68" s="316"/>
      <c r="BL68" s="316"/>
      <c r="BM68" s="316"/>
      <c r="BN68" s="316"/>
      <c r="BO68" s="316"/>
      <c r="BP68" s="316"/>
      <c r="BQ68" s="316"/>
      <c r="BR68" s="316"/>
      <c r="BS68" s="316"/>
      <c r="BT68" s="317"/>
      <c r="BU68" s="318"/>
      <c r="BV68" s="316"/>
      <c r="BW68" s="316"/>
      <c r="BX68" s="316"/>
      <c r="BY68" s="316"/>
      <c r="BZ68" s="316"/>
      <c r="CA68" s="316"/>
      <c r="CB68" s="316"/>
      <c r="CC68" s="316"/>
      <c r="CD68" s="316"/>
      <c r="CE68" s="316"/>
      <c r="CF68" s="316"/>
      <c r="CG68" s="316"/>
      <c r="CH68" s="316"/>
      <c r="CI68" s="317"/>
      <c r="CJ68" s="318"/>
      <c r="CK68" s="316"/>
      <c r="CL68" s="316"/>
      <c r="CM68" s="316"/>
      <c r="CN68" s="316"/>
      <c r="CO68" s="316"/>
      <c r="CP68" s="316"/>
      <c r="CQ68" s="316"/>
      <c r="CR68" s="316"/>
      <c r="CS68" s="316"/>
      <c r="CT68" s="316"/>
      <c r="CU68" s="316"/>
      <c r="CV68" s="316"/>
      <c r="CW68" s="316"/>
      <c r="CX68" s="319"/>
    </row>
    <row r="69" spans="1:102" s="12" customFormat="1" ht="15" customHeight="1">
      <c r="A69" s="284"/>
      <c r="B69" s="285"/>
      <c r="C69" s="285"/>
      <c r="D69" s="285"/>
      <c r="E69" s="285"/>
      <c r="F69" s="285"/>
      <c r="G69" s="285"/>
      <c r="H69" s="285"/>
      <c r="I69" s="285"/>
      <c r="J69" s="313"/>
      <c r="K69" s="26"/>
      <c r="L69" s="314" t="s">
        <v>109</v>
      </c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  <c r="AW69" s="314"/>
      <c r="AX69" s="314"/>
      <c r="AY69" s="284" t="s">
        <v>110</v>
      </c>
      <c r="AZ69" s="285"/>
      <c r="BA69" s="285"/>
      <c r="BB69" s="285"/>
      <c r="BC69" s="285"/>
      <c r="BD69" s="285"/>
      <c r="BE69" s="286"/>
      <c r="BF69" s="315"/>
      <c r="BG69" s="316"/>
      <c r="BH69" s="316"/>
      <c r="BI69" s="316"/>
      <c r="BJ69" s="316"/>
      <c r="BK69" s="316"/>
      <c r="BL69" s="316"/>
      <c r="BM69" s="316"/>
      <c r="BN69" s="316"/>
      <c r="BO69" s="316"/>
      <c r="BP69" s="316"/>
      <c r="BQ69" s="316"/>
      <c r="BR69" s="316"/>
      <c r="BS69" s="316"/>
      <c r="BT69" s="317"/>
      <c r="BU69" s="318"/>
      <c r="BV69" s="316"/>
      <c r="BW69" s="316"/>
      <c r="BX69" s="316"/>
      <c r="BY69" s="316"/>
      <c r="BZ69" s="316"/>
      <c r="CA69" s="316"/>
      <c r="CB69" s="316"/>
      <c r="CC69" s="316"/>
      <c r="CD69" s="316"/>
      <c r="CE69" s="316"/>
      <c r="CF69" s="316"/>
      <c r="CG69" s="316"/>
      <c r="CH69" s="316"/>
      <c r="CI69" s="317"/>
      <c r="CJ69" s="318"/>
      <c r="CK69" s="316"/>
      <c r="CL69" s="316"/>
      <c r="CM69" s="316"/>
      <c r="CN69" s="316"/>
      <c r="CO69" s="316"/>
      <c r="CP69" s="316"/>
      <c r="CQ69" s="316"/>
      <c r="CR69" s="316"/>
      <c r="CS69" s="316"/>
      <c r="CT69" s="316"/>
      <c r="CU69" s="316"/>
      <c r="CV69" s="316"/>
      <c r="CW69" s="316"/>
      <c r="CX69" s="319"/>
    </row>
    <row r="70" spans="1:102" s="12" customFormat="1" ht="15" customHeight="1">
      <c r="A70" s="284"/>
      <c r="B70" s="285"/>
      <c r="C70" s="285"/>
      <c r="D70" s="285"/>
      <c r="E70" s="285"/>
      <c r="F70" s="285"/>
      <c r="G70" s="285"/>
      <c r="H70" s="285"/>
      <c r="I70" s="285"/>
      <c r="J70" s="313"/>
      <c r="K70" s="26"/>
      <c r="L70" s="314" t="s">
        <v>99</v>
      </c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/>
      <c r="AO70" s="314"/>
      <c r="AP70" s="314"/>
      <c r="AQ70" s="314"/>
      <c r="AR70" s="314"/>
      <c r="AS70" s="314"/>
      <c r="AT70" s="314"/>
      <c r="AU70" s="314"/>
      <c r="AV70" s="314"/>
      <c r="AW70" s="314"/>
      <c r="AX70" s="314"/>
      <c r="AY70" s="284" t="s">
        <v>111</v>
      </c>
      <c r="AZ70" s="285"/>
      <c r="BA70" s="285"/>
      <c r="BB70" s="285"/>
      <c r="BC70" s="285"/>
      <c r="BD70" s="285"/>
      <c r="BE70" s="286"/>
      <c r="BF70" s="315"/>
      <c r="BG70" s="316"/>
      <c r="BH70" s="316"/>
      <c r="BI70" s="316"/>
      <c r="BJ70" s="316"/>
      <c r="BK70" s="316"/>
      <c r="BL70" s="316"/>
      <c r="BM70" s="316"/>
      <c r="BN70" s="316"/>
      <c r="BO70" s="316"/>
      <c r="BP70" s="316"/>
      <c r="BQ70" s="316"/>
      <c r="BR70" s="316"/>
      <c r="BS70" s="316"/>
      <c r="BT70" s="317"/>
      <c r="BU70" s="318"/>
      <c r="BV70" s="316"/>
      <c r="BW70" s="316"/>
      <c r="BX70" s="316"/>
      <c r="BY70" s="316"/>
      <c r="BZ70" s="316"/>
      <c r="CA70" s="316"/>
      <c r="CB70" s="316"/>
      <c r="CC70" s="316"/>
      <c r="CD70" s="316"/>
      <c r="CE70" s="316"/>
      <c r="CF70" s="316"/>
      <c r="CG70" s="316"/>
      <c r="CH70" s="316"/>
      <c r="CI70" s="317"/>
      <c r="CJ70" s="318"/>
      <c r="CK70" s="316"/>
      <c r="CL70" s="316"/>
      <c r="CM70" s="316"/>
      <c r="CN70" s="316"/>
      <c r="CO70" s="316"/>
      <c r="CP70" s="316"/>
      <c r="CQ70" s="316"/>
      <c r="CR70" s="316"/>
      <c r="CS70" s="316"/>
      <c r="CT70" s="316"/>
      <c r="CU70" s="316"/>
      <c r="CV70" s="316"/>
      <c r="CW70" s="316"/>
      <c r="CX70" s="319"/>
    </row>
    <row r="71" spans="1:102" s="28" customFormat="1" ht="15" customHeight="1" thickBot="1">
      <c r="A71" s="292"/>
      <c r="B71" s="293"/>
      <c r="C71" s="293"/>
      <c r="D71" s="293"/>
      <c r="E71" s="293"/>
      <c r="F71" s="293"/>
      <c r="G71" s="293"/>
      <c r="H71" s="293"/>
      <c r="I71" s="293"/>
      <c r="J71" s="294"/>
      <c r="K71" s="27"/>
      <c r="L71" s="304" t="s">
        <v>101</v>
      </c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5" t="s">
        <v>112</v>
      </c>
      <c r="AZ71" s="306"/>
      <c r="BA71" s="306"/>
      <c r="BB71" s="306"/>
      <c r="BC71" s="306"/>
      <c r="BD71" s="306"/>
      <c r="BE71" s="307"/>
      <c r="BF71" s="308"/>
      <c r="BG71" s="309"/>
      <c r="BH71" s="309"/>
      <c r="BI71" s="309"/>
      <c r="BJ71" s="309"/>
      <c r="BK71" s="309"/>
      <c r="BL71" s="309"/>
      <c r="BM71" s="309"/>
      <c r="BN71" s="309"/>
      <c r="BO71" s="309"/>
      <c r="BP71" s="309"/>
      <c r="BQ71" s="309"/>
      <c r="BR71" s="309"/>
      <c r="BS71" s="309"/>
      <c r="BT71" s="310"/>
      <c r="BU71" s="311"/>
      <c r="BV71" s="309"/>
      <c r="BW71" s="309"/>
      <c r="BX71" s="309"/>
      <c r="BY71" s="309"/>
      <c r="BZ71" s="309"/>
      <c r="CA71" s="309"/>
      <c r="CB71" s="309"/>
      <c r="CC71" s="309"/>
      <c r="CD71" s="309"/>
      <c r="CE71" s="309"/>
      <c r="CF71" s="309"/>
      <c r="CG71" s="309"/>
      <c r="CH71" s="309"/>
      <c r="CI71" s="310"/>
      <c r="CJ71" s="311"/>
      <c r="CK71" s="309"/>
      <c r="CL71" s="309"/>
      <c r="CM71" s="309"/>
      <c r="CN71" s="309"/>
      <c r="CO71" s="309"/>
      <c r="CP71" s="309"/>
      <c r="CQ71" s="309"/>
      <c r="CR71" s="309"/>
      <c r="CS71" s="309"/>
      <c r="CT71" s="309"/>
      <c r="CU71" s="309"/>
      <c r="CV71" s="309"/>
      <c r="CW71" s="309"/>
      <c r="CX71" s="312"/>
    </row>
    <row r="72" spans="1:102" s="28" customFormat="1" ht="15" customHeight="1" thickBot="1">
      <c r="A72" s="292"/>
      <c r="B72" s="293"/>
      <c r="C72" s="293"/>
      <c r="D72" s="293"/>
      <c r="E72" s="293"/>
      <c r="F72" s="293"/>
      <c r="G72" s="293"/>
      <c r="H72" s="293"/>
      <c r="I72" s="293"/>
      <c r="J72" s="294"/>
      <c r="K72" s="29"/>
      <c r="L72" s="295" t="s">
        <v>113</v>
      </c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6" t="s">
        <v>114</v>
      </c>
      <c r="AZ72" s="297"/>
      <c r="BA72" s="297"/>
      <c r="BB72" s="297"/>
      <c r="BC72" s="297"/>
      <c r="BD72" s="297"/>
      <c r="BE72" s="298"/>
      <c r="BF72" s="299"/>
      <c r="BG72" s="300"/>
      <c r="BH72" s="300"/>
      <c r="BI72" s="300"/>
      <c r="BJ72" s="300"/>
      <c r="BK72" s="300"/>
      <c r="BL72" s="300"/>
      <c r="BM72" s="300"/>
      <c r="BN72" s="300"/>
      <c r="BO72" s="300"/>
      <c r="BP72" s="300"/>
      <c r="BQ72" s="300"/>
      <c r="BR72" s="300"/>
      <c r="BS72" s="300"/>
      <c r="BT72" s="301"/>
      <c r="BU72" s="302"/>
      <c r="BV72" s="300"/>
      <c r="BW72" s="300"/>
      <c r="BX72" s="300"/>
      <c r="BY72" s="300"/>
      <c r="BZ72" s="300"/>
      <c r="CA72" s="300"/>
      <c r="CB72" s="300"/>
      <c r="CC72" s="300"/>
      <c r="CD72" s="300"/>
      <c r="CE72" s="300"/>
      <c r="CF72" s="300"/>
      <c r="CG72" s="300"/>
      <c r="CH72" s="300"/>
      <c r="CI72" s="301"/>
      <c r="CJ72" s="302"/>
      <c r="CK72" s="300"/>
      <c r="CL72" s="300"/>
      <c r="CM72" s="300"/>
      <c r="CN72" s="300"/>
      <c r="CO72" s="300"/>
      <c r="CP72" s="300"/>
      <c r="CQ72" s="300"/>
      <c r="CR72" s="300"/>
      <c r="CS72" s="300"/>
      <c r="CT72" s="300"/>
      <c r="CU72" s="300"/>
      <c r="CV72" s="300"/>
      <c r="CW72" s="300"/>
      <c r="CX72" s="303"/>
    </row>
    <row r="73" spans="1:102" s="12" customFormat="1" ht="15" customHeight="1" thickBot="1">
      <c r="A73" s="280"/>
      <c r="B73" s="281"/>
      <c r="C73" s="281"/>
      <c r="D73" s="281"/>
      <c r="E73" s="281"/>
      <c r="F73" s="281"/>
      <c r="G73" s="281"/>
      <c r="H73" s="281"/>
      <c r="I73" s="281"/>
      <c r="J73" s="282"/>
      <c r="K73" s="26"/>
      <c r="L73" s="283" t="s">
        <v>72</v>
      </c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4" t="s">
        <v>115</v>
      </c>
      <c r="AZ73" s="285"/>
      <c r="BA73" s="285"/>
      <c r="BB73" s="285"/>
      <c r="BC73" s="285"/>
      <c r="BD73" s="285"/>
      <c r="BE73" s="286"/>
      <c r="BF73" s="287"/>
      <c r="BG73" s="288"/>
      <c r="BH73" s="288"/>
      <c r="BI73" s="288"/>
      <c r="BJ73" s="288"/>
      <c r="BK73" s="288"/>
      <c r="BL73" s="288"/>
      <c r="BM73" s="288"/>
      <c r="BN73" s="288"/>
      <c r="BO73" s="288"/>
      <c r="BP73" s="288"/>
      <c r="BQ73" s="288"/>
      <c r="BR73" s="288"/>
      <c r="BS73" s="288"/>
      <c r="BT73" s="289"/>
      <c r="BU73" s="290"/>
      <c r="BV73" s="288"/>
      <c r="BW73" s="288"/>
      <c r="BX73" s="288"/>
      <c r="BY73" s="288"/>
      <c r="BZ73" s="288"/>
      <c r="CA73" s="288"/>
      <c r="CB73" s="288"/>
      <c r="CC73" s="288"/>
      <c r="CD73" s="288"/>
      <c r="CE73" s="288"/>
      <c r="CF73" s="288"/>
      <c r="CG73" s="288"/>
      <c r="CH73" s="288"/>
      <c r="CI73" s="289"/>
      <c r="CJ73" s="290"/>
      <c r="CK73" s="288"/>
      <c r="CL73" s="288"/>
      <c r="CM73" s="288"/>
      <c r="CN73" s="288"/>
      <c r="CO73" s="288"/>
      <c r="CP73" s="288"/>
      <c r="CQ73" s="288"/>
      <c r="CR73" s="288"/>
      <c r="CS73" s="288"/>
      <c r="CT73" s="288"/>
      <c r="CU73" s="288"/>
      <c r="CV73" s="288"/>
      <c r="CW73" s="288"/>
      <c r="CX73" s="291"/>
    </row>
    <row r="74" spans="1:10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</row>
    <row r="75" spans="1:102" s="12" customFormat="1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 t="s">
        <v>116</v>
      </c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</row>
    <row r="76" spans="1:102" s="12" customFormat="1" ht="12">
      <c r="A76" s="10" t="s">
        <v>117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10"/>
      <c r="AC76" s="10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  <c r="AZ76" s="277"/>
      <c r="BA76" s="10"/>
      <c r="BB76" s="10"/>
      <c r="BC76" s="10" t="s">
        <v>118</v>
      </c>
      <c r="BD76" s="10"/>
      <c r="BE76" s="10"/>
      <c r="BF76" s="10"/>
      <c r="BG76" s="10"/>
      <c r="BH76" s="10"/>
      <c r="BI76" s="10"/>
      <c r="BJ76" s="10"/>
      <c r="BK76" s="10"/>
      <c r="BL76" s="10"/>
      <c r="BM76" s="277"/>
      <c r="BN76" s="277"/>
      <c r="BO76" s="277"/>
      <c r="BP76" s="277"/>
      <c r="BQ76" s="277"/>
      <c r="BR76" s="277"/>
      <c r="BS76" s="277"/>
      <c r="BT76" s="277"/>
      <c r="BU76" s="277"/>
      <c r="BV76" s="277"/>
      <c r="BW76" s="277"/>
      <c r="BX76" s="277"/>
      <c r="BY76" s="277"/>
      <c r="BZ76" s="10"/>
      <c r="CA76" s="10"/>
      <c r="CB76" s="277"/>
      <c r="CC76" s="277"/>
      <c r="CD76" s="277"/>
      <c r="CE76" s="277"/>
      <c r="CF76" s="277"/>
      <c r="CG76" s="277"/>
      <c r="CH76" s="277"/>
      <c r="CI76" s="277"/>
      <c r="CJ76" s="277"/>
      <c r="CK76" s="277"/>
      <c r="CL76" s="277"/>
      <c r="CM76" s="277"/>
      <c r="CN76" s="277"/>
      <c r="CO76" s="277"/>
      <c r="CP76" s="277"/>
      <c r="CQ76" s="277"/>
      <c r="CR76" s="277"/>
      <c r="CS76" s="277"/>
      <c r="CT76" s="277"/>
      <c r="CU76" s="277"/>
      <c r="CV76" s="277"/>
      <c r="CW76" s="277"/>
      <c r="CX76" s="277"/>
    </row>
    <row r="77" spans="1:102" s="31" customFormat="1" ht="9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279" t="s">
        <v>119</v>
      </c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30"/>
      <c r="AC77" s="30"/>
      <c r="AD77" s="279" t="s">
        <v>120</v>
      </c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79"/>
      <c r="AZ77" s="279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9" t="s">
        <v>119</v>
      </c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30"/>
      <c r="CA77" s="30"/>
      <c r="CB77" s="279" t="s">
        <v>120</v>
      </c>
      <c r="CC77" s="279"/>
      <c r="CD77" s="279"/>
      <c r="CE77" s="279"/>
      <c r="CF77" s="279"/>
      <c r="CG77" s="279"/>
      <c r="CH77" s="279"/>
      <c r="CI77" s="279"/>
      <c r="CJ77" s="279"/>
      <c r="CK77" s="279"/>
      <c r="CL77" s="279"/>
      <c r="CM77" s="279"/>
      <c r="CN77" s="279"/>
      <c r="CO77" s="279"/>
      <c r="CP77" s="279"/>
      <c r="CQ77" s="279"/>
      <c r="CR77" s="279"/>
      <c r="CS77" s="279"/>
      <c r="CT77" s="279"/>
      <c r="CU77" s="279"/>
      <c r="CV77" s="279"/>
      <c r="CW77" s="279"/>
      <c r="CX77" s="279"/>
    </row>
    <row r="78" spans="1:102" s="12" customFormat="1" ht="12">
      <c r="A78" s="274" t="s">
        <v>121</v>
      </c>
      <c r="B78" s="274"/>
      <c r="C78" s="275"/>
      <c r="D78" s="275"/>
      <c r="E78" s="275"/>
      <c r="F78" s="275"/>
      <c r="G78" s="276" t="s">
        <v>121</v>
      </c>
      <c r="H78" s="276"/>
      <c r="I78" s="10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4">
        <v>20</v>
      </c>
      <c r="AA78" s="274"/>
      <c r="AB78" s="274"/>
      <c r="AC78" s="274"/>
      <c r="AD78" s="278"/>
      <c r="AE78" s="278"/>
      <c r="AF78" s="278"/>
      <c r="AG78" s="10"/>
      <c r="AH78" s="10" t="s">
        <v>122</v>
      </c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</row>
    <row r="79" spans="1:10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</row>
    <row r="80" spans="1:102" s="31" customFormat="1" ht="9.75">
      <c r="A80" s="30"/>
      <c r="B80" s="30"/>
      <c r="C80" s="30"/>
      <c r="D80" s="30"/>
      <c r="E80" s="30" t="s">
        <v>123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</row>
    <row r="81" spans="1:102" s="34" customFormat="1" ht="9.75">
      <c r="A81" s="32" t="s">
        <v>124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</row>
    <row r="82" spans="1:102" s="34" customFormat="1" ht="56.25" customHeight="1">
      <c r="A82" s="273" t="s">
        <v>125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273"/>
      <c r="CF82" s="273"/>
      <c r="CG82" s="273"/>
      <c r="CH82" s="273"/>
      <c r="CI82" s="273"/>
      <c r="CJ82" s="273"/>
      <c r="CK82" s="273"/>
      <c r="CL82" s="273"/>
      <c r="CM82" s="273"/>
      <c r="CN82" s="273"/>
      <c r="CO82" s="273"/>
      <c r="CP82" s="273"/>
      <c r="CQ82" s="273"/>
      <c r="CR82" s="273"/>
      <c r="CS82" s="273"/>
      <c r="CT82" s="273"/>
      <c r="CU82" s="273"/>
      <c r="CV82" s="273"/>
      <c r="CW82" s="273"/>
      <c r="CX82" s="273"/>
    </row>
    <row r="83" spans="1:102" s="34" customFormat="1" ht="9.75">
      <c r="A83" s="32" t="s">
        <v>126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</row>
    <row r="84" spans="1:102" s="34" customFormat="1" ht="9.75">
      <c r="A84" s="32" t="s">
        <v>127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</row>
    <row r="85" spans="1:102" s="34" customFormat="1" ht="9.75">
      <c r="A85" s="32" t="s">
        <v>128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</row>
    <row r="86" spans="1:102" s="34" customFormat="1" ht="48" customHeight="1">
      <c r="A86" s="273" t="s">
        <v>129</v>
      </c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  <c r="BC86" s="273"/>
      <c r="BD86" s="273"/>
      <c r="BE86" s="273"/>
      <c r="BF86" s="273"/>
      <c r="BG86" s="273"/>
      <c r="BH86" s="273"/>
      <c r="BI86" s="273"/>
      <c r="BJ86" s="273"/>
      <c r="BK86" s="273"/>
      <c r="BL86" s="273"/>
      <c r="BM86" s="273"/>
      <c r="BN86" s="273"/>
      <c r="BO86" s="273"/>
      <c r="BP86" s="273"/>
      <c r="BQ86" s="273"/>
      <c r="BR86" s="273"/>
      <c r="BS86" s="273"/>
      <c r="BT86" s="273"/>
      <c r="BU86" s="273"/>
      <c r="BV86" s="273"/>
      <c r="BW86" s="273"/>
      <c r="BX86" s="273"/>
      <c r="BY86" s="273"/>
      <c r="BZ86" s="273"/>
      <c r="CA86" s="273"/>
      <c r="CB86" s="273"/>
      <c r="CC86" s="273"/>
      <c r="CD86" s="273"/>
      <c r="CE86" s="273"/>
      <c r="CF86" s="273"/>
      <c r="CG86" s="273"/>
      <c r="CH86" s="273"/>
      <c r="CI86" s="273"/>
      <c r="CJ86" s="273"/>
      <c r="CK86" s="273"/>
      <c r="CL86" s="273"/>
      <c r="CM86" s="273"/>
      <c r="CN86" s="273"/>
      <c r="CO86" s="273"/>
      <c r="CP86" s="273"/>
      <c r="CQ86" s="273"/>
      <c r="CR86" s="273"/>
      <c r="CS86" s="273"/>
      <c r="CT86" s="273"/>
      <c r="CU86" s="273"/>
      <c r="CV86" s="273"/>
      <c r="CW86" s="273"/>
      <c r="CX86" s="273"/>
    </row>
    <row r="87" spans="1:102" s="34" customFormat="1" ht="9.75">
      <c r="A87" s="32" t="s">
        <v>130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</row>
  </sheetData>
  <mergeCells count="302">
    <mergeCell ref="A8:CB8"/>
    <mergeCell ref="AC9:AS9"/>
    <mergeCell ref="AT9:AW9"/>
    <mergeCell ref="AX9:BA9"/>
    <mergeCell ref="CC9:CX9"/>
    <mergeCell ref="CC10:CX10"/>
    <mergeCell ref="CC14:CX15"/>
    <mergeCell ref="U15:BS15"/>
    <mergeCell ref="BA16:BY16"/>
    <mergeCell ref="CC16:CM17"/>
    <mergeCell ref="CN16:CX17"/>
    <mergeCell ref="A17:BI17"/>
    <mergeCell ref="CC11:CI11"/>
    <mergeCell ref="CJ11:CQ11"/>
    <mergeCell ref="CR11:CX11"/>
    <mergeCell ref="N12:BP12"/>
    <mergeCell ref="CC12:CX12"/>
    <mergeCell ref="CC13:CX13"/>
    <mergeCell ref="CC18:CX18"/>
    <mergeCell ref="Z19:BZ19"/>
    <mergeCell ref="A20:BZ20"/>
    <mergeCell ref="A22:J24"/>
    <mergeCell ref="K22:AX24"/>
    <mergeCell ref="AY22:BE24"/>
    <mergeCell ref="BK22:BS22"/>
    <mergeCell ref="BU22:CI22"/>
    <mergeCell ref="CJ22:CX22"/>
    <mergeCell ref="BF23:BK23"/>
    <mergeCell ref="A25:J27"/>
    <mergeCell ref="K25:AX25"/>
    <mergeCell ref="AY25:BE27"/>
    <mergeCell ref="BF25:BT27"/>
    <mergeCell ref="BU25:CI27"/>
    <mergeCell ref="CJ25:CX27"/>
    <mergeCell ref="K26:AX26"/>
    <mergeCell ref="L27:AX27"/>
    <mergeCell ref="BL23:BO23"/>
    <mergeCell ref="BW23:BZ23"/>
    <mergeCell ref="CA23:CD23"/>
    <mergeCell ref="CL23:CO23"/>
    <mergeCell ref="CP23:CS23"/>
    <mergeCell ref="BF24:BT24"/>
    <mergeCell ref="BU24:CI24"/>
    <mergeCell ref="CJ24:CX24"/>
    <mergeCell ref="A29:J29"/>
    <mergeCell ref="L29:AX29"/>
    <mergeCell ref="AY29:BE29"/>
    <mergeCell ref="BF29:BT29"/>
    <mergeCell ref="BU29:CI29"/>
    <mergeCell ref="CJ29:CX29"/>
    <mergeCell ref="A28:J28"/>
    <mergeCell ref="L28:AX28"/>
    <mergeCell ref="AY28:BE28"/>
    <mergeCell ref="BF28:BT28"/>
    <mergeCell ref="BU28:CI28"/>
    <mergeCell ref="CJ28:CX28"/>
    <mergeCell ref="A31:J31"/>
    <mergeCell ref="L31:AX31"/>
    <mergeCell ref="AY31:BE31"/>
    <mergeCell ref="BF31:BT31"/>
    <mergeCell ref="BU31:CI31"/>
    <mergeCell ref="CJ31:CX31"/>
    <mergeCell ref="A30:J30"/>
    <mergeCell ref="L30:AX30"/>
    <mergeCell ref="AY30:BE30"/>
    <mergeCell ref="BF30:BT30"/>
    <mergeCell ref="BU30:CI30"/>
    <mergeCell ref="CJ30:CX30"/>
    <mergeCell ref="A33:J33"/>
    <mergeCell ref="L33:AX33"/>
    <mergeCell ref="AY33:BE33"/>
    <mergeCell ref="BF33:BT33"/>
    <mergeCell ref="BU33:CI33"/>
    <mergeCell ref="CJ33:CX33"/>
    <mergeCell ref="A32:J32"/>
    <mergeCell ref="L32:AX32"/>
    <mergeCell ref="AY32:BE32"/>
    <mergeCell ref="BF32:BT32"/>
    <mergeCell ref="BU32:CI32"/>
    <mergeCell ref="CJ32:CX32"/>
    <mergeCell ref="A35:J35"/>
    <mergeCell ref="L35:AX35"/>
    <mergeCell ref="AY35:BE35"/>
    <mergeCell ref="BF35:BT35"/>
    <mergeCell ref="BU35:CI35"/>
    <mergeCell ref="CJ35:CX35"/>
    <mergeCell ref="A34:J34"/>
    <mergeCell ref="L34:AX34"/>
    <mergeCell ref="AY34:BE34"/>
    <mergeCell ref="BF34:BT34"/>
    <mergeCell ref="BU34:CI34"/>
    <mergeCell ref="CJ34:CX34"/>
    <mergeCell ref="A37:J38"/>
    <mergeCell ref="K37:AX37"/>
    <mergeCell ref="AY37:BE38"/>
    <mergeCell ref="BF37:BT38"/>
    <mergeCell ref="BU37:CI38"/>
    <mergeCell ref="CJ37:CX38"/>
    <mergeCell ref="L38:AX38"/>
    <mergeCell ref="A36:J36"/>
    <mergeCell ref="L36:AX36"/>
    <mergeCell ref="AY36:BE36"/>
    <mergeCell ref="BF36:BT36"/>
    <mergeCell ref="BU36:CI36"/>
    <mergeCell ref="CJ36:CX36"/>
    <mergeCell ref="A40:J40"/>
    <mergeCell ref="L40:AX40"/>
    <mergeCell ref="AY40:BE40"/>
    <mergeCell ref="BF40:BT40"/>
    <mergeCell ref="BU40:CI40"/>
    <mergeCell ref="CJ40:CX40"/>
    <mergeCell ref="A39:J39"/>
    <mergeCell ref="L39:AX39"/>
    <mergeCell ref="AY39:BE39"/>
    <mergeCell ref="BF39:BT39"/>
    <mergeCell ref="BU39:CI39"/>
    <mergeCell ref="CJ39:CX39"/>
    <mergeCell ref="A42:J42"/>
    <mergeCell ref="L42:AX42"/>
    <mergeCell ref="AY42:BE42"/>
    <mergeCell ref="BF42:BT42"/>
    <mergeCell ref="BU42:CI42"/>
    <mergeCell ref="CJ42:CX42"/>
    <mergeCell ref="A41:J41"/>
    <mergeCell ref="L41:AX41"/>
    <mergeCell ref="AY41:BE41"/>
    <mergeCell ref="BF41:BT41"/>
    <mergeCell ref="BU41:CI41"/>
    <mergeCell ref="CJ41:CX41"/>
    <mergeCell ref="A44:J44"/>
    <mergeCell ref="L44:AX44"/>
    <mergeCell ref="AY44:BE44"/>
    <mergeCell ref="BF44:BT44"/>
    <mergeCell ref="BU44:CI44"/>
    <mergeCell ref="CJ44:CX44"/>
    <mergeCell ref="A43:J43"/>
    <mergeCell ref="L43:AX43"/>
    <mergeCell ref="AY43:BE43"/>
    <mergeCell ref="BF43:BT43"/>
    <mergeCell ref="BU43:CI43"/>
    <mergeCell ref="CJ43:CX43"/>
    <mergeCell ref="CJ48:CX48"/>
    <mergeCell ref="BF49:BK49"/>
    <mergeCell ref="BL49:BO49"/>
    <mergeCell ref="BW49:BZ49"/>
    <mergeCell ref="CA49:CD49"/>
    <mergeCell ref="CJ51:CX53"/>
    <mergeCell ref="K52:AX52"/>
    <mergeCell ref="L53:AX53"/>
    <mergeCell ref="A45:J45"/>
    <mergeCell ref="L45:AX45"/>
    <mergeCell ref="AY45:BE45"/>
    <mergeCell ref="BF45:BT45"/>
    <mergeCell ref="BU45:CI45"/>
    <mergeCell ref="CJ45:CX45"/>
    <mergeCell ref="A51:J53"/>
    <mergeCell ref="K51:AX51"/>
    <mergeCell ref="AY51:BE53"/>
    <mergeCell ref="BF51:BT53"/>
    <mergeCell ref="BU51:CI53"/>
    <mergeCell ref="A48:J50"/>
    <mergeCell ref="K48:AX50"/>
    <mergeCell ref="AY48:BE50"/>
    <mergeCell ref="BK48:BS48"/>
    <mergeCell ref="BU48:CI48"/>
    <mergeCell ref="BU54:BV54"/>
    <mergeCell ref="BW54:CG54"/>
    <mergeCell ref="CH54:CI54"/>
    <mergeCell ref="CL49:CO49"/>
    <mergeCell ref="CP49:CS49"/>
    <mergeCell ref="BF50:BT50"/>
    <mergeCell ref="BU50:CI50"/>
    <mergeCell ref="CJ50:CX50"/>
    <mergeCell ref="CJ54:CK54"/>
    <mergeCell ref="CL54:CV54"/>
    <mergeCell ref="CW54:CX54"/>
    <mergeCell ref="CJ57:CX57"/>
    <mergeCell ref="CJ55:CX55"/>
    <mergeCell ref="A56:J56"/>
    <mergeCell ref="L56:AX56"/>
    <mergeCell ref="AY56:BE56"/>
    <mergeCell ref="BF56:BT56"/>
    <mergeCell ref="BU56:CI56"/>
    <mergeCell ref="CJ56:CX56"/>
    <mergeCell ref="A54:J54"/>
    <mergeCell ref="L54:AX54"/>
    <mergeCell ref="AY54:BE54"/>
    <mergeCell ref="A55:J55"/>
    <mergeCell ref="L55:AX55"/>
    <mergeCell ref="AY55:BE55"/>
    <mergeCell ref="BF55:BT55"/>
    <mergeCell ref="BU55:CI55"/>
    <mergeCell ref="A57:J57"/>
    <mergeCell ref="L57:AX57"/>
    <mergeCell ref="AY57:BE57"/>
    <mergeCell ref="BF57:BT57"/>
    <mergeCell ref="BU57:CI57"/>
    <mergeCell ref="BF54:BG54"/>
    <mergeCell ref="BH54:BR54"/>
    <mergeCell ref="BS54:BT54"/>
    <mergeCell ref="A59:J59"/>
    <mergeCell ref="L59:AX59"/>
    <mergeCell ref="AY59:BE59"/>
    <mergeCell ref="BF59:BT59"/>
    <mergeCell ref="BU59:CI59"/>
    <mergeCell ref="CJ59:CX59"/>
    <mergeCell ref="A58:J58"/>
    <mergeCell ref="L58:AX58"/>
    <mergeCell ref="AY58:BE58"/>
    <mergeCell ref="BF58:BT58"/>
    <mergeCell ref="BU58:CI58"/>
    <mergeCell ref="CJ58:CX58"/>
    <mergeCell ref="A62:J62"/>
    <mergeCell ref="L62:AX62"/>
    <mergeCell ref="AY62:BE62"/>
    <mergeCell ref="BF62:BT62"/>
    <mergeCell ref="BU62:CI62"/>
    <mergeCell ref="CJ62:CX62"/>
    <mergeCell ref="A60:J61"/>
    <mergeCell ref="K60:AX60"/>
    <mergeCell ref="AY60:BE61"/>
    <mergeCell ref="BF60:BT61"/>
    <mergeCell ref="BU60:CI61"/>
    <mergeCell ref="CJ60:CX61"/>
    <mergeCell ref="L61:AX61"/>
    <mergeCell ref="A64:J64"/>
    <mergeCell ref="L64:AX64"/>
    <mergeCell ref="AY64:BE64"/>
    <mergeCell ref="BF64:BT64"/>
    <mergeCell ref="BU64:CI64"/>
    <mergeCell ref="CJ64:CX64"/>
    <mergeCell ref="A63:J63"/>
    <mergeCell ref="L63:AX63"/>
    <mergeCell ref="AY63:BE63"/>
    <mergeCell ref="BF63:BT63"/>
    <mergeCell ref="BU63:CI63"/>
    <mergeCell ref="CJ63:CX63"/>
    <mergeCell ref="A66:J67"/>
    <mergeCell ref="K66:AX66"/>
    <mergeCell ref="AY66:BE67"/>
    <mergeCell ref="BF66:BT67"/>
    <mergeCell ref="BU66:CI67"/>
    <mergeCell ref="CJ66:CX67"/>
    <mergeCell ref="L67:AX67"/>
    <mergeCell ref="A65:J65"/>
    <mergeCell ref="L65:AX65"/>
    <mergeCell ref="AY65:BE65"/>
    <mergeCell ref="BF65:BT65"/>
    <mergeCell ref="BU65:CI65"/>
    <mergeCell ref="CJ65:CX65"/>
    <mergeCell ref="A69:J69"/>
    <mergeCell ref="L69:AX69"/>
    <mergeCell ref="AY69:BE69"/>
    <mergeCell ref="BF69:BT69"/>
    <mergeCell ref="BU69:CI69"/>
    <mergeCell ref="CJ69:CX69"/>
    <mergeCell ref="A68:J68"/>
    <mergeCell ref="L68:AX68"/>
    <mergeCell ref="AY68:BE68"/>
    <mergeCell ref="BF68:BT68"/>
    <mergeCell ref="BU68:CI68"/>
    <mergeCell ref="CJ68:CX68"/>
    <mergeCell ref="A71:J71"/>
    <mergeCell ref="L71:AX71"/>
    <mergeCell ref="AY71:BE71"/>
    <mergeCell ref="BF71:BT71"/>
    <mergeCell ref="BU71:CI71"/>
    <mergeCell ref="CJ71:CX71"/>
    <mergeCell ref="A70:J70"/>
    <mergeCell ref="L70:AX70"/>
    <mergeCell ref="AY70:BE70"/>
    <mergeCell ref="BF70:BT70"/>
    <mergeCell ref="BU70:CI70"/>
    <mergeCell ref="CJ70:CX70"/>
    <mergeCell ref="A73:J73"/>
    <mergeCell ref="L73:AX73"/>
    <mergeCell ref="AY73:BE73"/>
    <mergeCell ref="BF73:BT73"/>
    <mergeCell ref="BU73:CI73"/>
    <mergeCell ref="CJ73:CX73"/>
    <mergeCell ref="A72:J72"/>
    <mergeCell ref="L72:AX72"/>
    <mergeCell ref="AY72:BE72"/>
    <mergeCell ref="BF72:BT72"/>
    <mergeCell ref="BU72:CI72"/>
    <mergeCell ref="CJ72:CX72"/>
    <mergeCell ref="A82:CX82"/>
    <mergeCell ref="A86:CX86"/>
    <mergeCell ref="A78:B78"/>
    <mergeCell ref="C78:F78"/>
    <mergeCell ref="G78:H78"/>
    <mergeCell ref="J78:Y78"/>
    <mergeCell ref="Z78:AC78"/>
    <mergeCell ref="AD78:AF78"/>
    <mergeCell ref="O76:AA76"/>
    <mergeCell ref="AD76:AZ76"/>
    <mergeCell ref="BM76:BY76"/>
    <mergeCell ref="CB76:CX76"/>
    <mergeCell ref="O77:AA77"/>
    <mergeCell ref="AD77:AZ77"/>
    <mergeCell ref="BM77:BY77"/>
    <mergeCell ref="CB77:CX77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CY59"/>
  <sheetViews>
    <sheetView workbookViewId="0">
      <selection activeCell="A2" sqref="A2:CE2"/>
    </sheetView>
  </sheetViews>
  <sheetFormatPr defaultColWidth="0.85546875" defaultRowHeight="12.75"/>
  <cols>
    <col min="1" max="16384" width="0.85546875" style="35"/>
  </cols>
  <sheetData>
    <row r="1" spans="1:103" ht="3" customHeight="1"/>
    <row r="2" spans="1:103" s="36" customFormat="1" ht="15">
      <c r="A2" s="402" t="s">
        <v>131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  <c r="BL2" s="402"/>
      <c r="BM2" s="402"/>
      <c r="BN2" s="402"/>
      <c r="BO2" s="402"/>
      <c r="BP2" s="402"/>
      <c r="BQ2" s="402"/>
      <c r="BR2" s="402"/>
      <c r="BS2" s="402"/>
      <c r="BT2" s="402"/>
      <c r="BU2" s="402"/>
      <c r="BV2" s="402"/>
      <c r="BW2" s="402"/>
      <c r="BX2" s="402"/>
      <c r="BY2" s="402"/>
      <c r="BZ2" s="402"/>
      <c r="CA2" s="402"/>
      <c r="CB2" s="402"/>
      <c r="CC2" s="402"/>
      <c r="CD2" s="402"/>
      <c r="CE2" s="402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</row>
    <row r="3" spans="1:103" s="39" customFormat="1" ht="1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10"/>
      <c r="W3" s="10"/>
      <c r="X3" s="10"/>
      <c r="Y3" s="37"/>
      <c r="Z3" s="37"/>
      <c r="AA3" s="37"/>
      <c r="AB3" s="38" t="s">
        <v>132</v>
      </c>
      <c r="AC3" s="37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438"/>
      <c r="AV3" s="438"/>
      <c r="AW3" s="439">
        <v>20</v>
      </c>
      <c r="AX3" s="439"/>
      <c r="AY3" s="439"/>
      <c r="AZ3" s="439"/>
      <c r="BA3" s="440"/>
      <c r="BB3" s="440"/>
      <c r="BC3" s="440"/>
      <c r="BD3" s="440"/>
      <c r="BE3" s="37" t="s">
        <v>8</v>
      </c>
      <c r="BF3" s="10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11" t="s">
        <v>9</v>
      </c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10"/>
    </row>
    <row r="4" spans="1:103" s="39" customFormat="1" ht="1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3" t="s">
        <v>10</v>
      </c>
      <c r="CE4" s="10"/>
      <c r="CF4" s="406" t="s">
        <v>133</v>
      </c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8"/>
    </row>
    <row r="5" spans="1:103" s="39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3" t="s">
        <v>12</v>
      </c>
      <c r="CE5" s="10"/>
      <c r="CF5" s="409"/>
      <c r="CG5" s="285"/>
      <c r="CH5" s="285"/>
      <c r="CI5" s="285"/>
      <c r="CJ5" s="285"/>
      <c r="CK5" s="313"/>
      <c r="CL5" s="285"/>
      <c r="CM5" s="285"/>
      <c r="CN5" s="285"/>
      <c r="CO5" s="285"/>
      <c r="CP5" s="285"/>
      <c r="CQ5" s="285"/>
      <c r="CR5" s="285"/>
      <c r="CS5" s="313"/>
      <c r="CT5" s="284"/>
      <c r="CU5" s="285"/>
      <c r="CV5" s="285"/>
      <c r="CW5" s="285"/>
      <c r="CX5" s="285"/>
      <c r="CY5" s="286"/>
    </row>
    <row r="6" spans="1:103" s="39" customFormat="1" ht="12">
      <c r="A6" s="10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3" t="s">
        <v>14</v>
      </c>
      <c r="CE6" s="10"/>
      <c r="CF6" s="409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6"/>
    </row>
    <row r="7" spans="1:103" s="39" customFormat="1" ht="12">
      <c r="A7" s="10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3" t="s">
        <v>16</v>
      </c>
      <c r="CE7" s="10"/>
      <c r="CF7" s="409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6"/>
    </row>
    <row r="8" spans="1:103" s="39" customFormat="1" ht="12" customHeight="1">
      <c r="A8" s="14" t="s">
        <v>17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3" t="s">
        <v>18</v>
      </c>
      <c r="CE8" s="10"/>
      <c r="CF8" s="407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7"/>
    </row>
    <row r="9" spans="1:103" s="39" customFormat="1" ht="12" customHeight="1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16"/>
      <c r="BW9" s="16"/>
      <c r="BX9" s="16"/>
      <c r="BY9" s="16"/>
      <c r="BZ9" s="16"/>
      <c r="CA9" s="16"/>
      <c r="CB9" s="16"/>
      <c r="CC9" s="16"/>
      <c r="CD9" s="13" t="s">
        <v>20</v>
      </c>
      <c r="CE9" s="10"/>
      <c r="CF9" s="408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328"/>
    </row>
    <row r="10" spans="1:103" s="39" customFormat="1" ht="12" customHeight="1">
      <c r="A10" s="10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16"/>
      <c r="CC10" s="16"/>
      <c r="CD10" s="16"/>
      <c r="CE10" s="10"/>
      <c r="CF10" s="407"/>
      <c r="CG10" s="373"/>
      <c r="CH10" s="373"/>
      <c r="CI10" s="373"/>
      <c r="CJ10" s="373"/>
      <c r="CK10" s="373"/>
      <c r="CL10" s="373"/>
      <c r="CM10" s="373"/>
      <c r="CN10" s="373"/>
      <c r="CO10" s="374"/>
      <c r="CP10" s="372"/>
      <c r="CQ10" s="373"/>
      <c r="CR10" s="373"/>
      <c r="CS10" s="373"/>
      <c r="CT10" s="373"/>
      <c r="CU10" s="373"/>
      <c r="CV10" s="373"/>
      <c r="CW10" s="373"/>
      <c r="CX10" s="373"/>
      <c r="CY10" s="377"/>
    </row>
    <row r="11" spans="1:103" s="39" customFormat="1" ht="12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3" t="s">
        <v>22</v>
      </c>
      <c r="CE11" s="10"/>
      <c r="CF11" s="408"/>
      <c r="CG11" s="275"/>
      <c r="CH11" s="275"/>
      <c r="CI11" s="275"/>
      <c r="CJ11" s="275"/>
      <c r="CK11" s="275"/>
      <c r="CL11" s="275"/>
      <c r="CM11" s="275"/>
      <c r="CN11" s="275"/>
      <c r="CO11" s="324"/>
      <c r="CP11" s="323"/>
      <c r="CQ11" s="275"/>
      <c r="CR11" s="275"/>
      <c r="CS11" s="275"/>
      <c r="CT11" s="275"/>
      <c r="CU11" s="275"/>
      <c r="CV11" s="275"/>
      <c r="CW11" s="275"/>
      <c r="CX11" s="275"/>
      <c r="CY11" s="328"/>
    </row>
    <row r="12" spans="1:103" s="39" customFormat="1" thickBot="1">
      <c r="A12" s="10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3" t="s">
        <v>24</v>
      </c>
      <c r="CE12" s="10"/>
      <c r="CF12" s="401" t="s">
        <v>25</v>
      </c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7"/>
    </row>
    <row r="13" spans="1:103" ht="29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</row>
    <row r="14" spans="1:103" s="39" customFormat="1" ht="18" customHeight="1">
      <c r="A14" s="380" t="s">
        <v>27</v>
      </c>
      <c r="B14" s="381"/>
      <c r="C14" s="381"/>
      <c r="D14" s="381"/>
      <c r="E14" s="381"/>
      <c r="F14" s="381"/>
      <c r="G14" s="381"/>
      <c r="H14" s="381"/>
      <c r="I14" s="381"/>
      <c r="J14" s="382"/>
      <c r="K14" s="389" t="s">
        <v>28</v>
      </c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1"/>
      <c r="BE14" s="389" t="s">
        <v>29</v>
      </c>
      <c r="BF14" s="390"/>
      <c r="BG14" s="390"/>
      <c r="BH14" s="390"/>
      <c r="BI14" s="390"/>
      <c r="BJ14" s="390"/>
      <c r="BK14" s="391"/>
      <c r="BL14" s="415" t="s">
        <v>134</v>
      </c>
      <c r="BM14" s="416"/>
      <c r="BN14" s="416"/>
      <c r="BO14" s="416"/>
      <c r="BP14" s="416"/>
      <c r="BQ14" s="416"/>
      <c r="BR14" s="416"/>
      <c r="BS14" s="285"/>
      <c r="BT14" s="285"/>
      <c r="BU14" s="285"/>
      <c r="BV14" s="285"/>
      <c r="BW14" s="285"/>
      <c r="BX14" s="285"/>
      <c r="BY14" s="285"/>
      <c r="BZ14" s="285"/>
      <c r="CA14" s="285"/>
      <c r="CB14" s="373"/>
      <c r="CC14" s="373"/>
      <c r="CD14" s="373"/>
      <c r="CE14" s="374"/>
      <c r="CF14" s="415" t="s">
        <v>134</v>
      </c>
      <c r="CG14" s="416"/>
      <c r="CH14" s="416"/>
      <c r="CI14" s="416"/>
      <c r="CJ14" s="416"/>
      <c r="CK14" s="416"/>
      <c r="CL14" s="416"/>
      <c r="CM14" s="285"/>
      <c r="CN14" s="285"/>
      <c r="CO14" s="285"/>
      <c r="CP14" s="285"/>
      <c r="CQ14" s="285"/>
      <c r="CR14" s="285"/>
      <c r="CS14" s="285"/>
      <c r="CT14" s="285"/>
      <c r="CU14" s="285"/>
      <c r="CV14" s="373"/>
      <c r="CW14" s="373"/>
      <c r="CX14" s="373"/>
      <c r="CY14" s="374"/>
    </row>
    <row r="15" spans="1:103" s="39" customFormat="1" ht="13.5">
      <c r="A15" s="383"/>
      <c r="B15" s="384"/>
      <c r="C15" s="384"/>
      <c r="D15" s="384"/>
      <c r="E15" s="384"/>
      <c r="F15" s="384"/>
      <c r="G15" s="384"/>
      <c r="H15" s="384"/>
      <c r="I15" s="384"/>
      <c r="J15" s="385"/>
      <c r="K15" s="392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4"/>
      <c r="BE15" s="392"/>
      <c r="BF15" s="393"/>
      <c r="BG15" s="393"/>
      <c r="BH15" s="393"/>
      <c r="BI15" s="393"/>
      <c r="BJ15" s="393"/>
      <c r="BK15" s="394"/>
      <c r="BL15" s="365">
        <v>20</v>
      </c>
      <c r="BM15" s="360"/>
      <c r="BN15" s="360"/>
      <c r="BO15" s="360"/>
      <c r="BP15" s="360"/>
      <c r="BQ15" s="360"/>
      <c r="BR15" s="360"/>
      <c r="BS15" s="360"/>
      <c r="BT15" s="366"/>
      <c r="BU15" s="366"/>
      <c r="BV15" s="366"/>
      <c r="BW15" s="366"/>
      <c r="BX15" s="417" t="s">
        <v>32</v>
      </c>
      <c r="BY15" s="417"/>
      <c r="BZ15" s="417"/>
      <c r="CA15" s="417"/>
      <c r="CB15" s="417"/>
      <c r="CC15" s="417"/>
      <c r="CD15" s="417"/>
      <c r="CE15" s="418"/>
      <c r="CF15" s="365">
        <v>20</v>
      </c>
      <c r="CG15" s="360"/>
      <c r="CH15" s="360"/>
      <c r="CI15" s="360"/>
      <c r="CJ15" s="360"/>
      <c r="CK15" s="360"/>
      <c r="CL15" s="360"/>
      <c r="CM15" s="360"/>
      <c r="CN15" s="366"/>
      <c r="CO15" s="366"/>
      <c r="CP15" s="366"/>
      <c r="CQ15" s="366"/>
      <c r="CR15" s="417" t="s">
        <v>33</v>
      </c>
      <c r="CS15" s="417"/>
      <c r="CT15" s="417"/>
      <c r="CU15" s="417"/>
      <c r="CV15" s="417"/>
      <c r="CW15" s="417"/>
      <c r="CX15" s="417"/>
      <c r="CY15" s="418"/>
    </row>
    <row r="16" spans="1:103" s="39" customFormat="1" ht="6.75" customHeight="1" thickBot="1">
      <c r="A16" s="386"/>
      <c r="B16" s="387"/>
      <c r="C16" s="387"/>
      <c r="D16" s="387"/>
      <c r="E16" s="387"/>
      <c r="F16" s="387"/>
      <c r="G16" s="387"/>
      <c r="H16" s="387"/>
      <c r="I16" s="387"/>
      <c r="J16" s="388"/>
      <c r="K16" s="395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7"/>
      <c r="BE16" s="395"/>
      <c r="BF16" s="396"/>
      <c r="BG16" s="396"/>
      <c r="BH16" s="396"/>
      <c r="BI16" s="396"/>
      <c r="BJ16" s="396"/>
      <c r="BK16" s="397"/>
      <c r="BL16" s="334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1"/>
      <c r="CF16" s="334"/>
      <c r="CG16" s="330"/>
      <c r="CH16" s="330"/>
      <c r="CI16" s="330"/>
      <c r="CJ16" s="330"/>
      <c r="CK16" s="330"/>
      <c r="CL16" s="330"/>
      <c r="CM16" s="330"/>
      <c r="CN16" s="330"/>
      <c r="CO16" s="330"/>
      <c r="CP16" s="330"/>
      <c r="CQ16" s="330"/>
      <c r="CR16" s="330"/>
      <c r="CS16" s="330"/>
      <c r="CT16" s="330"/>
      <c r="CU16" s="330"/>
      <c r="CV16" s="330"/>
      <c r="CW16" s="330"/>
      <c r="CX16" s="330"/>
      <c r="CY16" s="331"/>
    </row>
    <row r="17" spans="1:103" s="39" customFormat="1" ht="15" customHeight="1">
      <c r="A17" s="284"/>
      <c r="B17" s="285"/>
      <c r="C17" s="285"/>
      <c r="D17" s="285"/>
      <c r="E17" s="285"/>
      <c r="F17" s="285"/>
      <c r="G17" s="285"/>
      <c r="H17" s="285"/>
      <c r="I17" s="285"/>
      <c r="J17" s="313"/>
      <c r="K17" s="26"/>
      <c r="L17" s="314" t="s">
        <v>135</v>
      </c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284" t="s">
        <v>136</v>
      </c>
      <c r="BF17" s="285"/>
      <c r="BG17" s="285"/>
      <c r="BH17" s="285"/>
      <c r="BI17" s="285"/>
      <c r="BJ17" s="285"/>
      <c r="BK17" s="286"/>
      <c r="BL17" s="433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5"/>
      <c r="CF17" s="436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7"/>
    </row>
    <row r="18" spans="1:103" s="39" customFormat="1" ht="15" customHeight="1">
      <c r="A18" s="284"/>
      <c r="B18" s="285"/>
      <c r="C18" s="285"/>
      <c r="D18" s="285"/>
      <c r="E18" s="285"/>
      <c r="F18" s="285"/>
      <c r="G18" s="285"/>
      <c r="H18" s="285"/>
      <c r="I18" s="285"/>
      <c r="J18" s="313"/>
      <c r="K18" s="26"/>
      <c r="L18" s="314" t="s">
        <v>137</v>
      </c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284" t="s">
        <v>138</v>
      </c>
      <c r="BF18" s="285"/>
      <c r="BG18" s="285"/>
      <c r="BH18" s="285"/>
      <c r="BI18" s="285"/>
      <c r="BJ18" s="285"/>
      <c r="BK18" s="286"/>
      <c r="BL18" s="355" t="s">
        <v>81</v>
      </c>
      <c r="BM18" s="35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57" t="s">
        <v>83</v>
      </c>
      <c r="CE18" s="358"/>
      <c r="CF18" s="359" t="s">
        <v>81</v>
      </c>
      <c r="CG18" s="356"/>
      <c r="CH18" s="316"/>
      <c r="CI18" s="316"/>
      <c r="CJ18" s="316"/>
      <c r="CK18" s="316"/>
      <c r="CL18" s="316"/>
      <c r="CM18" s="316"/>
      <c r="CN18" s="316"/>
      <c r="CO18" s="316"/>
      <c r="CP18" s="316"/>
      <c r="CQ18" s="316"/>
      <c r="CR18" s="316"/>
      <c r="CS18" s="316"/>
      <c r="CT18" s="316"/>
      <c r="CU18" s="316"/>
      <c r="CV18" s="316"/>
      <c r="CW18" s="316"/>
      <c r="CX18" s="357" t="s">
        <v>83</v>
      </c>
      <c r="CY18" s="361"/>
    </row>
    <row r="19" spans="1:103" s="39" customFormat="1" ht="15" customHeight="1">
      <c r="A19" s="284"/>
      <c r="B19" s="285"/>
      <c r="C19" s="285"/>
      <c r="D19" s="285"/>
      <c r="E19" s="285"/>
      <c r="F19" s="285"/>
      <c r="G19" s="285"/>
      <c r="H19" s="285"/>
      <c r="I19" s="285"/>
      <c r="J19" s="313"/>
      <c r="K19" s="26"/>
      <c r="L19" s="314" t="s">
        <v>139</v>
      </c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284" t="s">
        <v>140</v>
      </c>
      <c r="BF19" s="285"/>
      <c r="BG19" s="285"/>
      <c r="BH19" s="285"/>
      <c r="BI19" s="285"/>
      <c r="BJ19" s="285"/>
      <c r="BK19" s="286"/>
      <c r="BL19" s="315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6"/>
      <c r="CC19" s="316"/>
      <c r="CD19" s="316"/>
      <c r="CE19" s="317"/>
      <c r="CF19" s="318"/>
      <c r="CG19" s="316"/>
      <c r="CH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9"/>
    </row>
    <row r="20" spans="1:103" s="39" customFormat="1" ht="15" customHeight="1">
      <c r="A20" s="284"/>
      <c r="B20" s="285"/>
      <c r="C20" s="285"/>
      <c r="D20" s="285"/>
      <c r="E20" s="285"/>
      <c r="F20" s="285"/>
      <c r="G20" s="285"/>
      <c r="H20" s="285"/>
      <c r="I20" s="285"/>
      <c r="J20" s="313"/>
      <c r="K20" s="26"/>
      <c r="L20" s="314" t="s">
        <v>141</v>
      </c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284" t="s">
        <v>142</v>
      </c>
      <c r="BF20" s="285"/>
      <c r="BG20" s="285"/>
      <c r="BH20" s="285"/>
      <c r="BI20" s="285"/>
      <c r="BJ20" s="285"/>
      <c r="BK20" s="286"/>
      <c r="BL20" s="355" t="s">
        <v>81</v>
      </c>
      <c r="BM20" s="356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  <c r="CC20" s="316"/>
      <c r="CD20" s="357" t="s">
        <v>83</v>
      </c>
      <c r="CE20" s="358"/>
      <c r="CF20" s="359" t="s">
        <v>81</v>
      </c>
      <c r="CG20" s="35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57" t="s">
        <v>83</v>
      </c>
      <c r="CY20" s="361"/>
    </row>
    <row r="21" spans="1:103" s="39" customFormat="1" ht="15" customHeight="1">
      <c r="A21" s="284"/>
      <c r="B21" s="285"/>
      <c r="C21" s="285"/>
      <c r="D21" s="285"/>
      <c r="E21" s="285"/>
      <c r="F21" s="285"/>
      <c r="G21" s="285"/>
      <c r="H21" s="285"/>
      <c r="I21" s="285"/>
      <c r="J21" s="313"/>
      <c r="K21" s="26"/>
      <c r="L21" s="314" t="s">
        <v>143</v>
      </c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284" t="s">
        <v>144</v>
      </c>
      <c r="BF21" s="285"/>
      <c r="BG21" s="285"/>
      <c r="BH21" s="285"/>
      <c r="BI21" s="285"/>
      <c r="BJ21" s="285"/>
      <c r="BK21" s="286"/>
      <c r="BL21" s="355" t="s">
        <v>81</v>
      </c>
      <c r="BM21" s="35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57" t="s">
        <v>83</v>
      </c>
      <c r="CE21" s="358"/>
      <c r="CF21" s="359" t="s">
        <v>81</v>
      </c>
      <c r="CG21" s="35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57" t="s">
        <v>83</v>
      </c>
      <c r="CY21" s="361"/>
    </row>
    <row r="22" spans="1:103" s="39" customFormat="1" ht="15" customHeight="1">
      <c r="A22" s="284"/>
      <c r="B22" s="285"/>
      <c r="C22" s="285"/>
      <c r="D22" s="285"/>
      <c r="E22" s="285"/>
      <c r="F22" s="285"/>
      <c r="G22" s="285"/>
      <c r="H22" s="285"/>
      <c r="I22" s="285"/>
      <c r="J22" s="313"/>
      <c r="K22" s="26"/>
      <c r="L22" s="432" t="s">
        <v>145</v>
      </c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284" t="s">
        <v>146</v>
      </c>
      <c r="BF22" s="285"/>
      <c r="BG22" s="285"/>
      <c r="BH22" s="285"/>
      <c r="BI22" s="285"/>
      <c r="BJ22" s="285"/>
      <c r="BK22" s="286"/>
      <c r="BL22" s="315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7"/>
      <c r="CF22" s="318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9"/>
    </row>
    <row r="23" spans="1:103" s="39" customFormat="1" ht="15" customHeight="1">
      <c r="A23" s="284"/>
      <c r="B23" s="285"/>
      <c r="C23" s="285"/>
      <c r="D23" s="285"/>
      <c r="E23" s="285"/>
      <c r="F23" s="285"/>
      <c r="G23" s="285"/>
      <c r="H23" s="285"/>
      <c r="I23" s="285"/>
      <c r="J23" s="313"/>
      <c r="K23" s="26"/>
      <c r="L23" s="314" t="s">
        <v>147</v>
      </c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284" t="s">
        <v>148</v>
      </c>
      <c r="BF23" s="285"/>
      <c r="BG23" s="285"/>
      <c r="BH23" s="285"/>
      <c r="BI23" s="285"/>
      <c r="BJ23" s="285"/>
      <c r="BK23" s="286"/>
      <c r="BL23" s="315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7"/>
      <c r="CF23" s="318"/>
      <c r="CG23" s="316"/>
      <c r="CH23" s="316"/>
      <c r="CI23" s="316"/>
      <c r="CJ23" s="316"/>
      <c r="CK23" s="316"/>
      <c r="CL23" s="316"/>
      <c r="CM23" s="316"/>
      <c r="CN23" s="316"/>
      <c r="CO23" s="316"/>
      <c r="CP23" s="316"/>
      <c r="CQ23" s="316"/>
      <c r="CR23" s="316"/>
      <c r="CS23" s="316"/>
      <c r="CT23" s="316"/>
      <c r="CU23" s="316"/>
      <c r="CV23" s="316"/>
      <c r="CW23" s="316"/>
      <c r="CX23" s="316"/>
      <c r="CY23" s="319"/>
    </row>
    <row r="24" spans="1:103" s="39" customFormat="1" ht="15" customHeight="1">
      <c r="A24" s="284"/>
      <c r="B24" s="285"/>
      <c r="C24" s="285"/>
      <c r="D24" s="285"/>
      <c r="E24" s="285"/>
      <c r="F24" s="285"/>
      <c r="G24" s="285"/>
      <c r="H24" s="285"/>
      <c r="I24" s="285"/>
      <c r="J24" s="313"/>
      <c r="K24" s="26"/>
      <c r="L24" s="314" t="s">
        <v>149</v>
      </c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284" t="s">
        <v>150</v>
      </c>
      <c r="BF24" s="285"/>
      <c r="BG24" s="285"/>
      <c r="BH24" s="285"/>
      <c r="BI24" s="285"/>
      <c r="BJ24" s="285"/>
      <c r="BK24" s="286"/>
      <c r="BL24" s="315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7"/>
      <c r="CF24" s="318"/>
      <c r="CG24" s="316"/>
      <c r="CH24" s="316"/>
      <c r="CI24" s="316"/>
      <c r="CJ24" s="316"/>
      <c r="CK24" s="316"/>
      <c r="CL24" s="316"/>
      <c r="CM24" s="316"/>
      <c r="CN24" s="316"/>
      <c r="CO24" s="316"/>
      <c r="CP24" s="316"/>
      <c r="CQ24" s="316"/>
      <c r="CR24" s="316"/>
      <c r="CS24" s="316"/>
      <c r="CT24" s="316"/>
      <c r="CU24" s="316"/>
      <c r="CV24" s="316"/>
      <c r="CW24" s="316"/>
      <c r="CX24" s="316"/>
      <c r="CY24" s="319"/>
    </row>
    <row r="25" spans="1:103" s="39" customFormat="1" ht="15" customHeight="1">
      <c r="A25" s="284"/>
      <c r="B25" s="285"/>
      <c r="C25" s="285"/>
      <c r="D25" s="285"/>
      <c r="E25" s="285"/>
      <c r="F25" s="285"/>
      <c r="G25" s="285"/>
      <c r="H25" s="285"/>
      <c r="I25" s="285"/>
      <c r="J25" s="313"/>
      <c r="K25" s="26"/>
      <c r="L25" s="314" t="s">
        <v>151</v>
      </c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284" t="s">
        <v>152</v>
      </c>
      <c r="BF25" s="285"/>
      <c r="BG25" s="285"/>
      <c r="BH25" s="285"/>
      <c r="BI25" s="285"/>
      <c r="BJ25" s="285"/>
      <c r="BK25" s="286"/>
      <c r="BL25" s="355" t="s">
        <v>81</v>
      </c>
      <c r="BM25" s="356"/>
      <c r="BN25" s="316"/>
      <c r="BO25" s="316"/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57" t="s">
        <v>83</v>
      </c>
      <c r="CE25" s="358"/>
      <c r="CF25" s="359" t="s">
        <v>81</v>
      </c>
      <c r="CG25" s="356"/>
      <c r="CH25" s="316"/>
      <c r="CI25" s="316"/>
      <c r="CJ25" s="316"/>
      <c r="CK25" s="316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/>
      <c r="CW25" s="316"/>
      <c r="CX25" s="357" t="s">
        <v>83</v>
      </c>
      <c r="CY25" s="361"/>
    </row>
    <row r="26" spans="1:103" s="39" customFormat="1" ht="15" customHeight="1">
      <c r="A26" s="284"/>
      <c r="B26" s="285"/>
      <c r="C26" s="285"/>
      <c r="D26" s="285"/>
      <c r="E26" s="285"/>
      <c r="F26" s="285"/>
      <c r="G26" s="285"/>
      <c r="H26" s="285"/>
      <c r="I26" s="285"/>
      <c r="J26" s="313"/>
      <c r="K26" s="26"/>
      <c r="L26" s="314" t="s">
        <v>153</v>
      </c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284" t="s">
        <v>154</v>
      </c>
      <c r="BF26" s="285"/>
      <c r="BG26" s="285"/>
      <c r="BH26" s="285"/>
      <c r="BI26" s="285"/>
      <c r="BJ26" s="285"/>
      <c r="BK26" s="286"/>
      <c r="BL26" s="315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7"/>
      <c r="CF26" s="318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9"/>
    </row>
    <row r="27" spans="1:103" s="39" customFormat="1" ht="15" customHeight="1">
      <c r="A27" s="284"/>
      <c r="B27" s="285"/>
      <c r="C27" s="285"/>
      <c r="D27" s="285"/>
      <c r="E27" s="285"/>
      <c r="F27" s="285"/>
      <c r="G27" s="285"/>
      <c r="H27" s="285"/>
      <c r="I27" s="285"/>
      <c r="J27" s="313"/>
      <c r="K27" s="26"/>
      <c r="L27" s="314" t="s">
        <v>155</v>
      </c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284" t="s">
        <v>156</v>
      </c>
      <c r="BF27" s="285"/>
      <c r="BG27" s="285"/>
      <c r="BH27" s="285"/>
      <c r="BI27" s="285"/>
      <c r="BJ27" s="285"/>
      <c r="BK27" s="286"/>
      <c r="BL27" s="355" t="s">
        <v>81</v>
      </c>
      <c r="BM27" s="35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57" t="s">
        <v>83</v>
      </c>
      <c r="CE27" s="358"/>
      <c r="CF27" s="359" t="s">
        <v>81</v>
      </c>
      <c r="CG27" s="35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57" t="s">
        <v>83</v>
      </c>
      <c r="CY27" s="361"/>
    </row>
    <row r="28" spans="1:103" s="39" customFormat="1" ht="15" customHeight="1">
      <c r="A28" s="284"/>
      <c r="B28" s="285"/>
      <c r="C28" s="285"/>
      <c r="D28" s="285"/>
      <c r="E28" s="285"/>
      <c r="F28" s="285"/>
      <c r="G28" s="285"/>
      <c r="H28" s="285"/>
      <c r="I28" s="285"/>
      <c r="J28" s="313"/>
      <c r="K28" s="26"/>
      <c r="L28" s="432" t="s">
        <v>157</v>
      </c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284" t="s">
        <v>158</v>
      </c>
      <c r="BF28" s="285"/>
      <c r="BG28" s="285"/>
      <c r="BH28" s="285"/>
      <c r="BI28" s="285"/>
      <c r="BJ28" s="285"/>
      <c r="BK28" s="286"/>
      <c r="BL28" s="315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6"/>
      <c r="CE28" s="317"/>
      <c r="CF28" s="318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6"/>
      <c r="CY28" s="319"/>
    </row>
    <row r="29" spans="1:103" s="39" customFormat="1" ht="15" customHeight="1">
      <c r="A29" s="284"/>
      <c r="B29" s="285"/>
      <c r="C29" s="285"/>
      <c r="D29" s="285"/>
      <c r="E29" s="285"/>
      <c r="F29" s="285"/>
      <c r="G29" s="285"/>
      <c r="H29" s="285"/>
      <c r="I29" s="285"/>
      <c r="J29" s="313"/>
      <c r="K29" s="26"/>
      <c r="L29" s="314" t="s">
        <v>159</v>
      </c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284" t="s">
        <v>160</v>
      </c>
      <c r="BF29" s="285"/>
      <c r="BG29" s="285"/>
      <c r="BH29" s="285"/>
      <c r="BI29" s="285"/>
      <c r="BJ29" s="285"/>
      <c r="BK29" s="286"/>
      <c r="BL29" s="355" t="s">
        <v>81</v>
      </c>
      <c r="BM29" s="356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316"/>
      <c r="CD29" s="357" t="s">
        <v>83</v>
      </c>
      <c r="CE29" s="358"/>
      <c r="CF29" s="359" t="s">
        <v>81</v>
      </c>
      <c r="CG29" s="356"/>
      <c r="CH29" s="316"/>
      <c r="CI29" s="316"/>
      <c r="CJ29" s="316"/>
      <c r="CK29" s="316"/>
      <c r="CL29" s="316"/>
      <c r="CM29" s="316"/>
      <c r="CN29" s="316"/>
      <c r="CO29" s="316"/>
      <c r="CP29" s="316"/>
      <c r="CQ29" s="316"/>
      <c r="CR29" s="316"/>
      <c r="CS29" s="316"/>
      <c r="CT29" s="316"/>
      <c r="CU29" s="316"/>
      <c r="CV29" s="316"/>
      <c r="CW29" s="316"/>
      <c r="CX29" s="357" t="s">
        <v>83</v>
      </c>
      <c r="CY29" s="361"/>
    </row>
    <row r="30" spans="1:103" s="39" customFormat="1" ht="27.95" customHeight="1">
      <c r="A30" s="284"/>
      <c r="B30" s="285"/>
      <c r="C30" s="285"/>
      <c r="D30" s="285"/>
      <c r="E30" s="285"/>
      <c r="F30" s="285"/>
      <c r="G30" s="285"/>
      <c r="H30" s="285"/>
      <c r="I30" s="285"/>
      <c r="J30" s="313"/>
      <c r="K30" s="26"/>
      <c r="L30" s="431" t="s">
        <v>161</v>
      </c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1"/>
      <c r="BD30" s="431"/>
      <c r="BE30" s="352" t="s">
        <v>162</v>
      </c>
      <c r="BF30" s="353"/>
      <c r="BG30" s="353"/>
      <c r="BH30" s="353"/>
      <c r="BI30" s="353"/>
      <c r="BJ30" s="353"/>
      <c r="BK30" s="354"/>
      <c r="BL30" s="315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6"/>
      <c r="CE30" s="317"/>
      <c r="CF30" s="318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9"/>
    </row>
    <row r="31" spans="1:103" s="39" customFormat="1" ht="27.95" customHeight="1">
      <c r="A31" s="284"/>
      <c r="B31" s="285"/>
      <c r="C31" s="285"/>
      <c r="D31" s="285"/>
      <c r="E31" s="285"/>
      <c r="F31" s="285"/>
      <c r="G31" s="285"/>
      <c r="H31" s="285"/>
      <c r="I31" s="285"/>
      <c r="J31" s="313"/>
      <c r="K31" s="26"/>
      <c r="L31" s="351" t="s">
        <v>163</v>
      </c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284" t="s">
        <v>164</v>
      </c>
      <c r="BF31" s="285"/>
      <c r="BG31" s="285"/>
      <c r="BH31" s="285"/>
      <c r="BI31" s="285"/>
      <c r="BJ31" s="285"/>
      <c r="BK31" s="286"/>
      <c r="BL31" s="315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6"/>
      <c r="CB31" s="316"/>
      <c r="CC31" s="316"/>
      <c r="CD31" s="316"/>
      <c r="CE31" s="317"/>
      <c r="CF31" s="318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9"/>
    </row>
    <row r="32" spans="1:103" s="39" customFormat="1" ht="15" customHeight="1">
      <c r="A32" s="284"/>
      <c r="B32" s="285"/>
      <c r="C32" s="285"/>
      <c r="D32" s="285"/>
      <c r="E32" s="285"/>
      <c r="F32" s="285"/>
      <c r="G32" s="285"/>
      <c r="H32" s="285"/>
      <c r="I32" s="285"/>
      <c r="J32" s="313"/>
      <c r="K32" s="26"/>
      <c r="L32" s="314" t="s">
        <v>165</v>
      </c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284" t="s">
        <v>166</v>
      </c>
      <c r="BF32" s="285"/>
      <c r="BG32" s="285"/>
      <c r="BH32" s="285"/>
      <c r="BI32" s="285"/>
      <c r="BJ32" s="285"/>
      <c r="BK32" s="286"/>
      <c r="BL32" s="315"/>
      <c r="BM32" s="316"/>
      <c r="BN32" s="316"/>
      <c r="BO32" s="316"/>
      <c r="BP32" s="316"/>
      <c r="BQ32" s="316"/>
      <c r="BR32" s="316"/>
      <c r="BS32" s="316"/>
      <c r="BT32" s="316"/>
      <c r="BU32" s="316"/>
      <c r="BV32" s="316"/>
      <c r="BW32" s="316"/>
      <c r="BX32" s="316"/>
      <c r="BY32" s="316"/>
      <c r="BZ32" s="316"/>
      <c r="CA32" s="316"/>
      <c r="CB32" s="316"/>
      <c r="CC32" s="316"/>
      <c r="CD32" s="316"/>
      <c r="CE32" s="317"/>
      <c r="CF32" s="318"/>
      <c r="CG32" s="316"/>
      <c r="CH32" s="316"/>
      <c r="CI32" s="316"/>
      <c r="CJ32" s="316"/>
      <c r="CK32" s="316"/>
      <c r="CL32" s="316"/>
      <c r="CM32" s="316"/>
      <c r="CN32" s="316"/>
      <c r="CO32" s="316"/>
      <c r="CP32" s="316"/>
      <c r="CQ32" s="316"/>
      <c r="CR32" s="316"/>
      <c r="CS32" s="316"/>
      <c r="CT32" s="316"/>
      <c r="CU32" s="316"/>
      <c r="CV32" s="316"/>
      <c r="CW32" s="316"/>
      <c r="CX32" s="316"/>
      <c r="CY32" s="319"/>
    </row>
    <row r="33" spans="1:103" s="40" customFormat="1" ht="15" customHeight="1" thickBot="1">
      <c r="A33" s="292"/>
      <c r="B33" s="293"/>
      <c r="C33" s="293"/>
      <c r="D33" s="293"/>
      <c r="E33" s="293"/>
      <c r="F33" s="293"/>
      <c r="G33" s="293"/>
      <c r="H33" s="293"/>
      <c r="I33" s="293"/>
      <c r="J33" s="294"/>
      <c r="K33" s="27"/>
      <c r="L33" s="304" t="s">
        <v>167</v>
      </c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419" t="s">
        <v>168</v>
      </c>
      <c r="BF33" s="420"/>
      <c r="BG33" s="420"/>
      <c r="BH33" s="420"/>
      <c r="BI33" s="420"/>
      <c r="BJ33" s="420"/>
      <c r="BK33" s="421"/>
      <c r="BL33" s="308"/>
      <c r="BM33" s="309"/>
      <c r="BN33" s="309"/>
      <c r="BO33" s="309"/>
      <c r="BP33" s="309"/>
      <c r="BQ33" s="309"/>
      <c r="BR33" s="309"/>
      <c r="BS33" s="309"/>
      <c r="BT33" s="309"/>
      <c r="BU33" s="309"/>
      <c r="BV33" s="309"/>
      <c r="BW33" s="309"/>
      <c r="BX33" s="309"/>
      <c r="BY33" s="309"/>
      <c r="BZ33" s="309"/>
      <c r="CA33" s="309"/>
      <c r="CB33" s="309"/>
      <c r="CC33" s="309"/>
      <c r="CD33" s="309"/>
      <c r="CE33" s="310"/>
      <c r="CF33" s="311"/>
      <c r="CG33" s="309"/>
      <c r="CH33" s="309"/>
      <c r="CI33" s="309"/>
      <c r="CJ33" s="309"/>
      <c r="CK33" s="309"/>
      <c r="CL33" s="309"/>
      <c r="CM33" s="309"/>
      <c r="CN33" s="309"/>
      <c r="CO33" s="309"/>
      <c r="CP33" s="309"/>
      <c r="CQ33" s="309"/>
      <c r="CR33" s="309"/>
      <c r="CS33" s="309"/>
      <c r="CT33" s="309"/>
      <c r="CU33" s="309"/>
      <c r="CV33" s="309"/>
      <c r="CW33" s="309"/>
      <c r="CX33" s="309"/>
      <c r="CY33" s="312"/>
    </row>
    <row r="34" spans="1:103" s="40" customFormat="1" ht="15" customHeight="1" thickBot="1">
      <c r="A34" s="292"/>
      <c r="B34" s="293"/>
      <c r="C34" s="293"/>
      <c r="D34" s="293"/>
      <c r="E34" s="293"/>
      <c r="F34" s="293"/>
      <c r="G34" s="293"/>
      <c r="H34" s="293"/>
      <c r="I34" s="293"/>
      <c r="J34" s="294"/>
      <c r="K34" s="29"/>
      <c r="L34" s="422" t="s">
        <v>169</v>
      </c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  <c r="BB34" s="422"/>
      <c r="BC34" s="422"/>
      <c r="BD34" s="422"/>
      <c r="BE34" s="423" t="s">
        <v>170</v>
      </c>
      <c r="BF34" s="424"/>
      <c r="BG34" s="424"/>
      <c r="BH34" s="424"/>
      <c r="BI34" s="424"/>
      <c r="BJ34" s="424"/>
      <c r="BK34" s="425"/>
      <c r="BL34" s="426"/>
      <c r="BM34" s="427"/>
      <c r="BN34" s="427"/>
      <c r="BO34" s="427"/>
      <c r="BP34" s="427"/>
      <c r="BQ34" s="427"/>
      <c r="BR34" s="427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D34" s="427"/>
      <c r="CE34" s="428"/>
      <c r="CF34" s="429"/>
      <c r="CG34" s="427"/>
      <c r="CH34" s="427"/>
      <c r="CI34" s="427"/>
      <c r="CJ34" s="427"/>
      <c r="CK34" s="427"/>
      <c r="CL34" s="427"/>
      <c r="CM34" s="427"/>
      <c r="CN34" s="427"/>
      <c r="CO34" s="427"/>
      <c r="CP34" s="427"/>
      <c r="CQ34" s="427"/>
      <c r="CR34" s="427"/>
      <c r="CS34" s="427"/>
      <c r="CT34" s="427"/>
      <c r="CU34" s="427"/>
      <c r="CV34" s="427"/>
      <c r="CW34" s="427"/>
      <c r="CX34" s="427"/>
      <c r="CY34" s="430"/>
    </row>
    <row r="35" spans="1:103" s="39" customFormat="1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3" t="s">
        <v>171</v>
      </c>
    </row>
    <row r="36" spans="1:103" s="39" customFormat="1" ht="6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3"/>
    </row>
    <row r="37" spans="1:103" s="39" customFormat="1" ht="18" customHeight="1">
      <c r="A37" s="380" t="s">
        <v>27</v>
      </c>
      <c r="B37" s="381"/>
      <c r="C37" s="381"/>
      <c r="D37" s="381"/>
      <c r="E37" s="381"/>
      <c r="F37" s="381"/>
      <c r="G37" s="381"/>
      <c r="H37" s="381"/>
      <c r="I37" s="381"/>
      <c r="J37" s="382"/>
      <c r="K37" s="389" t="s">
        <v>28</v>
      </c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1"/>
      <c r="BE37" s="389" t="s">
        <v>29</v>
      </c>
      <c r="BF37" s="390"/>
      <c r="BG37" s="390"/>
      <c r="BH37" s="390"/>
      <c r="BI37" s="390"/>
      <c r="BJ37" s="390"/>
      <c r="BK37" s="391"/>
      <c r="BL37" s="415" t="s">
        <v>134</v>
      </c>
      <c r="BM37" s="416"/>
      <c r="BN37" s="416"/>
      <c r="BO37" s="416"/>
      <c r="BP37" s="416"/>
      <c r="BQ37" s="416"/>
      <c r="BR37" s="416"/>
      <c r="BS37" s="285"/>
      <c r="BT37" s="285"/>
      <c r="BU37" s="285"/>
      <c r="BV37" s="285"/>
      <c r="BW37" s="285"/>
      <c r="BX37" s="285"/>
      <c r="BY37" s="285"/>
      <c r="BZ37" s="285"/>
      <c r="CA37" s="285"/>
      <c r="CB37" s="373"/>
      <c r="CC37" s="373"/>
      <c r="CD37" s="373"/>
      <c r="CE37" s="374"/>
      <c r="CF37" s="415" t="s">
        <v>134</v>
      </c>
      <c r="CG37" s="416"/>
      <c r="CH37" s="416"/>
      <c r="CI37" s="416"/>
      <c r="CJ37" s="416"/>
      <c r="CK37" s="416"/>
      <c r="CL37" s="416"/>
      <c r="CM37" s="285"/>
      <c r="CN37" s="285"/>
      <c r="CO37" s="285"/>
      <c r="CP37" s="285"/>
      <c r="CQ37" s="285"/>
      <c r="CR37" s="285"/>
      <c r="CS37" s="285"/>
      <c r="CT37" s="285"/>
      <c r="CU37" s="285"/>
      <c r="CV37" s="373"/>
      <c r="CW37" s="373"/>
      <c r="CX37" s="373"/>
      <c r="CY37" s="374"/>
    </row>
    <row r="38" spans="1:103" s="39" customFormat="1" ht="13.5">
      <c r="A38" s="383"/>
      <c r="B38" s="384"/>
      <c r="C38" s="384"/>
      <c r="D38" s="384"/>
      <c r="E38" s="384"/>
      <c r="F38" s="384"/>
      <c r="G38" s="384"/>
      <c r="H38" s="384"/>
      <c r="I38" s="384"/>
      <c r="J38" s="385"/>
      <c r="K38" s="392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4"/>
      <c r="BE38" s="392"/>
      <c r="BF38" s="393"/>
      <c r="BG38" s="393"/>
      <c r="BH38" s="393"/>
      <c r="BI38" s="393"/>
      <c r="BJ38" s="393"/>
      <c r="BK38" s="394"/>
      <c r="BL38" s="365">
        <v>20</v>
      </c>
      <c r="BM38" s="360"/>
      <c r="BN38" s="360"/>
      <c r="BO38" s="360"/>
      <c r="BP38" s="360"/>
      <c r="BQ38" s="360"/>
      <c r="BR38" s="360"/>
      <c r="BS38" s="360"/>
      <c r="BT38" s="366"/>
      <c r="BU38" s="366"/>
      <c r="BV38" s="366"/>
      <c r="BW38" s="366"/>
      <c r="BX38" s="417" t="s">
        <v>32</v>
      </c>
      <c r="BY38" s="417"/>
      <c r="BZ38" s="417"/>
      <c r="CA38" s="417"/>
      <c r="CB38" s="417"/>
      <c r="CC38" s="417"/>
      <c r="CD38" s="417"/>
      <c r="CE38" s="418"/>
      <c r="CF38" s="365">
        <v>20</v>
      </c>
      <c r="CG38" s="360"/>
      <c r="CH38" s="360"/>
      <c r="CI38" s="360"/>
      <c r="CJ38" s="360"/>
      <c r="CK38" s="360"/>
      <c r="CL38" s="360"/>
      <c r="CM38" s="360"/>
      <c r="CN38" s="366"/>
      <c r="CO38" s="366"/>
      <c r="CP38" s="366"/>
      <c r="CQ38" s="366"/>
      <c r="CR38" s="417" t="s">
        <v>33</v>
      </c>
      <c r="CS38" s="417"/>
      <c r="CT38" s="417"/>
      <c r="CU38" s="417"/>
      <c r="CV38" s="417"/>
      <c r="CW38" s="417"/>
      <c r="CX38" s="417"/>
      <c r="CY38" s="418"/>
    </row>
    <row r="39" spans="1:103" s="39" customFormat="1" ht="6.75" customHeight="1" thickBot="1">
      <c r="A39" s="386"/>
      <c r="B39" s="387"/>
      <c r="C39" s="387"/>
      <c r="D39" s="387"/>
      <c r="E39" s="387"/>
      <c r="F39" s="387"/>
      <c r="G39" s="387"/>
      <c r="H39" s="387"/>
      <c r="I39" s="387"/>
      <c r="J39" s="388"/>
      <c r="K39" s="395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7"/>
      <c r="BE39" s="395"/>
      <c r="BF39" s="396"/>
      <c r="BG39" s="396"/>
      <c r="BH39" s="396"/>
      <c r="BI39" s="396"/>
      <c r="BJ39" s="396"/>
      <c r="BK39" s="397"/>
      <c r="BL39" s="334"/>
      <c r="BM39" s="330"/>
      <c r="BN39" s="330"/>
      <c r="BO39" s="330"/>
      <c r="BP39" s="330"/>
      <c r="BQ39" s="330"/>
      <c r="BR39" s="330"/>
      <c r="BS39" s="330"/>
      <c r="BT39" s="330"/>
      <c r="BU39" s="330"/>
      <c r="BV39" s="330"/>
      <c r="BW39" s="330"/>
      <c r="BX39" s="330"/>
      <c r="BY39" s="330"/>
      <c r="BZ39" s="330"/>
      <c r="CA39" s="330"/>
      <c r="CB39" s="330"/>
      <c r="CC39" s="330"/>
      <c r="CD39" s="330"/>
      <c r="CE39" s="331"/>
      <c r="CF39" s="334"/>
      <c r="CG39" s="330"/>
      <c r="CH39" s="330"/>
      <c r="CI39" s="330"/>
      <c r="CJ39" s="330"/>
      <c r="CK39" s="330"/>
      <c r="CL39" s="330"/>
      <c r="CM39" s="330"/>
      <c r="CN39" s="330"/>
      <c r="CO39" s="330"/>
      <c r="CP39" s="330"/>
      <c r="CQ39" s="330"/>
      <c r="CR39" s="330"/>
      <c r="CS39" s="330"/>
      <c r="CT39" s="330"/>
      <c r="CU39" s="330"/>
      <c r="CV39" s="330"/>
      <c r="CW39" s="330"/>
      <c r="CX39" s="330"/>
      <c r="CY39" s="331"/>
    </row>
    <row r="40" spans="1:103" s="39" customFormat="1" ht="12">
      <c r="A40" s="372"/>
      <c r="B40" s="373"/>
      <c r="C40" s="373"/>
      <c r="D40" s="373"/>
      <c r="E40" s="373"/>
      <c r="F40" s="373"/>
      <c r="G40" s="373"/>
      <c r="H40" s="373"/>
      <c r="I40" s="373"/>
      <c r="J40" s="374"/>
      <c r="K40" s="19"/>
      <c r="L40" s="414" t="s">
        <v>172</v>
      </c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4"/>
      <c r="AZ40" s="414"/>
      <c r="BA40" s="414"/>
      <c r="BB40" s="414"/>
      <c r="BC40" s="414"/>
      <c r="BD40" s="414"/>
      <c r="BE40" s="372" t="s">
        <v>173</v>
      </c>
      <c r="BF40" s="373"/>
      <c r="BG40" s="373"/>
      <c r="BH40" s="373"/>
      <c r="BI40" s="373"/>
      <c r="BJ40" s="373"/>
      <c r="BK40" s="377"/>
      <c r="BL40" s="37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79"/>
      <c r="CF40" s="367"/>
      <c r="CG40" s="368"/>
      <c r="CH40" s="368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8"/>
      <c r="CY40" s="369"/>
    </row>
    <row r="41" spans="1:103" s="39" customFormat="1" ht="43.5" customHeight="1">
      <c r="A41" s="323"/>
      <c r="B41" s="275"/>
      <c r="C41" s="275"/>
      <c r="D41" s="275"/>
      <c r="E41" s="275"/>
      <c r="F41" s="275"/>
      <c r="G41" s="275"/>
      <c r="H41" s="275"/>
      <c r="I41" s="275"/>
      <c r="J41" s="324"/>
      <c r="K41" s="25"/>
      <c r="L41" s="370" t="s">
        <v>174</v>
      </c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23"/>
      <c r="BF41" s="275"/>
      <c r="BG41" s="275"/>
      <c r="BH41" s="275"/>
      <c r="BI41" s="275"/>
      <c r="BJ41" s="275"/>
      <c r="BK41" s="328"/>
      <c r="BL41" s="332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333"/>
      <c r="CF41" s="336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337"/>
    </row>
    <row r="42" spans="1:103" s="39" customFormat="1" ht="36.950000000000003" customHeight="1">
      <c r="A42" s="323"/>
      <c r="B42" s="275"/>
      <c r="C42" s="275"/>
      <c r="D42" s="275"/>
      <c r="E42" s="275"/>
      <c r="F42" s="275"/>
      <c r="G42" s="275"/>
      <c r="H42" s="275"/>
      <c r="I42" s="275"/>
      <c r="J42" s="324"/>
      <c r="K42" s="25"/>
      <c r="L42" s="370" t="s">
        <v>175</v>
      </c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52" t="s">
        <v>176</v>
      </c>
      <c r="BF42" s="353"/>
      <c r="BG42" s="353"/>
      <c r="BH42" s="353"/>
      <c r="BI42" s="353"/>
      <c r="BJ42" s="353"/>
      <c r="BK42" s="354"/>
      <c r="BL42" s="332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333"/>
      <c r="CF42" s="336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337"/>
    </row>
    <row r="43" spans="1:103" s="39" customFormat="1" ht="15" customHeight="1">
      <c r="A43" s="284"/>
      <c r="B43" s="285"/>
      <c r="C43" s="285"/>
      <c r="D43" s="285"/>
      <c r="E43" s="285"/>
      <c r="F43" s="285"/>
      <c r="G43" s="285"/>
      <c r="H43" s="285"/>
      <c r="I43" s="285"/>
      <c r="J43" s="313"/>
      <c r="K43" s="26"/>
      <c r="L43" s="314" t="s">
        <v>177</v>
      </c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284" t="s">
        <v>178</v>
      </c>
      <c r="BF43" s="285"/>
      <c r="BG43" s="285"/>
      <c r="BH43" s="285"/>
      <c r="BI43" s="285"/>
      <c r="BJ43" s="285"/>
      <c r="BK43" s="286"/>
      <c r="BL43" s="315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16"/>
      <c r="CC43" s="316"/>
      <c r="CD43" s="316"/>
      <c r="CE43" s="317"/>
      <c r="CF43" s="318"/>
      <c r="CG43" s="316"/>
      <c r="CH43" s="316"/>
      <c r="CI43" s="316"/>
      <c r="CJ43" s="316"/>
      <c r="CK43" s="316"/>
      <c r="CL43" s="316"/>
      <c r="CM43" s="316"/>
      <c r="CN43" s="316"/>
      <c r="CO43" s="316"/>
      <c r="CP43" s="316"/>
      <c r="CQ43" s="316"/>
      <c r="CR43" s="316"/>
      <c r="CS43" s="316"/>
      <c r="CT43" s="316"/>
      <c r="CU43" s="316"/>
      <c r="CV43" s="316"/>
      <c r="CW43" s="316"/>
      <c r="CX43" s="316"/>
      <c r="CY43" s="319"/>
    </row>
    <row r="44" spans="1:103" s="39" customFormat="1" ht="15" customHeight="1">
      <c r="A44" s="284"/>
      <c r="B44" s="285"/>
      <c r="C44" s="285"/>
      <c r="D44" s="285"/>
      <c r="E44" s="285"/>
      <c r="F44" s="285"/>
      <c r="G44" s="285"/>
      <c r="H44" s="285"/>
      <c r="I44" s="285"/>
      <c r="J44" s="313"/>
      <c r="K44" s="26"/>
      <c r="L44" s="314" t="s">
        <v>179</v>
      </c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284" t="s">
        <v>180</v>
      </c>
      <c r="BF44" s="285"/>
      <c r="BG44" s="285"/>
      <c r="BH44" s="285"/>
      <c r="BI44" s="285"/>
      <c r="BJ44" s="285"/>
      <c r="BK44" s="286"/>
      <c r="BL44" s="315"/>
      <c r="BM44" s="316"/>
      <c r="BN44" s="316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7"/>
      <c r="CF44" s="318"/>
      <c r="CG44" s="316"/>
      <c r="CH44" s="316"/>
      <c r="CI44" s="316"/>
      <c r="CJ44" s="316"/>
      <c r="CK44" s="316"/>
      <c r="CL44" s="316"/>
      <c r="CM44" s="316"/>
      <c r="CN44" s="316"/>
      <c r="CO44" s="316"/>
      <c r="CP44" s="316"/>
      <c r="CQ44" s="316"/>
      <c r="CR44" s="316"/>
      <c r="CS44" s="316"/>
      <c r="CT44" s="316"/>
      <c r="CU44" s="316"/>
      <c r="CV44" s="316"/>
      <c r="CW44" s="316"/>
      <c r="CX44" s="316"/>
      <c r="CY44" s="319"/>
    </row>
    <row r="45" spans="1:103" s="40" customFormat="1" ht="15" customHeight="1" thickBot="1">
      <c r="A45" s="292"/>
      <c r="B45" s="293"/>
      <c r="C45" s="293"/>
      <c r="D45" s="293"/>
      <c r="E45" s="293"/>
      <c r="F45" s="293"/>
      <c r="G45" s="293"/>
      <c r="H45" s="293"/>
      <c r="I45" s="293"/>
      <c r="J45" s="294"/>
      <c r="K45" s="41"/>
      <c r="L45" s="411" t="s">
        <v>181</v>
      </c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  <c r="AN45" s="411"/>
      <c r="AO45" s="411"/>
      <c r="AP45" s="411"/>
      <c r="AQ45" s="411"/>
      <c r="AR45" s="411"/>
      <c r="AS45" s="411"/>
      <c r="AT45" s="411"/>
      <c r="AU45" s="411"/>
      <c r="AV45" s="411"/>
      <c r="AW45" s="411"/>
      <c r="AX45" s="411"/>
      <c r="AY45" s="411"/>
      <c r="AZ45" s="411"/>
      <c r="BA45" s="411"/>
      <c r="BB45" s="411"/>
      <c r="BC45" s="411"/>
      <c r="BD45" s="412"/>
      <c r="BE45" s="292" t="s">
        <v>182</v>
      </c>
      <c r="BF45" s="293"/>
      <c r="BG45" s="293"/>
      <c r="BH45" s="293"/>
      <c r="BI45" s="293"/>
      <c r="BJ45" s="293"/>
      <c r="BK45" s="413"/>
      <c r="BL45" s="308"/>
      <c r="BM45" s="309"/>
      <c r="BN45" s="309"/>
      <c r="BO45" s="309"/>
      <c r="BP45" s="309"/>
      <c r="BQ45" s="309"/>
      <c r="BR45" s="309"/>
      <c r="BS45" s="309"/>
      <c r="BT45" s="309"/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10"/>
      <c r="CF45" s="311"/>
      <c r="CG45" s="309"/>
      <c r="CH45" s="309"/>
      <c r="CI45" s="309"/>
      <c r="CJ45" s="309"/>
      <c r="CK45" s="309"/>
      <c r="CL45" s="309"/>
      <c r="CM45" s="309"/>
      <c r="CN45" s="309"/>
      <c r="CO45" s="309"/>
      <c r="CP45" s="309"/>
      <c r="CQ45" s="309"/>
      <c r="CR45" s="309"/>
      <c r="CS45" s="309"/>
      <c r="CT45" s="309"/>
      <c r="CU45" s="309"/>
      <c r="CV45" s="309"/>
      <c r="CW45" s="309"/>
      <c r="CX45" s="309"/>
      <c r="CY45" s="312"/>
    </row>
    <row r="46" spans="1:103" ht="24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</row>
    <row r="47" spans="1:103" s="39" customFormat="1" ht="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 t="s">
        <v>116</v>
      </c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s="39" customFormat="1" ht="12">
      <c r="A48" s="10" t="s">
        <v>117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10"/>
      <c r="AC48" s="10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10"/>
      <c r="BB48" s="10"/>
      <c r="BC48" s="10"/>
      <c r="BD48" s="10" t="s">
        <v>118</v>
      </c>
      <c r="BE48" s="10"/>
      <c r="BF48" s="10"/>
      <c r="BG48" s="10"/>
      <c r="BH48" s="10"/>
      <c r="BI48" s="10"/>
      <c r="BJ48" s="10"/>
      <c r="BK48" s="10"/>
      <c r="BL48" s="10"/>
      <c r="BM48" s="10"/>
      <c r="BN48" s="277"/>
      <c r="BO48" s="277"/>
      <c r="BP48" s="277"/>
      <c r="BQ48" s="277"/>
      <c r="BR48" s="277"/>
      <c r="BS48" s="277"/>
      <c r="BT48" s="277"/>
      <c r="BU48" s="277"/>
      <c r="BV48" s="277"/>
      <c r="BW48" s="277"/>
      <c r="BX48" s="277"/>
      <c r="BY48" s="277"/>
      <c r="BZ48" s="277"/>
      <c r="CA48" s="10"/>
      <c r="CB48" s="10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</row>
    <row r="49" spans="1:103" s="42" customFormat="1" ht="9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279" t="s">
        <v>119</v>
      </c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30"/>
      <c r="AC49" s="30"/>
      <c r="AD49" s="279" t="s">
        <v>120</v>
      </c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279" t="s">
        <v>119</v>
      </c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30"/>
      <c r="CB49" s="30"/>
      <c r="CC49" s="279" t="s">
        <v>120</v>
      </c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</row>
    <row r="50" spans="1:103" s="39" customFormat="1" ht="12">
      <c r="A50" s="274" t="s">
        <v>121</v>
      </c>
      <c r="B50" s="274"/>
      <c r="C50" s="275"/>
      <c r="D50" s="275"/>
      <c r="E50" s="275"/>
      <c r="F50" s="275"/>
      <c r="G50" s="276" t="s">
        <v>121</v>
      </c>
      <c r="H50" s="276"/>
      <c r="I50" s="10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4">
        <v>20</v>
      </c>
      <c r="AA50" s="274"/>
      <c r="AB50" s="274"/>
      <c r="AC50" s="274"/>
      <c r="AD50" s="278"/>
      <c r="AE50" s="278"/>
      <c r="AF50" s="278"/>
      <c r="AG50" s="10"/>
      <c r="AH50" s="10" t="s">
        <v>122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</row>
    <row r="52" spans="1:103" s="42" customFormat="1" ht="9.75">
      <c r="A52" s="30"/>
      <c r="B52" s="30"/>
      <c r="C52" s="30"/>
      <c r="D52" s="30"/>
      <c r="E52" s="30" t="s">
        <v>123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</row>
    <row r="53" spans="1:103" s="42" customFormat="1" ht="9.75">
      <c r="A53" s="43" t="s">
        <v>124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</row>
    <row r="54" spans="1:103" s="42" customFormat="1" ht="55.5" customHeight="1">
      <c r="A54" s="410" t="s">
        <v>183</v>
      </c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0"/>
      <c r="BG54" s="410"/>
      <c r="BH54" s="410"/>
      <c r="BI54" s="410"/>
      <c r="BJ54" s="410"/>
      <c r="BK54" s="410"/>
      <c r="BL54" s="410"/>
      <c r="BM54" s="410"/>
      <c r="BN54" s="410"/>
      <c r="BO54" s="410"/>
      <c r="BP54" s="410"/>
      <c r="BQ54" s="410"/>
      <c r="BR54" s="410"/>
      <c r="BS54" s="410"/>
      <c r="BT54" s="410"/>
      <c r="BU54" s="410"/>
      <c r="BV54" s="410"/>
      <c r="BW54" s="410"/>
      <c r="BX54" s="410"/>
      <c r="BY54" s="410"/>
      <c r="BZ54" s="410"/>
      <c r="CA54" s="410"/>
      <c r="CB54" s="410"/>
      <c r="CC54" s="410"/>
      <c r="CD54" s="410"/>
      <c r="CE54" s="410"/>
      <c r="CF54" s="410"/>
      <c r="CG54" s="410"/>
      <c r="CH54" s="410"/>
      <c r="CI54" s="410"/>
      <c r="CJ54" s="410"/>
      <c r="CK54" s="410"/>
      <c r="CL54" s="410"/>
      <c r="CM54" s="410"/>
      <c r="CN54" s="410"/>
      <c r="CO54" s="410"/>
      <c r="CP54" s="410"/>
      <c r="CQ54" s="410"/>
      <c r="CR54" s="410"/>
      <c r="CS54" s="410"/>
      <c r="CT54" s="410"/>
      <c r="CU54" s="410"/>
      <c r="CV54" s="410"/>
      <c r="CW54" s="410"/>
      <c r="CX54" s="410"/>
      <c r="CY54" s="410"/>
    </row>
    <row r="55" spans="1:103" s="42" customFormat="1" ht="9.75">
      <c r="A55" s="43" t="s">
        <v>184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</row>
    <row r="56" spans="1:103" s="42" customFormat="1" ht="9.75">
      <c r="A56" s="43" t="s">
        <v>185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</row>
    <row r="57" spans="1:103" s="42" customFormat="1" ht="9.75">
      <c r="A57" s="43" t="s">
        <v>186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</row>
    <row r="58" spans="1:103" s="42" customFormat="1" ht="27" customHeight="1">
      <c r="A58" s="410" t="s">
        <v>187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10"/>
      <c r="AL58" s="410"/>
      <c r="AM58" s="410"/>
      <c r="AN58" s="410"/>
      <c r="AO58" s="410"/>
      <c r="AP58" s="410"/>
      <c r="AQ58" s="410"/>
      <c r="AR58" s="410"/>
      <c r="AS58" s="410"/>
      <c r="AT58" s="410"/>
      <c r="AU58" s="410"/>
      <c r="AV58" s="410"/>
      <c r="AW58" s="410"/>
      <c r="AX58" s="410"/>
      <c r="AY58" s="410"/>
      <c r="AZ58" s="410"/>
      <c r="BA58" s="410"/>
      <c r="BB58" s="410"/>
      <c r="BC58" s="410"/>
      <c r="BD58" s="410"/>
      <c r="BE58" s="410"/>
      <c r="BF58" s="410"/>
      <c r="BG58" s="410"/>
      <c r="BH58" s="410"/>
      <c r="BI58" s="410"/>
      <c r="BJ58" s="410"/>
      <c r="BK58" s="410"/>
      <c r="BL58" s="410"/>
      <c r="BM58" s="410"/>
      <c r="BN58" s="410"/>
      <c r="BO58" s="410"/>
      <c r="BP58" s="410"/>
      <c r="BQ58" s="410"/>
      <c r="BR58" s="410"/>
      <c r="BS58" s="410"/>
      <c r="BT58" s="410"/>
      <c r="BU58" s="410"/>
      <c r="BV58" s="410"/>
      <c r="BW58" s="410"/>
      <c r="BX58" s="410"/>
      <c r="BY58" s="410"/>
      <c r="BZ58" s="410"/>
      <c r="CA58" s="410"/>
      <c r="CB58" s="410"/>
      <c r="CC58" s="410"/>
      <c r="CD58" s="410"/>
      <c r="CE58" s="410"/>
      <c r="CF58" s="410"/>
      <c r="CG58" s="410"/>
      <c r="CH58" s="410"/>
      <c r="CI58" s="410"/>
      <c r="CJ58" s="410"/>
      <c r="CK58" s="410"/>
      <c r="CL58" s="410"/>
      <c r="CM58" s="410"/>
      <c r="CN58" s="410"/>
      <c r="CO58" s="410"/>
      <c r="CP58" s="410"/>
      <c r="CQ58" s="410"/>
      <c r="CR58" s="410"/>
      <c r="CS58" s="410"/>
      <c r="CT58" s="410"/>
      <c r="CU58" s="410"/>
      <c r="CV58" s="410"/>
      <c r="CW58" s="410"/>
      <c r="CX58" s="410"/>
      <c r="CY58" s="410"/>
    </row>
    <row r="59" spans="1:103" ht="3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</row>
  </sheetData>
  <mergeCells count="209">
    <mergeCell ref="A2:CE2"/>
    <mergeCell ref="AD3:AV3"/>
    <mergeCell ref="AW3:AZ3"/>
    <mergeCell ref="BA3:BD3"/>
    <mergeCell ref="CF3:CY3"/>
    <mergeCell ref="CF4:CY4"/>
    <mergeCell ref="CF8:CY9"/>
    <mergeCell ref="U9:BU9"/>
    <mergeCell ref="BB10:CA10"/>
    <mergeCell ref="CF10:CO11"/>
    <mergeCell ref="CP10:CY11"/>
    <mergeCell ref="A11:BL11"/>
    <mergeCell ref="CF5:CK5"/>
    <mergeCell ref="CL5:CS5"/>
    <mergeCell ref="CT5:CY5"/>
    <mergeCell ref="N6:BR6"/>
    <mergeCell ref="CF6:CY6"/>
    <mergeCell ref="CF7:CY7"/>
    <mergeCell ref="CF12:CY12"/>
    <mergeCell ref="A14:J16"/>
    <mergeCell ref="K14:BD16"/>
    <mergeCell ref="BE14:BK16"/>
    <mergeCell ref="BL14:BR14"/>
    <mergeCell ref="BS14:CA14"/>
    <mergeCell ref="CB14:CE14"/>
    <mergeCell ref="CF14:CL14"/>
    <mergeCell ref="CM14:CU14"/>
    <mergeCell ref="CV14:CY14"/>
    <mergeCell ref="BL16:CE16"/>
    <mergeCell ref="CF16:CY16"/>
    <mergeCell ref="A17:J17"/>
    <mergeCell ref="L17:BD17"/>
    <mergeCell ref="BE17:BK17"/>
    <mergeCell ref="BL17:CE17"/>
    <mergeCell ref="CF17:CY17"/>
    <mergeCell ref="BL15:BS15"/>
    <mergeCell ref="BT15:BW15"/>
    <mergeCell ref="BX15:CE15"/>
    <mergeCell ref="CF15:CM15"/>
    <mergeCell ref="CN15:CQ15"/>
    <mergeCell ref="CR15:CY15"/>
    <mergeCell ref="CF18:CG18"/>
    <mergeCell ref="CH18:CW18"/>
    <mergeCell ref="CX18:CY18"/>
    <mergeCell ref="A19:J19"/>
    <mergeCell ref="L19:BD19"/>
    <mergeCell ref="BE19:BK19"/>
    <mergeCell ref="BL19:CE19"/>
    <mergeCell ref="CF19:CY19"/>
    <mergeCell ref="A18:J18"/>
    <mergeCell ref="L18:BD18"/>
    <mergeCell ref="BE18:BK18"/>
    <mergeCell ref="BL18:BM18"/>
    <mergeCell ref="BN18:CC18"/>
    <mergeCell ref="CD18:CE18"/>
    <mergeCell ref="CH21:CW21"/>
    <mergeCell ref="CX21:CY21"/>
    <mergeCell ref="A22:J22"/>
    <mergeCell ref="L22:BD22"/>
    <mergeCell ref="BE22:BK22"/>
    <mergeCell ref="BL22:CE22"/>
    <mergeCell ref="CF22:CY22"/>
    <mergeCell ref="CF20:CG20"/>
    <mergeCell ref="CH20:CW20"/>
    <mergeCell ref="CX20:CY20"/>
    <mergeCell ref="A21:J21"/>
    <mergeCell ref="L21:BD21"/>
    <mergeCell ref="BE21:BK21"/>
    <mergeCell ref="BL21:BM21"/>
    <mergeCell ref="BN21:CC21"/>
    <mergeCell ref="CD21:CE21"/>
    <mergeCell ref="CF21:CG21"/>
    <mergeCell ref="A20:J20"/>
    <mergeCell ref="L20:BD20"/>
    <mergeCell ref="BE20:BK20"/>
    <mergeCell ref="BL20:BM20"/>
    <mergeCell ref="BN20:CC20"/>
    <mergeCell ref="CD20:CE20"/>
    <mergeCell ref="A23:J23"/>
    <mergeCell ref="L23:BD23"/>
    <mergeCell ref="BE23:BK23"/>
    <mergeCell ref="BL23:CE23"/>
    <mergeCell ref="CF23:CY23"/>
    <mergeCell ref="A24:J24"/>
    <mergeCell ref="L24:BD24"/>
    <mergeCell ref="BE24:BK24"/>
    <mergeCell ref="BL24:CE24"/>
    <mergeCell ref="CF24:CY24"/>
    <mergeCell ref="CF25:CG25"/>
    <mergeCell ref="CH25:CW25"/>
    <mergeCell ref="CX25:CY25"/>
    <mergeCell ref="A26:J26"/>
    <mergeCell ref="L26:BD26"/>
    <mergeCell ref="BE26:BK26"/>
    <mergeCell ref="BL26:CE26"/>
    <mergeCell ref="CF26:CY26"/>
    <mergeCell ref="A25:J25"/>
    <mergeCell ref="L25:BD25"/>
    <mergeCell ref="BE25:BK25"/>
    <mergeCell ref="BL25:BM25"/>
    <mergeCell ref="BN25:CC25"/>
    <mergeCell ref="CD25:CE25"/>
    <mergeCell ref="CF27:CG27"/>
    <mergeCell ref="CH27:CW27"/>
    <mergeCell ref="CX27:CY27"/>
    <mergeCell ref="A28:J28"/>
    <mergeCell ref="L28:BD28"/>
    <mergeCell ref="BE28:BK28"/>
    <mergeCell ref="BL28:CE28"/>
    <mergeCell ref="CF28:CY28"/>
    <mergeCell ref="A27:J27"/>
    <mergeCell ref="L27:BD27"/>
    <mergeCell ref="BE27:BK27"/>
    <mergeCell ref="BL27:BM27"/>
    <mergeCell ref="BN27:CC27"/>
    <mergeCell ref="CD27:CE27"/>
    <mergeCell ref="CF29:CG29"/>
    <mergeCell ref="CH29:CW29"/>
    <mergeCell ref="CX29:CY29"/>
    <mergeCell ref="A30:J30"/>
    <mergeCell ref="L30:BD30"/>
    <mergeCell ref="BE30:BK30"/>
    <mergeCell ref="BL30:CE30"/>
    <mergeCell ref="CF30:CY30"/>
    <mergeCell ref="A29:J29"/>
    <mergeCell ref="L29:BD29"/>
    <mergeCell ref="BE29:BK29"/>
    <mergeCell ref="BL29:BM29"/>
    <mergeCell ref="BN29:CC29"/>
    <mergeCell ref="CD29:CE29"/>
    <mergeCell ref="A31:J31"/>
    <mergeCell ref="L31:BD31"/>
    <mergeCell ref="BE31:BK31"/>
    <mergeCell ref="BL31:CE31"/>
    <mergeCell ref="CF31:CY31"/>
    <mergeCell ref="A32:J32"/>
    <mergeCell ref="L32:BD32"/>
    <mergeCell ref="BE32:BK32"/>
    <mergeCell ref="BL32:CE32"/>
    <mergeCell ref="CF32:CY32"/>
    <mergeCell ref="A33:J33"/>
    <mergeCell ref="L33:BD33"/>
    <mergeCell ref="BE33:BK33"/>
    <mergeCell ref="BL33:CE33"/>
    <mergeCell ref="CF33:CY33"/>
    <mergeCell ref="A34:J34"/>
    <mergeCell ref="L34:BD34"/>
    <mergeCell ref="BE34:BK34"/>
    <mergeCell ref="BL34:CE34"/>
    <mergeCell ref="CF34:CY34"/>
    <mergeCell ref="CF39:CY39"/>
    <mergeCell ref="A40:J41"/>
    <mergeCell ref="L40:BD40"/>
    <mergeCell ref="BE40:BK41"/>
    <mergeCell ref="BL40:CE41"/>
    <mergeCell ref="CF40:CY41"/>
    <mergeCell ref="L41:BD41"/>
    <mergeCell ref="CF37:CL37"/>
    <mergeCell ref="CM37:CU37"/>
    <mergeCell ref="CV37:CY37"/>
    <mergeCell ref="BL38:BS38"/>
    <mergeCell ref="BT38:BW38"/>
    <mergeCell ref="BX38:CE38"/>
    <mergeCell ref="CF38:CM38"/>
    <mergeCell ref="CN38:CQ38"/>
    <mergeCell ref="CR38:CY38"/>
    <mergeCell ref="A37:J39"/>
    <mergeCell ref="K37:BD39"/>
    <mergeCell ref="BE37:BK39"/>
    <mergeCell ref="BL37:BR37"/>
    <mergeCell ref="BS37:CA37"/>
    <mergeCell ref="CB37:CE37"/>
    <mergeCell ref="BL39:CE39"/>
    <mergeCell ref="A42:J42"/>
    <mergeCell ref="L42:BD42"/>
    <mergeCell ref="BE42:BK42"/>
    <mergeCell ref="BL42:CE42"/>
    <mergeCell ref="CF42:CY42"/>
    <mergeCell ref="A43:J43"/>
    <mergeCell ref="L43:BD43"/>
    <mergeCell ref="BE43:BK43"/>
    <mergeCell ref="BL43:CE43"/>
    <mergeCell ref="CF43:CY43"/>
    <mergeCell ref="A44:J44"/>
    <mergeCell ref="L44:BD44"/>
    <mergeCell ref="BE44:BK44"/>
    <mergeCell ref="BL44:CE44"/>
    <mergeCell ref="CF44:CY44"/>
    <mergeCell ref="A45:J45"/>
    <mergeCell ref="L45:BD45"/>
    <mergeCell ref="BE45:BK45"/>
    <mergeCell ref="BL45:CE45"/>
    <mergeCell ref="CF45:CY45"/>
    <mergeCell ref="A54:CY54"/>
    <mergeCell ref="A58:CY58"/>
    <mergeCell ref="A50:B50"/>
    <mergeCell ref="C50:F50"/>
    <mergeCell ref="G50:H50"/>
    <mergeCell ref="J50:Y50"/>
    <mergeCell ref="Z50:AC50"/>
    <mergeCell ref="AD50:AF50"/>
    <mergeCell ref="O48:AA48"/>
    <mergeCell ref="AD48:AZ48"/>
    <mergeCell ref="BN48:BZ48"/>
    <mergeCell ref="CC48:CY48"/>
    <mergeCell ref="O49:AA49"/>
    <mergeCell ref="AD49:AZ49"/>
    <mergeCell ref="BN49:BZ49"/>
    <mergeCell ref="CC49:CY49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DA91"/>
  <sheetViews>
    <sheetView workbookViewId="0">
      <selection activeCell="A4" sqref="A4:CF4"/>
    </sheetView>
  </sheetViews>
  <sheetFormatPr defaultColWidth="0.85546875" defaultRowHeight="12.75"/>
  <cols>
    <col min="1" max="16384" width="0.85546875" style="6"/>
  </cols>
  <sheetData>
    <row r="1" spans="1:105" s="46" customFormat="1" ht="12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5" t="s">
        <v>188</v>
      </c>
    </row>
    <row r="2" spans="1:105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</row>
    <row r="3" spans="1:105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pans="1:105" s="48" customFormat="1" ht="15">
      <c r="A4" s="402" t="s">
        <v>189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7"/>
      <c r="CH4" s="7"/>
      <c r="CI4" s="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</row>
    <row r="5" spans="1:105" s="48" customFormat="1" ht="15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8" t="s">
        <v>132</v>
      </c>
      <c r="AA5" s="8"/>
      <c r="AB5" s="8"/>
      <c r="AC5" s="8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4">
        <v>20</v>
      </c>
      <c r="AY5" s="404"/>
      <c r="AZ5" s="404"/>
      <c r="BA5" s="404"/>
      <c r="BB5" s="405"/>
      <c r="BC5" s="405"/>
      <c r="BD5" s="405"/>
      <c r="BE5" s="405"/>
      <c r="BF5" s="8"/>
      <c r="BG5" s="8" t="s">
        <v>122</v>
      </c>
      <c r="BH5" s="8"/>
      <c r="BI5" s="4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11" t="s">
        <v>9</v>
      </c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10"/>
      <c r="DA5" s="37"/>
    </row>
    <row r="6" spans="1:105" s="48" customFormat="1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3" t="s">
        <v>10</v>
      </c>
      <c r="CF6" s="37"/>
      <c r="CG6" s="545" t="s">
        <v>190</v>
      </c>
      <c r="CH6" s="546"/>
      <c r="CI6" s="546"/>
      <c r="CJ6" s="546"/>
      <c r="CK6" s="546"/>
      <c r="CL6" s="546"/>
      <c r="CM6" s="546"/>
      <c r="CN6" s="546"/>
      <c r="CO6" s="546"/>
      <c r="CP6" s="546"/>
      <c r="CQ6" s="546"/>
      <c r="CR6" s="546"/>
      <c r="CS6" s="546"/>
      <c r="CT6" s="546"/>
      <c r="CU6" s="546"/>
      <c r="CV6" s="546"/>
      <c r="CW6" s="546"/>
      <c r="CX6" s="546"/>
      <c r="CY6" s="546"/>
      <c r="CZ6" s="547"/>
      <c r="DA6" s="37"/>
    </row>
    <row r="7" spans="1:105" s="48" customFormat="1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3" t="s">
        <v>12</v>
      </c>
      <c r="CF7" s="37"/>
      <c r="CG7" s="542"/>
      <c r="CH7" s="543"/>
      <c r="CI7" s="543"/>
      <c r="CJ7" s="543"/>
      <c r="CK7" s="543"/>
      <c r="CL7" s="543"/>
      <c r="CM7" s="543"/>
      <c r="CN7" s="543"/>
      <c r="CO7" s="543"/>
      <c r="CP7" s="543"/>
      <c r="CQ7" s="543"/>
      <c r="CR7" s="543"/>
      <c r="CS7" s="543"/>
      <c r="CT7" s="543"/>
      <c r="CU7" s="543"/>
      <c r="CV7" s="543"/>
      <c r="CW7" s="543"/>
      <c r="CX7" s="543"/>
      <c r="CY7" s="543"/>
      <c r="CZ7" s="544"/>
      <c r="DA7" s="37"/>
    </row>
    <row r="8" spans="1:105" s="48" customFormat="1" ht="15" customHeight="1">
      <c r="A8" s="10" t="s">
        <v>13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1"/>
      <c r="BN8" s="541"/>
      <c r="BO8" s="541"/>
      <c r="BP8" s="541"/>
      <c r="BQ8" s="541"/>
      <c r="BR8" s="541"/>
      <c r="BS8" s="541"/>
      <c r="BT8" s="541"/>
      <c r="BU8" s="541"/>
      <c r="BV8" s="37"/>
      <c r="BW8" s="37"/>
      <c r="BX8" s="10"/>
      <c r="BY8" s="10"/>
      <c r="BZ8" s="10"/>
      <c r="CA8" s="10"/>
      <c r="CB8" s="10"/>
      <c r="CC8" s="10"/>
      <c r="CD8" s="10"/>
      <c r="CE8" s="13" t="s">
        <v>14</v>
      </c>
      <c r="CF8" s="37"/>
      <c r="CG8" s="542"/>
      <c r="CH8" s="543"/>
      <c r="CI8" s="543"/>
      <c r="CJ8" s="543"/>
      <c r="CK8" s="543"/>
      <c r="CL8" s="543"/>
      <c r="CM8" s="543"/>
      <c r="CN8" s="543"/>
      <c r="CO8" s="543"/>
      <c r="CP8" s="543"/>
      <c r="CQ8" s="543"/>
      <c r="CR8" s="543"/>
      <c r="CS8" s="543"/>
      <c r="CT8" s="543"/>
      <c r="CU8" s="543"/>
      <c r="CV8" s="543"/>
      <c r="CW8" s="543"/>
      <c r="CX8" s="543"/>
      <c r="CY8" s="543"/>
      <c r="CZ8" s="544"/>
      <c r="DA8" s="37"/>
    </row>
    <row r="9" spans="1:105" s="48" customFormat="1" ht="15" customHeight="1">
      <c r="A9" s="10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3" t="s">
        <v>16</v>
      </c>
      <c r="CF9" s="37"/>
      <c r="CG9" s="542"/>
      <c r="CH9" s="543"/>
      <c r="CI9" s="543"/>
      <c r="CJ9" s="543"/>
      <c r="CK9" s="543"/>
      <c r="CL9" s="543"/>
      <c r="CM9" s="543"/>
      <c r="CN9" s="543"/>
      <c r="CO9" s="543"/>
      <c r="CP9" s="543"/>
      <c r="CQ9" s="543"/>
      <c r="CR9" s="543"/>
      <c r="CS9" s="543"/>
      <c r="CT9" s="543"/>
      <c r="CU9" s="543"/>
      <c r="CV9" s="543"/>
      <c r="CW9" s="543"/>
      <c r="CX9" s="543"/>
      <c r="CY9" s="543"/>
      <c r="CZ9" s="544"/>
      <c r="DA9" s="37"/>
    </row>
    <row r="10" spans="1:105" s="48" customFormat="1" ht="24.75" customHeight="1">
      <c r="A10" s="548" t="s">
        <v>191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49"/>
      <c r="BR10" s="549"/>
      <c r="BS10" s="549"/>
      <c r="BT10" s="549"/>
      <c r="BU10" s="549"/>
      <c r="BV10" s="10"/>
      <c r="BW10" s="10"/>
      <c r="BX10" s="10"/>
      <c r="BY10" s="10"/>
      <c r="BZ10" s="10"/>
      <c r="CA10" s="10"/>
      <c r="CB10" s="10"/>
      <c r="CC10" s="10"/>
      <c r="CD10" s="10"/>
      <c r="CE10" s="13" t="s">
        <v>192</v>
      </c>
      <c r="CF10" s="37"/>
      <c r="CG10" s="542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4"/>
      <c r="DA10" s="37"/>
    </row>
    <row r="11" spans="1:105" s="48" customFormat="1" ht="15" customHeight="1">
      <c r="A11" s="442" t="s">
        <v>21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  <c r="AT11" s="442"/>
      <c r="AU11" s="442"/>
      <c r="AV11" s="442"/>
      <c r="AW11" s="442"/>
      <c r="AX11" s="442"/>
      <c r="AY11" s="442"/>
      <c r="AZ11" s="442"/>
      <c r="BA11" s="442"/>
      <c r="BB11" s="541"/>
      <c r="BC11" s="541"/>
      <c r="BD11" s="541"/>
      <c r="BE11" s="541"/>
      <c r="BF11" s="541"/>
      <c r="BG11" s="541"/>
      <c r="BH11" s="541"/>
      <c r="BI11" s="541"/>
      <c r="BJ11" s="541"/>
      <c r="BK11" s="541"/>
      <c r="BL11" s="541"/>
      <c r="BM11" s="541"/>
      <c r="BN11" s="541"/>
      <c r="BO11" s="541"/>
      <c r="BP11" s="541"/>
      <c r="BQ11" s="541"/>
      <c r="BR11" s="541"/>
      <c r="BS11" s="541"/>
      <c r="BT11" s="541"/>
      <c r="BU11" s="541"/>
      <c r="BV11" s="541"/>
      <c r="BW11" s="541"/>
      <c r="BX11" s="541"/>
      <c r="BY11" s="541"/>
      <c r="BZ11" s="541"/>
      <c r="CA11" s="541"/>
      <c r="CB11" s="541"/>
      <c r="CC11" s="541"/>
      <c r="CD11" s="37"/>
      <c r="CE11" s="10"/>
      <c r="CF11" s="37"/>
      <c r="CG11" s="542"/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4"/>
      <c r="DA11" s="37"/>
    </row>
    <row r="12" spans="1:105" s="48" customFormat="1" ht="15" customHeight="1">
      <c r="A12" s="541"/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1"/>
      <c r="AV12" s="541"/>
      <c r="AW12" s="541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17"/>
      <c r="BO12" s="17"/>
      <c r="BP12" s="17"/>
      <c r="BQ12" s="17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3" t="s">
        <v>22</v>
      </c>
      <c r="CF12" s="37"/>
      <c r="CG12" s="542"/>
      <c r="CH12" s="543"/>
      <c r="CI12" s="543"/>
      <c r="CJ12" s="543"/>
      <c r="CK12" s="543"/>
      <c r="CL12" s="543"/>
      <c r="CM12" s="543"/>
      <c r="CN12" s="543"/>
      <c r="CO12" s="543"/>
      <c r="CP12" s="543"/>
      <c r="CQ12" s="543"/>
      <c r="CR12" s="543"/>
      <c r="CS12" s="543"/>
      <c r="CT12" s="543"/>
      <c r="CU12" s="543"/>
      <c r="CV12" s="543"/>
      <c r="CW12" s="543"/>
      <c r="CX12" s="543"/>
      <c r="CY12" s="543"/>
      <c r="CZ12" s="544"/>
      <c r="DA12" s="37"/>
    </row>
    <row r="13" spans="1:105" s="48" customFormat="1" ht="15" customHeight="1" thickBot="1">
      <c r="A13" s="49" t="s">
        <v>193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3" t="s">
        <v>24</v>
      </c>
      <c r="CF13" s="37"/>
      <c r="CG13" s="538" t="s">
        <v>194</v>
      </c>
      <c r="CH13" s="539"/>
      <c r="CI13" s="539"/>
      <c r="CJ13" s="539"/>
      <c r="CK13" s="539"/>
      <c r="CL13" s="539"/>
      <c r="CM13" s="539"/>
      <c r="CN13" s="539"/>
      <c r="CO13" s="539"/>
      <c r="CP13" s="539"/>
      <c r="CQ13" s="539"/>
      <c r="CR13" s="539"/>
      <c r="CS13" s="539"/>
      <c r="CT13" s="539"/>
      <c r="CU13" s="539"/>
      <c r="CV13" s="539"/>
      <c r="CW13" s="539"/>
      <c r="CX13" s="539"/>
      <c r="CY13" s="539"/>
      <c r="CZ13" s="540"/>
      <c r="DA13" s="37"/>
    </row>
    <row r="14" spans="1:105" s="53" customFormat="1" ht="30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2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1"/>
      <c r="BW14" s="51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</row>
    <row r="15" spans="1:105" s="53" customFormat="1" ht="16.5" customHeight="1">
      <c r="A15" s="492" t="s">
        <v>195</v>
      </c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494"/>
      <c r="BM15" s="492" t="s">
        <v>29</v>
      </c>
      <c r="BN15" s="493"/>
      <c r="BO15" s="493"/>
      <c r="BP15" s="493"/>
      <c r="BQ15" s="493"/>
      <c r="BR15" s="493"/>
      <c r="BS15" s="494"/>
      <c r="BT15" s="54"/>
      <c r="BU15" s="55"/>
      <c r="BV15" s="56"/>
      <c r="BW15" s="56"/>
      <c r="BX15" s="57" t="s">
        <v>196</v>
      </c>
      <c r="BY15" s="501"/>
      <c r="BZ15" s="501"/>
      <c r="CA15" s="501"/>
      <c r="CB15" s="501"/>
      <c r="CC15" s="501"/>
      <c r="CD15" s="501"/>
      <c r="CE15" s="501"/>
      <c r="CF15" s="501"/>
      <c r="CG15" s="501"/>
      <c r="CH15" s="501"/>
      <c r="CI15" s="56"/>
      <c r="CJ15" s="58"/>
      <c r="CK15" s="54"/>
      <c r="CL15" s="55"/>
      <c r="CM15" s="56"/>
      <c r="CN15" s="56"/>
      <c r="CO15" s="57" t="s">
        <v>196</v>
      </c>
      <c r="CP15" s="501"/>
      <c r="CQ15" s="501"/>
      <c r="CR15" s="501"/>
      <c r="CS15" s="501"/>
      <c r="CT15" s="501"/>
      <c r="CU15" s="501"/>
      <c r="CV15" s="501"/>
      <c r="CW15" s="501"/>
      <c r="CX15" s="501"/>
      <c r="CY15" s="501"/>
      <c r="CZ15" s="56"/>
      <c r="DA15" s="58"/>
    </row>
    <row r="16" spans="1:105" s="53" customFormat="1" ht="15.75" customHeight="1">
      <c r="A16" s="495"/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  <c r="BC16" s="496"/>
      <c r="BD16" s="496"/>
      <c r="BE16" s="496"/>
      <c r="BF16" s="496"/>
      <c r="BG16" s="496"/>
      <c r="BH16" s="496"/>
      <c r="BI16" s="496"/>
      <c r="BJ16" s="496"/>
      <c r="BK16" s="496"/>
      <c r="BL16" s="497"/>
      <c r="BM16" s="495"/>
      <c r="BN16" s="496"/>
      <c r="BO16" s="496"/>
      <c r="BP16" s="496"/>
      <c r="BQ16" s="496"/>
      <c r="BR16" s="496"/>
      <c r="BS16" s="497"/>
      <c r="BT16" s="59"/>
      <c r="BU16" s="51"/>
      <c r="BV16" s="51"/>
      <c r="BW16" s="502">
        <v>20</v>
      </c>
      <c r="BX16" s="502"/>
      <c r="BY16" s="502"/>
      <c r="BZ16" s="502"/>
      <c r="CA16" s="503"/>
      <c r="CB16" s="503"/>
      <c r="CC16" s="503"/>
      <c r="CD16" s="60" t="s">
        <v>197</v>
      </c>
      <c r="CE16" s="60"/>
      <c r="CF16" s="60"/>
      <c r="CG16" s="61"/>
      <c r="CH16" s="61"/>
      <c r="CI16" s="61"/>
      <c r="CJ16" s="62"/>
      <c r="CK16" s="59"/>
      <c r="CL16" s="51"/>
      <c r="CM16" s="51"/>
      <c r="CN16" s="502">
        <v>20</v>
      </c>
      <c r="CO16" s="502"/>
      <c r="CP16" s="502"/>
      <c r="CQ16" s="502"/>
      <c r="CR16" s="503"/>
      <c r="CS16" s="503"/>
      <c r="CT16" s="503"/>
      <c r="CU16" s="60" t="s">
        <v>198</v>
      </c>
      <c r="CV16" s="60"/>
      <c r="CW16" s="60"/>
      <c r="CX16" s="61"/>
      <c r="CY16" s="61"/>
      <c r="CZ16" s="61"/>
      <c r="DA16" s="62"/>
    </row>
    <row r="17" spans="1:105" s="53" customFormat="1" ht="9.75" customHeight="1" thickBot="1">
      <c r="A17" s="498"/>
      <c r="B17" s="499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500"/>
      <c r="BM17" s="498"/>
      <c r="BN17" s="499"/>
      <c r="BO17" s="499"/>
      <c r="BP17" s="499"/>
      <c r="BQ17" s="499"/>
      <c r="BR17" s="499"/>
      <c r="BS17" s="500"/>
      <c r="BT17" s="59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2"/>
      <c r="CK17" s="59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2"/>
    </row>
    <row r="18" spans="1:105" s="53" customFormat="1" ht="27" customHeight="1">
      <c r="A18" s="63"/>
      <c r="B18" s="509" t="s">
        <v>199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  <c r="BF18" s="509"/>
      <c r="BG18" s="509"/>
      <c r="BH18" s="509"/>
      <c r="BI18" s="509"/>
      <c r="BJ18" s="509"/>
      <c r="BK18" s="509"/>
      <c r="BL18" s="509"/>
      <c r="BM18" s="526" t="s">
        <v>200</v>
      </c>
      <c r="BN18" s="527"/>
      <c r="BO18" s="527"/>
      <c r="BP18" s="527"/>
      <c r="BQ18" s="527"/>
      <c r="BR18" s="527"/>
      <c r="BS18" s="528"/>
      <c r="BT18" s="532"/>
      <c r="BU18" s="533"/>
      <c r="BV18" s="533"/>
      <c r="BW18" s="533"/>
      <c r="BX18" s="533"/>
      <c r="BY18" s="533"/>
      <c r="BZ18" s="533"/>
      <c r="CA18" s="533"/>
      <c r="CB18" s="533"/>
      <c r="CC18" s="533"/>
      <c r="CD18" s="533"/>
      <c r="CE18" s="533"/>
      <c r="CF18" s="533"/>
      <c r="CG18" s="533"/>
      <c r="CH18" s="533"/>
      <c r="CI18" s="533"/>
      <c r="CJ18" s="534"/>
      <c r="CK18" s="535"/>
      <c r="CL18" s="533"/>
      <c r="CM18" s="533"/>
      <c r="CN18" s="533"/>
      <c r="CO18" s="533"/>
      <c r="CP18" s="533"/>
      <c r="CQ18" s="533"/>
      <c r="CR18" s="533"/>
      <c r="CS18" s="533"/>
      <c r="CT18" s="533"/>
      <c r="CU18" s="533"/>
      <c r="CV18" s="533"/>
      <c r="CW18" s="533"/>
      <c r="CX18" s="533"/>
      <c r="CY18" s="533"/>
      <c r="CZ18" s="533"/>
      <c r="DA18" s="536"/>
    </row>
    <row r="19" spans="1:105" s="53" customFormat="1" ht="19.5" customHeight="1">
      <c r="A19" s="64"/>
      <c r="B19" s="488" t="s">
        <v>201</v>
      </c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88"/>
      <c r="BC19" s="488"/>
      <c r="BD19" s="488"/>
      <c r="BE19" s="488"/>
      <c r="BF19" s="488"/>
      <c r="BG19" s="488"/>
      <c r="BH19" s="488"/>
      <c r="BI19" s="488"/>
      <c r="BJ19" s="488"/>
      <c r="BK19" s="488"/>
      <c r="BL19" s="488"/>
      <c r="BM19" s="529"/>
      <c r="BN19" s="530"/>
      <c r="BO19" s="530"/>
      <c r="BP19" s="530"/>
      <c r="BQ19" s="530"/>
      <c r="BR19" s="530"/>
      <c r="BS19" s="531"/>
      <c r="BT19" s="511"/>
      <c r="BU19" s="484"/>
      <c r="BV19" s="484"/>
      <c r="BW19" s="484"/>
      <c r="BX19" s="484"/>
      <c r="BY19" s="484"/>
      <c r="BZ19" s="484"/>
      <c r="CA19" s="484"/>
      <c r="CB19" s="484"/>
      <c r="CC19" s="484"/>
      <c r="CD19" s="484"/>
      <c r="CE19" s="484"/>
      <c r="CF19" s="484"/>
      <c r="CG19" s="484"/>
      <c r="CH19" s="484"/>
      <c r="CI19" s="484"/>
      <c r="CJ19" s="512"/>
      <c r="CK19" s="483"/>
      <c r="CL19" s="484"/>
      <c r="CM19" s="484"/>
      <c r="CN19" s="484"/>
      <c r="CO19" s="484"/>
      <c r="CP19" s="484"/>
      <c r="CQ19" s="484"/>
      <c r="CR19" s="484"/>
      <c r="CS19" s="484"/>
      <c r="CT19" s="484"/>
      <c r="CU19" s="484"/>
      <c r="CV19" s="484"/>
      <c r="CW19" s="484"/>
      <c r="CX19" s="484"/>
      <c r="CY19" s="484"/>
      <c r="CZ19" s="484"/>
      <c r="DA19" s="485"/>
    </row>
    <row r="20" spans="1:105" s="53" customFormat="1" ht="15" customHeight="1">
      <c r="A20" s="65"/>
      <c r="B20" s="525" t="s">
        <v>202</v>
      </c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5"/>
      <c r="BL20" s="525"/>
      <c r="BM20" s="526" t="s">
        <v>203</v>
      </c>
      <c r="BN20" s="527"/>
      <c r="BO20" s="527"/>
      <c r="BP20" s="527"/>
      <c r="BQ20" s="527"/>
      <c r="BR20" s="527"/>
      <c r="BS20" s="528"/>
      <c r="BT20" s="504"/>
      <c r="BU20" s="505"/>
      <c r="BV20" s="505"/>
      <c r="BW20" s="505"/>
      <c r="BX20" s="505"/>
      <c r="BY20" s="505"/>
      <c r="BZ20" s="505"/>
      <c r="CA20" s="505"/>
      <c r="CB20" s="505"/>
      <c r="CC20" s="505"/>
      <c r="CD20" s="505"/>
      <c r="CE20" s="505"/>
      <c r="CF20" s="505"/>
      <c r="CG20" s="505"/>
      <c r="CH20" s="505"/>
      <c r="CI20" s="505"/>
      <c r="CJ20" s="505"/>
      <c r="CK20" s="505"/>
      <c r="CL20" s="505"/>
      <c r="CM20" s="505"/>
      <c r="CN20" s="505"/>
      <c r="CO20" s="505"/>
      <c r="CP20" s="505"/>
      <c r="CQ20" s="505"/>
      <c r="CR20" s="505"/>
      <c r="CS20" s="505"/>
      <c r="CT20" s="505"/>
      <c r="CU20" s="505"/>
      <c r="CV20" s="505"/>
      <c r="CW20" s="505"/>
      <c r="CX20" s="505"/>
      <c r="CY20" s="505"/>
      <c r="CZ20" s="505"/>
      <c r="DA20" s="506"/>
    </row>
    <row r="21" spans="1:105" s="53" customFormat="1" ht="15" customHeight="1">
      <c r="A21" s="64"/>
      <c r="B21" s="537" t="s">
        <v>204</v>
      </c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  <c r="AM21" s="537"/>
      <c r="AN21" s="537"/>
      <c r="AO21" s="537"/>
      <c r="AP21" s="537"/>
      <c r="AQ21" s="537"/>
      <c r="AR21" s="537"/>
      <c r="AS21" s="537"/>
      <c r="AT21" s="537"/>
      <c r="AU21" s="537"/>
      <c r="AV21" s="537"/>
      <c r="AW21" s="537"/>
      <c r="AX21" s="537"/>
      <c r="AY21" s="537"/>
      <c r="AZ21" s="537"/>
      <c r="BA21" s="537"/>
      <c r="BB21" s="537"/>
      <c r="BC21" s="537"/>
      <c r="BD21" s="537"/>
      <c r="BE21" s="537"/>
      <c r="BF21" s="537"/>
      <c r="BG21" s="537"/>
      <c r="BH21" s="537"/>
      <c r="BI21" s="537"/>
      <c r="BJ21" s="537"/>
      <c r="BK21" s="537"/>
      <c r="BL21" s="537"/>
      <c r="BM21" s="529"/>
      <c r="BN21" s="530"/>
      <c r="BO21" s="530"/>
      <c r="BP21" s="530"/>
      <c r="BQ21" s="530"/>
      <c r="BR21" s="530"/>
      <c r="BS21" s="531"/>
      <c r="BT21" s="504"/>
      <c r="BU21" s="505"/>
      <c r="BV21" s="505"/>
      <c r="BW21" s="505"/>
      <c r="BX21" s="505"/>
      <c r="BY21" s="505"/>
      <c r="BZ21" s="505"/>
      <c r="CA21" s="505"/>
      <c r="CB21" s="505"/>
      <c r="CC21" s="505"/>
      <c r="CD21" s="505"/>
      <c r="CE21" s="505"/>
      <c r="CF21" s="505"/>
      <c r="CG21" s="505"/>
      <c r="CH21" s="505"/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/>
      <c r="CW21" s="505"/>
      <c r="CX21" s="505"/>
      <c r="CY21" s="505"/>
      <c r="CZ21" s="505"/>
      <c r="DA21" s="506"/>
    </row>
    <row r="22" spans="1:105" s="53" customFormat="1" ht="27" customHeight="1">
      <c r="A22" s="64"/>
      <c r="B22" s="473" t="s">
        <v>205</v>
      </c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3"/>
      <c r="AS22" s="473"/>
      <c r="AT22" s="473"/>
      <c r="AU22" s="473"/>
      <c r="AV22" s="473"/>
      <c r="AW22" s="473"/>
      <c r="AX22" s="473"/>
      <c r="AY22" s="473"/>
      <c r="AZ22" s="473"/>
      <c r="BA22" s="473"/>
      <c r="BB22" s="473"/>
      <c r="BC22" s="473"/>
      <c r="BD22" s="473"/>
      <c r="BE22" s="473"/>
      <c r="BF22" s="473"/>
      <c r="BG22" s="473"/>
      <c r="BH22" s="473"/>
      <c r="BI22" s="473"/>
      <c r="BJ22" s="473"/>
      <c r="BK22" s="473"/>
      <c r="BL22" s="473"/>
      <c r="BM22" s="523" t="s">
        <v>206</v>
      </c>
      <c r="BN22" s="501"/>
      <c r="BO22" s="501"/>
      <c r="BP22" s="501"/>
      <c r="BQ22" s="501"/>
      <c r="BR22" s="501"/>
      <c r="BS22" s="524"/>
      <c r="BT22" s="504"/>
      <c r="BU22" s="505"/>
      <c r="BV22" s="505"/>
      <c r="BW22" s="505"/>
      <c r="BX22" s="505"/>
      <c r="BY22" s="505"/>
      <c r="BZ22" s="505"/>
      <c r="CA22" s="505"/>
      <c r="CB22" s="505"/>
      <c r="CC22" s="505"/>
      <c r="CD22" s="505"/>
      <c r="CE22" s="505"/>
      <c r="CF22" s="505"/>
      <c r="CG22" s="505"/>
      <c r="CH22" s="505"/>
      <c r="CI22" s="505"/>
      <c r="CJ22" s="505"/>
      <c r="CK22" s="505"/>
      <c r="CL22" s="505"/>
      <c r="CM22" s="505"/>
      <c r="CN22" s="505"/>
      <c r="CO22" s="505"/>
      <c r="CP22" s="505"/>
      <c r="CQ22" s="505"/>
      <c r="CR22" s="505"/>
      <c r="CS22" s="505"/>
      <c r="CT22" s="505"/>
      <c r="CU22" s="505"/>
      <c r="CV22" s="505"/>
      <c r="CW22" s="505"/>
      <c r="CX22" s="505"/>
      <c r="CY22" s="505"/>
      <c r="CZ22" s="505"/>
      <c r="DA22" s="506"/>
    </row>
    <row r="23" spans="1:105" s="53" customFormat="1" ht="15" customHeight="1">
      <c r="A23" s="66"/>
      <c r="B23" s="464" t="s">
        <v>207</v>
      </c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64"/>
      <c r="BE23" s="464"/>
      <c r="BF23" s="464"/>
      <c r="BG23" s="464"/>
      <c r="BH23" s="464"/>
      <c r="BI23" s="464"/>
      <c r="BJ23" s="464"/>
      <c r="BK23" s="464"/>
      <c r="BL23" s="464"/>
      <c r="BM23" s="523" t="s">
        <v>208</v>
      </c>
      <c r="BN23" s="501"/>
      <c r="BO23" s="501"/>
      <c r="BP23" s="501"/>
      <c r="BQ23" s="501"/>
      <c r="BR23" s="501"/>
      <c r="BS23" s="524"/>
      <c r="BT23" s="504"/>
      <c r="BU23" s="505"/>
      <c r="BV23" s="505"/>
      <c r="BW23" s="505"/>
      <c r="BX23" s="505"/>
      <c r="BY23" s="505"/>
      <c r="BZ23" s="505"/>
      <c r="CA23" s="505"/>
      <c r="CB23" s="505"/>
      <c r="CC23" s="505"/>
      <c r="CD23" s="505"/>
      <c r="CE23" s="505"/>
      <c r="CF23" s="505"/>
      <c r="CG23" s="505"/>
      <c r="CH23" s="505"/>
      <c r="CI23" s="505"/>
      <c r="CJ23" s="505"/>
      <c r="CK23" s="505"/>
      <c r="CL23" s="505"/>
      <c r="CM23" s="505"/>
      <c r="CN23" s="505"/>
      <c r="CO23" s="505"/>
      <c r="CP23" s="505"/>
      <c r="CQ23" s="505"/>
      <c r="CR23" s="505"/>
      <c r="CS23" s="505"/>
      <c r="CT23" s="505"/>
      <c r="CU23" s="505"/>
      <c r="CV23" s="505"/>
      <c r="CW23" s="505"/>
      <c r="CX23" s="505"/>
      <c r="CY23" s="505"/>
      <c r="CZ23" s="505"/>
      <c r="DA23" s="506"/>
    </row>
    <row r="24" spans="1:105" s="53" customFormat="1" ht="15" customHeight="1">
      <c r="A24" s="66"/>
      <c r="B24" s="464" t="s">
        <v>209</v>
      </c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464"/>
      <c r="AY24" s="464"/>
      <c r="AZ24" s="464"/>
      <c r="BA24" s="464"/>
      <c r="BB24" s="464"/>
      <c r="BC24" s="464"/>
      <c r="BD24" s="464"/>
      <c r="BE24" s="464"/>
      <c r="BF24" s="464"/>
      <c r="BG24" s="464"/>
      <c r="BH24" s="464"/>
      <c r="BI24" s="464"/>
      <c r="BJ24" s="464"/>
      <c r="BK24" s="464"/>
      <c r="BL24" s="464"/>
      <c r="BM24" s="523" t="s">
        <v>210</v>
      </c>
      <c r="BN24" s="501"/>
      <c r="BO24" s="501"/>
      <c r="BP24" s="501"/>
      <c r="BQ24" s="501"/>
      <c r="BR24" s="501"/>
      <c r="BS24" s="524"/>
      <c r="BT24" s="504"/>
      <c r="BU24" s="505"/>
      <c r="BV24" s="505"/>
      <c r="BW24" s="505"/>
      <c r="BX24" s="505"/>
      <c r="BY24" s="505"/>
      <c r="BZ24" s="505"/>
      <c r="CA24" s="505"/>
      <c r="CB24" s="505"/>
      <c r="CC24" s="505"/>
      <c r="CD24" s="505"/>
      <c r="CE24" s="505"/>
      <c r="CF24" s="505"/>
      <c r="CG24" s="505"/>
      <c r="CH24" s="505"/>
      <c r="CI24" s="505"/>
      <c r="CJ24" s="505"/>
      <c r="CK24" s="505"/>
      <c r="CL24" s="505"/>
      <c r="CM24" s="505"/>
      <c r="CN24" s="505"/>
      <c r="CO24" s="505"/>
      <c r="CP24" s="505"/>
      <c r="CQ24" s="505"/>
      <c r="CR24" s="505"/>
      <c r="CS24" s="505"/>
      <c r="CT24" s="505"/>
      <c r="CU24" s="505"/>
      <c r="CV24" s="505"/>
      <c r="CW24" s="505"/>
      <c r="CX24" s="505"/>
      <c r="CY24" s="505"/>
      <c r="CZ24" s="505"/>
      <c r="DA24" s="506"/>
    </row>
    <row r="25" spans="1:105" s="53" customFormat="1" ht="15" customHeight="1">
      <c r="A25" s="66"/>
      <c r="B25" s="474" t="s">
        <v>211</v>
      </c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474"/>
      <c r="BB25" s="474"/>
      <c r="BC25" s="474"/>
      <c r="BD25" s="474"/>
      <c r="BE25" s="474"/>
      <c r="BF25" s="474"/>
      <c r="BG25" s="474"/>
      <c r="BH25" s="474"/>
      <c r="BI25" s="474"/>
      <c r="BJ25" s="474"/>
      <c r="BK25" s="474"/>
      <c r="BL25" s="474"/>
      <c r="BM25" s="523" t="s">
        <v>212</v>
      </c>
      <c r="BN25" s="501"/>
      <c r="BO25" s="501"/>
      <c r="BP25" s="501"/>
      <c r="BQ25" s="501"/>
      <c r="BR25" s="501"/>
      <c r="BS25" s="524"/>
      <c r="BT25" s="469" t="s">
        <v>81</v>
      </c>
      <c r="BU25" s="470"/>
      <c r="BV25" s="449"/>
      <c r="BW25" s="449"/>
      <c r="BX25" s="449"/>
      <c r="BY25" s="449"/>
      <c r="BZ25" s="449"/>
      <c r="CA25" s="449"/>
      <c r="CB25" s="449"/>
      <c r="CC25" s="449"/>
      <c r="CD25" s="449"/>
      <c r="CE25" s="449"/>
      <c r="CF25" s="449"/>
      <c r="CG25" s="449"/>
      <c r="CH25" s="449"/>
      <c r="CI25" s="462" t="s">
        <v>83</v>
      </c>
      <c r="CJ25" s="471"/>
      <c r="CK25" s="472" t="s">
        <v>81</v>
      </c>
      <c r="CL25" s="470"/>
      <c r="CM25" s="449"/>
      <c r="CN25" s="449"/>
      <c r="CO25" s="449"/>
      <c r="CP25" s="449"/>
      <c r="CQ25" s="449"/>
      <c r="CR25" s="449"/>
      <c r="CS25" s="449"/>
      <c r="CT25" s="449"/>
      <c r="CU25" s="449"/>
      <c r="CV25" s="449"/>
      <c r="CW25" s="449"/>
      <c r="CX25" s="449"/>
      <c r="CY25" s="449"/>
      <c r="CZ25" s="462" t="s">
        <v>83</v>
      </c>
      <c r="DA25" s="463"/>
    </row>
    <row r="26" spans="1:105" s="53" customFormat="1" ht="15" customHeight="1">
      <c r="A26" s="65"/>
      <c r="B26" s="525" t="s">
        <v>202</v>
      </c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5"/>
      <c r="AJ26" s="525"/>
      <c r="AK26" s="525"/>
      <c r="AL26" s="525"/>
      <c r="AM26" s="525"/>
      <c r="AN26" s="525"/>
      <c r="AO26" s="525"/>
      <c r="AP26" s="525"/>
      <c r="AQ26" s="525"/>
      <c r="AR26" s="525"/>
      <c r="AS26" s="525"/>
      <c r="AT26" s="525"/>
      <c r="AU26" s="525"/>
      <c r="AV26" s="525"/>
      <c r="AW26" s="525"/>
      <c r="AX26" s="525"/>
      <c r="AY26" s="525"/>
      <c r="AZ26" s="525"/>
      <c r="BA26" s="525"/>
      <c r="BB26" s="525"/>
      <c r="BC26" s="525"/>
      <c r="BD26" s="525"/>
      <c r="BE26" s="525"/>
      <c r="BF26" s="525"/>
      <c r="BG26" s="525"/>
      <c r="BH26" s="525"/>
      <c r="BI26" s="525"/>
      <c r="BJ26" s="525"/>
      <c r="BK26" s="525"/>
      <c r="BL26" s="525"/>
      <c r="BM26" s="526" t="s">
        <v>213</v>
      </c>
      <c r="BN26" s="527"/>
      <c r="BO26" s="527"/>
      <c r="BP26" s="527"/>
      <c r="BQ26" s="527"/>
      <c r="BR26" s="527"/>
      <c r="BS26" s="528"/>
      <c r="BT26" s="469" t="s">
        <v>81</v>
      </c>
      <c r="BU26" s="470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49"/>
      <c r="CI26" s="462" t="s">
        <v>83</v>
      </c>
      <c r="CJ26" s="471"/>
      <c r="CK26" s="472" t="s">
        <v>81</v>
      </c>
      <c r="CL26" s="470"/>
      <c r="CM26" s="449"/>
      <c r="CN26" s="449"/>
      <c r="CO26" s="449"/>
      <c r="CP26" s="449"/>
      <c r="CQ26" s="449"/>
      <c r="CR26" s="449"/>
      <c r="CS26" s="449"/>
      <c r="CT26" s="449"/>
      <c r="CU26" s="449"/>
      <c r="CV26" s="449"/>
      <c r="CW26" s="449"/>
      <c r="CX26" s="449"/>
      <c r="CY26" s="449"/>
      <c r="CZ26" s="462" t="s">
        <v>83</v>
      </c>
      <c r="DA26" s="463"/>
    </row>
    <row r="27" spans="1:105" s="53" customFormat="1" ht="27" customHeight="1">
      <c r="A27" s="64"/>
      <c r="B27" s="478" t="s">
        <v>214</v>
      </c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8"/>
      <c r="BK27" s="478"/>
      <c r="BL27" s="479"/>
      <c r="BM27" s="529"/>
      <c r="BN27" s="530"/>
      <c r="BO27" s="530"/>
      <c r="BP27" s="530"/>
      <c r="BQ27" s="530"/>
      <c r="BR27" s="530"/>
      <c r="BS27" s="531"/>
      <c r="BT27" s="486"/>
      <c r="BU27" s="487"/>
      <c r="BV27" s="484"/>
      <c r="BW27" s="484"/>
      <c r="BX27" s="484"/>
      <c r="BY27" s="484"/>
      <c r="BZ27" s="484"/>
      <c r="CA27" s="484"/>
      <c r="CB27" s="484"/>
      <c r="CC27" s="484"/>
      <c r="CD27" s="484"/>
      <c r="CE27" s="484"/>
      <c r="CF27" s="484"/>
      <c r="CG27" s="484"/>
      <c r="CH27" s="484"/>
      <c r="CI27" s="488"/>
      <c r="CJ27" s="489"/>
      <c r="CK27" s="490"/>
      <c r="CL27" s="487"/>
      <c r="CM27" s="484"/>
      <c r="CN27" s="484"/>
      <c r="CO27" s="484"/>
      <c r="CP27" s="484"/>
      <c r="CQ27" s="484"/>
      <c r="CR27" s="484"/>
      <c r="CS27" s="484"/>
      <c r="CT27" s="484"/>
      <c r="CU27" s="484"/>
      <c r="CV27" s="484"/>
      <c r="CW27" s="484"/>
      <c r="CX27" s="484"/>
      <c r="CY27" s="484"/>
      <c r="CZ27" s="488"/>
      <c r="DA27" s="491"/>
    </row>
    <row r="28" spans="1:105" s="53" customFormat="1" ht="15" customHeight="1">
      <c r="A28" s="66"/>
      <c r="B28" s="464" t="s">
        <v>215</v>
      </c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523" t="s">
        <v>216</v>
      </c>
      <c r="BN28" s="501"/>
      <c r="BO28" s="501"/>
      <c r="BP28" s="501"/>
      <c r="BQ28" s="501"/>
      <c r="BR28" s="501"/>
      <c r="BS28" s="524"/>
      <c r="BT28" s="486" t="s">
        <v>81</v>
      </c>
      <c r="BU28" s="487"/>
      <c r="BV28" s="484"/>
      <c r="BW28" s="484"/>
      <c r="BX28" s="484"/>
      <c r="BY28" s="484"/>
      <c r="BZ28" s="484"/>
      <c r="CA28" s="484"/>
      <c r="CB28" s="484"/>
      <c r="CC28" s="484"/>
      <c r="CD28" s="484"/>
      <c r="CE28" s="484"/>
      <c r="CF28" s="484"/>
      <c r="CG28" s="484"/>
      <c r="CH28" s="484"/>
      <c r="CI28" s="488" t="s">
        <v>83</v>
      </c>
      <c r="CJ28" s="489"/>
      <c r="CK28" s="490" t="s">
        <v>81</v>
      </c>
      <c r="CL28" s="487"/>
      <c r="CM28" s="484"/>
      <c r="CN28" s="484"/>
      <c r="CO28" s="484"/>
      <c r="CP28" s="484"/>
      <c r="CQ28" s="484"/>
      <c r="CR28" s="484"/>
      <c r="CS28" s="484"/>
      <c r="CT28" s="484"/>
      <c r="CU28" s="484"/>
      <c r="CV28" s="484"/>
      <c r="CW28" s="484"/>
      <c r="CX28" s="484"/>
      <c r="CY28" s="484"/>
      <c r="CZ28" s="488" t="s">
        <v>83</v>
      </c>
      <c r="DA28" s="491"/>
    </row>
    <row r="29" spans="1:105" s="53" customFormat="1" ht="15" customHeight="1">
      <c r="A29" s="66"/>
      <c r="B29" s="464" t="s">
        <v>217</v>
      </c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  <c r="BK29" s="464"/>
      <c r="BL29" s="464"/>
      <c r="BM29" s="523" t="s">
        <v>218</v>
      </c>
      <c r="BN29" s="501"/>
      <c r="BO29" s="501"/>
      <c r="BP29" s="501"/>
      <c r="BQ29" s="501"/>
      <c r="BR29" s="501"/>
      <c r="BS29" s="524"/>
      <c r="BT29" s="486" t="s">
        <v>81</v>
      </c>
      <c r="BU29" s="487"/>
      <c r="BV29" s="484"/>
      <c r="BW29" s="484"/>
      <c r="BX29" s="484"/>
      <c r="BY29" s="484"/>
      <c r="BZ29" s="484"/>
      <c r="CA29" s="484"/>
      <c r="CB29" s="484"/>
      <c r="CC29" s="484"/>
      <c r="CD29" s="484"/>
      <c r="CE29" s="484"/>
      <c r="CF29" s="484"/>
      <c r="CG29" s="484"/>
      <c r="CH29" s="484"/>
      <c r="CI29" s="488" t="s">
        <v>83</v>
      </c>
      <c r="CJ29" s="489"/>
      <c r="CK29" s="490" t="s">
        <v>81</v>
      </c>
      <c r="CL29" s="487"/>
      <c r="CM29" s="484"/>
      <c r="CN29" s="484"/>
      <c r="CO29" s="484"/>
      <c r="CP29" s="484"/>
      <c r="CQ29" s="484"/>
      <c r="CR29" s="484"/>
      <c r="CS29" s="484"/>
      <c r="CT29" s="484"/>
      <c r="CU29" s="484"/>
      <c r="CV29" s="484"/>
      <c r="CW29" s="484"/>
      <c r="CX29" s="484"/>
      <c r="CY29" s="484"/>
      <c r="CZ29" s="488" t="s">
        <v>83</v>
      </c>
      <c r="DA29" s="491"/>
    </row>
    <row r="30" spans="1:105" s="53" customFormat="1" ht="15" customHeight="1">
      <c r="A30" s="66"/>
      <c r="B30" s="464" t="s">
        <v>219</v>
      </c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4"/>
      <c r="BE30" s="464"/>
      <c r="BF30" s="464"/>
      <c r="BG30" s="464"/>
      <c r="BH30" s="464"/>
      <c r="BI30" s="464"/>
      <c r="BJ30" s="464"/>
      <c r="BK30" s="464"/>
      <c r="BL30" s="464"/>
      <c r="BM30" s="523" t="s">
        <v>220</v>
      </c>
      <c r="BN30" s="501"/>
      <c r="BO30" s="501"/>
      <c r="BP30" s="501"/>
      <c r="BQ30" s="501"/>
      <c r="BR30" s="501"/>
      <c r="BS30" s="524"/>
      <c r="BT30" s="486" t="s">
        <v>81</v>
      </c>
      <c r="BU30" s="487"/>
      <c r="BV30" s="484"/>
      <c r="BW30" s="484"/>
      <c r="BX30" s="484"/>
      <c r="BY30" s="484"/>
      <c r="BZ30" s="484"/>
      <c r="CA30" s="484"/>
      <c r="CB30" s="484"/>
      <c r="CC30" s="484"/>
      <c r="CD30" s="484"/>
      <c r="CE30" s="484"/>
      <c r="CF30" s="484"/>
      <c r="CG30" s="484"/>
      <c r="CH30" s="484"/>
      <c r="CI30" s="488" t="s">
        <v>83</v>
      </c>
      <c r="CJ30" s="489"/>
      <c r="CK30" s="490" t="s">
        <v>81</v>
      </c>
      <c r="CL30" s="487"/>
      <c r="CM30" s="484"/>
      <c r="CN30" s="484"/>
      <c r="CO30" s="484"/>
      <c r="CP30" s="484"/>
      <c r="CQ30" s="484"/>
      <c r="CR30" s="484"/>
      <c r="CS30" s="484"/>
      <c r="CT30" s="484"/>
      <c r="CU30" s="484"/>
      <c r="CV30" s="484"/>
      <c r="CW30" s="484"/>
      <c r="CX30" s="484"/>
      <c r="CY30" s="484"/>
      <c r="CZ30" s="488" t="s">
        <v>83</v>
      </c>
      <c r="DA30" s="491"/>
    </row>
    <row r="31" spans="1:105" s="53" customFormat="1" ht="15" customHeight="1">
      <c r="A31" s="66"/>
      <c r="B31" s="464" t="s">
        <v>221</v>
      </c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4"/>
      <c r="BK31" s="464"/>
      <c r="BL31" s="464"/>
      <c r="BM31" s="523" t="s">
        <v>222</v>
      </c>
      <c r="BN31" s="501"/>
      <c r="BO31" s="501"/>
      <c r="BP31" s="501"/>
      <c r="BQ31" s="501"/>
      <c r="BR31" s="501"/>
      <c r="BS31" s="524"/>
      <c r="BT31" s="486" t="s">
        <v>81</v>
      </c>
      <c r="BU31" s="487"/>
      <c r="BV31" s="484"/>
      <c r="BW31" s="484"/>
      <c r="BX31" s="484"/>
      <c r="BY31" s="484"/>
      <c r="BZ31" s="484"/>
      <c r="CA31" s="484"/>
      <c r="CB31" s="484"/>
      <c r="CC31" s="484"/>
      <c r="CD31" s="484"/>
      <c r="CE31" s="484"/>
      <c r="CF31" s="484"/>
      <c r="CG31" s="484"/>
      <c r="CH31" s="484"/>
      <c r="CI31" s="488" t="s">
        <v>83</v>
      </c>
      <c r="CJ31" s="489"/>
      <c r="CK31" s="490" t="s">
        <v>81</v>
      </c>
      <c r="CL31" s="487"/>
      <c r="CM31" s="484"/>
      <c r="CN31" s="484"/>
      <c r="CO31" s="484"/>
      <c r="CP31" s="484"/>
      <c r="CQ31" s="484"/>
      <c r="CR31" s="484"/>
      <c r="CS31" s="484"/>
      <c r="CT31" s="484"/>
      <c r="CU31" s="484"/>
      <c r="CV31" s="484"/>
      <c r="CW31" s="484"/>
      <c r="CX31" s="484"/>
      <c r="CY31" s="484"/>
      <c r="CZ31" s="488" t="s">
        <v>83</v>
      </c>
      <c r="DA31" s="491"/>
    </row>
    <row r="32" spans="1:105" s="53" customFormat="1" ht="15" customHeight="1">
      <c r="A32" s="63"/>
      <c r="B32" s="462" t="s">
        <v>223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71"/>
      <c r="BM32" s="520">
        <v>4100</v>
      </c>
      <c r="BN32" s="521"/>
      <c r="BO32" s="521"/>
      <c r="BP32" s="521"/>
      <c r="BQ32" s="521"/>
      <c r="BR32" s="521"/>
      <c r="BS32" s="522"/>
      <c r="BT32" s="448"/>
      <c r="BU32" s="449"/>
      <c r="BV32" s="449"/>
      <c r="BW32" s="449"/>
      <c r="BX32" s="449"/>
      <c r="BY32" s="449"/>
      <c r="BZ32" s="449"/>
      <c r="CA32" s="449"/>
      <c r="CB32" s="449"/>
      <c r="CC32" s="449"/>
      <c r="CD32" s="449"/>
      <c r="CE32" s="449"/>
      <c r="CF32" s="449"/>
      <c r="CG32" s="449"/>
      <c r="CH32" s="449"/>
      <c r="CI32" s="449"/>
      <c r="CJ32" s="450"/>
      <c r="CK32" s="451"/>
      <c r="CL32" s="449"/>
      <c r="CM32" s="449"/>
      <c r="CN32" s="449"/>
      <c r="CO32" s="449"/>
      <c r="CP32" s="449"/>
      <c r="CQ32" s="449"/>
      <c r="CR32" s="449"/>
      <c r="CS32" s="449"/>
      <c r="CT32" s="449"/>
      <c r="CU32" s="449"/>
      <c r="CV32" s="449"/>
      <c r="CW32" s="449"/>
      <c r="CX32" s="449"/>
      <c r="CY32" s="449"/>
      <c r="CZ32" s="449"/>
      <c r="DA32" s="452"/>
    </row>
    <row r="33" spans="1:105" s="53" customFormat="1" ht="3" customHeight="1" thickBot="1">
      <c r="A33" s="64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8"/>
      <c r="BN33" s="67"/>
      <c r="BO33" s="67"/>
      <c r="BP33" s="67"/>
      <c r="BQ33" s="67"/>
      <c r="BR33" s="67"/>
      <c r="BS33" s="69"/>
      <c r="BT33" s="70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2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3"/>
    </row>
    <row r="34" spans="1:105" s="12" customFormat="1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3" t="s">
        <v>224</v>
      </c>
    </row>
    <row r="35" spans="1:105" ht="12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</row>
    <row r="36" spans="1:105" s="53" customFormat="1" ht="16.5" customHeight="1">
      <c r="A36" s="492" t="s">
        <v>195</v>
      </c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3"/>
      <c r="BG36" s="493"/>
      <c r="BH36" s="493"/>
      <c r="BI36" s="493"/>
      <c r="BJ36" s="493"/>
      <c r="BK36" s="493"/>
      <c r="BL36" s="494"/>
      <c r="BM36" s="492" t="s">
        <v>29</v>
      </c>
      <c r="BN36" s="493"/>
      <c r="BO36" s="493"/>
      <c r="BP36" s="493"/>
      <c r="BQ36" s="493"/>
      <c r="BR36" s="493"/>
      <c r="BS36" s="494"/>
      <c r="BT36" s="54"/>
      <c r="BU36" s="55"/>
      <c r="BV36" s="56"/>
      <c r="BW36" s="56"/>
      <c r="BX36" s="57" t="s">
        <v>196</v>
      </c>
      <c r="BY36" s="501"/>
      <c r="BZ36" s="501"/>
      <c r="CA36" s="501"/>
      <c r="CB36" s="501"/>
      <c r="CC36" s="501"/>
      <c r="CD36" s="501"/>
      <c r="CE36" s="501"/>
      <c r="CF36" s="501"/>
      <c r="CG36" s="501"/>
      <c r="CH36" s="501"/>
      <c r="CI36" s="56"/>
      <c r="CJ36" s="58"/>
      <c r="CK36" s="54"/>
      <c r="CL36" s="55"/>
      <c r="CM36" s="56"/>
      <c r="CN36" s="56"/>
      <c r="CO36" s="57" t="s">
        <v>196</v>
      </c>
      <c r="CP36" s="501"/>
      <c r="CQ36" s="501"/>
      <c r="CR36" s="501"/>
      <c r="CS36" s="501"/>
      <c r="CT36" s="501"/>
      <c r="CU36" s="501"/>
      <c r="CV36" s="501"/>
      <c r="CW36" s="501"/>
      <c r="CX36" s="501"/>
      <c r="CY36" s="501"/>
      <c r="CZ36" s="56"/>
      <c r="DA36" s="58"/>
    </row>
    <row r="37" spans="1:105" s="53" customFormat="1" ht="15.75" customHeight="1">
      <c r="A37" s="495"/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  <c r="AS37" s="496"/>
      <c r="AT37" s="496"/>
      <c r="AU37" s="496"/>
      <c r="AV37" s="496"/>
      <c r="AW37" s="496"/>
      <c r="AX37" s="496"/>
      <c r="AY37" s="496"/>
      <c r="AZ37" s="496"/>
      <c r="BA37" s="496"/>
      <c r="BB37" s="496"/>
      <c r="BC37" s="496"/>
      <c r="BD37" s="496"/>
      <c r="BE37" s="496"/>
      <c r="BF37" s="496"/>
      <c r="BG37" s="496"/>
      <c r="BH37" s="496"/>
      <c r="BI37" s="496"/>
      <c r="BJ37" s="496"/>
      <c r="BK37" s="496"/>
      <c r="BL37" s="497"/>
      <c r="BM37" s="495"/>
      <c r="BN37" s="496"/>
      <c r="BO37" s="496"/>
      <c r="BP37" s="496"/>
      <c r="BQ37" s="496"/>
      <c r="BR37" s="496"/>
      <c r="BS37" s="497"/>
      <c r="BT37" s="59"/>
      <c r="BU37" s="51"/>
      <c r="BV37" s="51"/>
      <c r="BW37" s="502">
        <v>20</v>
      </c>
      <c r="BX37" s="502"/>
      <c r="BY37" s="502"/>
      <c r="BZ37" s="502"/>
      <c r="CA37" s="503"/>
      <c r="CB37" s="503"/>
      <c r="CC37" s="503"/>
      <c r="CD37" s="60" t="s">
        <v>197</v>
      </c>
      <c r="CE37" s="60"/>
      <c r="CF37" s="60"/>
      <c r="CG37" s="61"/>
      <c r="CH37" s="61"/>
      <c r="CI37" s="61"/>
      <c r="CJ37" s="62"/>
      <c r="CK37" s="59"/>
      <c r="CL37" s="51"/>
      <c r="CM37" s="51"/>
      <c r="CN37" s="502">
        <v>20</v>
      </c>
      <c r="CO37" s="502"/>
      <c r="CP37" s="502"/>
      <c r="CQ37" s="502"/>
      <c r="CR37" s="503"/>
      <c r="CS37" s="503"/>
      <c r="CT37" s="503"/>
      <c r="CU37" s="60" t="s">
        <v>198</v>
      </c>
      <c r="CV37" s="60"/>
      <c r="CW37" s="60"/>
      <c r="CX37" s="61"/>
      <c r="CY37" s="61"/>
      <c r="CZ37" s="61"/>
      <c r="DA37" s="62"/>
    </row>
    <row r="38" spans="1:105" s="53" customFormat="1" ht="9.75" customHeight="1" thickBot="1">
      <c r="A38" s="498"/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499"/>
      <c r="AQ38" s="499"/>
      <c r="AR38" s="499"/>
      <c r="AS38" s="499"/>
      <c r="AT38" s="499"/>
      <c r="AU38" s="499"/>
      <c r="AV38" s="499"/>
      <c r="AW38" s="499"/>
      <c r="AX38" s="499"/>
      <c r="AY38" s="499"/>
      <c r="AZ38" s="499"/>
      <c r="BA38" s="499"/>
      <c r="BB38" s="499"/>
      <c r="BC38" s="499"/>
      <c r="BD38" s="499"/>
      <c r="BE38" s="499"/>
      <c r="BF38" s="499"/>
      <c r="BG38" s="499"/>
      <c r="BH38" s="499"/>
      <c r="BI38" s="499"/>
      <c r="BJ38" s="499"/>
      <c r="BK38" s="499"/>
      <c r="BL38" s="500"/>
      <c r="BM38" s="498"/>
      <c r="BN38" s="499"/>
      <c r="BO38" s="499"/>
      <c r="BP38" s="499"/>
      <c r="BQ38" s="499"/>
      <c r="BR38" s="499"/>
      <c r="BS38" s="500"/>
      <c r="BT38" s="74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6"/>
      <c r="CK38" s="74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6"/>
    </row>
    <row r="39" spans="1:105" s="53" customFormat="1" ht="30" customHeight="1">
      <c r="A39" s="63"/>
      <c r="B39" s="509" t="s">
        <v>225</v>
      </c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  <c r="AL39" s="509"/>
      <c r="AM39" s="509"/>
      <c r="AN39" s="509"/>
      <c r="AO39" s="509"/>
      <c r="AP39" s="509"/>
      <c r="AQ39" s="509"/>
      <c r="AR39" s="509"/>
      <c r="AS39" s="509"/>
      <c r="AT39" s="509"/>
      <c r="AU39" s="509"/>
      <c r="AV39" s="509"/>
      <c r="AW39" s="509"/>
      <c r="AX39" s="509"/>
      <c r="AY39" s="509"/>
      <c r="AZ39" s="509"/>
      <c r="BA39" s="509"/>
      <c r="BB39" s="509"/>
      <c r="BC39" s="509"/>
      <c r="BD39" s="509"/>
      <c r="BE39" s="509"/>
      <c r="BF39" s="509"/>
      <c r="BG39" s="509"/>
      <c r="BH39" s="509"/>
      <c r="BI39" s="509"/>
      <c r="BJ39" s="509"/>
      <c r="BK39" s="509"/>
      <c r="BL39" s="510"/>
      <c r="BM39" s="451">
        <v>4210</v>
      </c>
      <c r="BN39" s="449"/>
      <c r="BO39" s="449"/>
      <c r="BP39" s="449"/>
      <c r="BQ39" s="449"/>
      <c r="BR39" s="449"/>
      <c r="BS39" s="452"/>
      <c r="BT39" s="515"/>
      <c r="BU39" s="516"/>
      <c r="BV39" s="516"/>
      <c r="BW39" s="516"/>
      <c r="BX39" s="516"/>
      <c r="BY39" s="516"/>
      <c r="BZ39" s="516"/>
      <c r="CA39" s="516"/>
      <c r="CB39" s="516"/>
      <c r="CC39" s="516"/>
      <c r="CD39" s="516"/>
      <c r="CE39" s="516"/>
      <c r="CF39" s="516"/>
      <c r="CG39" s="516"/>
      <c r="CH39" s="516"/>
      <c r="CI39" s="516"/>
      <c r="CJ39" s="517"/>
      <c r="CK39" s="518"/>
      <c r="CL39" s="516"/>
      <c r="CM39" s="516"/>
      <c r="CN39" s="516"/>
      <c r="CO39" s="516"/>
      <c r="CP39" s="516"/>
      <c r="CQ39" s="516"/>
      <c r="CR39" s="516"/>
      <c r="CS39" s="516"/>
      <c r="CT39" s="516"/>
      <c r="CU39" s="516"/>
      <c r="CV39" s="516"/>
      <c r="CW39" s="516"/>
      <c r="CX39" s="516"/>
      <c r="CY39" s="516"/>
      <c r="CZ39" s="516"/>
      <c r="DA39" s="519"/>
    </row>
    <row r="40" spans="1:105" s="53" customFormat="1" ht="19.5" customHeight="1">
      <c r="A40" s="64"/>
      <c r="B40" s="488" t="s">
        <v>201</v>
      </c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488"/>
      <c r="AL40" s="488"/>
      <c r="AM40" s="488"/>
      <c r="AN40" s="488"/>
      <c r="AO40" s="488"/>
      <c r="AP40" s="488"/>
      <c r="AQ40" s="488"/>
      <c r="AR40" s="488"/>
      <c r="AS40" s="488"/>
      <c r="AT40" s="488"/>
      <c r="AU40" s="488"/>
      <c r="AV40" s="488"/>
      <c r="AW40" s="488"/>
      <c r="AX40" s="488"/>
      <c r="AY40" s="488"/>
      <c r="AZ40" s="488"/>
      <c r="BA40" s="488"/>
      <c r="BB40" s="488"/>
      <c r="BC40" s="488"/>
      <c r="BD40" s="488"/>
      <c r="BE40" s="488"/>
      <c r="BF40" s="488"/>
      <c r="BG40" s="488"/>
      <c r="BH40" s="488"/>
      <c r="BI40" s="488"/>
      <c r="BJ40" s="488"/>
      <c r="BK40" s="488"/>
      <c r="BL40" s="489"/>
      <c r="BM40" s="483"/>
      <c r="BN40" s="484"/>
      <c r="BO40" s="484"/>
      <c r="BP40" s="484"/>
      <c r="BQ40" s="484"/>
      <c r="BR40" s="484"/>
      <c r="BS40" s="485"/>
      <c r="BT40" s="511"/>
      <c r="BU40" s="484"/>
      <c r="BV40" s="484"/>
      <c r="BW40" s="484"/>
      <c r="BX40" s="484"/>
      <c r="BY40" s="484"/>
      <c r="BZ40" s="484"/>
      <c r="CA40" s="484"/>
      <c r="CB40" s="484"/>
      <c r="CC40" s="484"/>
      <c r="CD40" s="484"/>
      <c r="CE40" s="484"/>
      <c r="CF40" s="484"/>
      <c r="CG40" s="484"/>
      <c r="CH40" s="484"/>
      <c r="CI40" s="484"/>
      <c r="CJ40" s="512"/>
      <c r="CK40" s="483"/>
      <c r="CL40" s="484"/>
      <c r="CM40" s="484"/>
      <c r="CN40" s="484"/>
      <c r="CO40" s="484"/>
      <c r="CP40" s="484"/>
      <c r="CQ40" s="484"/>
      <c r="CR40" s="484"/>
      <c r="CS40" s="484"/>
      <c r="CT40" s="484"/>
      <c r="CU40" s="484"/>
      <c r="CV40" s="484"/>
      <c r="CW40" s="484"/>
      <c r="CX40" s="484"/>
      <c r="CY40" s="484"/>
      <c r="CZ40" s="484"/>
      <c r="DA40" s="485"/>
    </row>
    <row r="41" spans="1:105" s="53" customFormat="1" ht="15" customHeight="1">
      <c r="A41" s="65"/>
      <c r="B41" s="513" t="s">
        <v>202</v>
      </c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H41" s="513"/>
      <c r="AI41" s="513"/>
      <c r="AJ41" s="513"/>
      <c r="AK41" s="513"/>
      <c r="AL41" s="513"/>
      <c r="AM41" s="513"/>
      <c r="AN41" s="513"/>
      <c r="AO41" s="513"/>
      <c r="AP41" s="513"/>
      <c r="AQ41" s="513"/>
      <c r="AR41" s="513"/>
      <c r="AS41" s="513"/>
      <c r="AT41" s="513"/>
      <c r="AU41" s="513"/>
      <c r="AV41" s="513"/>
      <c r="AW41" s="513"/>
      <c r="AX41" s="513"/>
      <c r="AY41" s="513"/>
      <c r="AZ41" s="513"/>
      <c r="BA41" s="513"/>
      <c r="BB41" s="513"/>
      <c r="BC41" s="513"/>
      <c r="BD41" s="513"/>
      <c r="BE41" s="513"/>
      <c r="BF41" s="513"/>
      <c r="BG41" s="513"/>
      <c r="BH41" s="513"/>
      <c r="BI41" s="513"/>
      <c r="BJ41" s="513"/>
      <c r="BK41" s="513"/>
      <c r="BL41" s="514"/>
      <c r="BM41" s="451">
        <v>4211</v>
      </c>
      <c r="BN41" s="449"/>
      <c r="BO41" s="449"/>
      <c r="BP41" s="449"/>
      <c r="BQ41" s="449"/>
      <c r="BR41" s="449"/>
      <c r="BS41" s="452"/>
      <c r="BT41" s="504"/>
      <c r="BU41" s="505"/>
      <c r="BV41" s="505"/>
      <c r="BW41" s="505"/>
      <c r="BX41" s="505"/>
      <c r="BY41" s="505"/>
      <c r="BZ41" s="505"/>
      <c r="CA41" s="505"/>
      <c r="CB41" s="505"/>
      <c r="CC41" s="505"/>
      <c r="CD41" s="505"/>
      <c r="CE41" s="505"/>
      <c r="CF41" s="505"/>
      <c r="CG41" s="505"/>
      <c r="CH41" s="505"/>
      <c r="CI41" s="505"/>
      <c r="CJ41" s="505"/>
      <c r="CK41" s="505"/>
      <c r="CL41" s="505"/>
      <c r="CM41" s="505"/>
      <c r="CN41" s="505"/>
      <c r="CO41" s="505"/>
      <c r="CP41" s="505"/>
      <c r="CQ41" s="505"/>
      <c r="CR41" s="505"/>
      <c r="CS41" s="505"/>
      <c r="CT41" s="505"/>
      <c r="CU41" s="505"/>
      <c r="CV41" s="505"/>
      <c r="CW41" s="505"/>
      <c r="CX41" s="505"/>
      <c r="CY41" s="505"/>
      <c r="CZ41" s="505"/>
      <c r="DA41" s="506"/>
    </row>
    <row r="42" spans="1:105" s="53" customFormat="1" ht="27" customHeight="1">
      <c r="A42" s="77"/>
      <c r="B42" s="478" t="s">
        <v>226</v>
      </c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78"/>
      <c r="BE42" s="478"/>
      <c r="BF42" s="478"/>
      <c r="BG42" s="478"/>
      <c r="BH42" s="478"/>
      <c r="BI42" s="478"/>
      <c r="BJ42" s="478"/>
      <c r="BK42" s="478"/>
      <c r="BL42" s="479"/>
      <c r="BM42" s="483"/>
      <c r="BN42" s="484"/>
      <c r="BO42" s="484"/>
      <c r="BP42" s="484"/>
      <c r="BQ42" s="484"/>
      <c r="BR42" s="484"/>
      <c r="BS42" s="485"/>
      <c r="BT42" s="504"/>
      <c r="BU42" s="505"/>
      <c r="BV42" s="505"/>
      <c r="BW42" s="505"/>
      <c r="BX42" s="505"/>
      <c r="BY42" s="505"/>
      <c r="BZ42" s="505"/>
      <c r="CA42" s="505"/>
      <c r="CB42" s="505"/>
      <c r="CC42" s="505"/>
      <c r="CD42" s="505"/>
      <c r="CE42" s="505"/>
      <c r="CF42" s="505"/>
      <c r="CG42" s="505"/>
      <c r="CH42" s="505"/>
      <c r="CI42" s="505"/>
      <c r="CJ42" s="505"/>
      <c r="CK42" s="505"/>
      <c r="CL42" s="505"/>
      <c r="CM42" s="505"/>
      <c r="CN42" s="505"/>
      <c r="CO42" s="505"/>
      <c r="CP42" s="505"/>
      <c r="CQ42" s="505"/>
      <c r="CR42" s="505"/>
      <c r="CS42" s="505"/>
      <c r="CT42" s="505"/>
      <c r="CU42" s="505"/>
      <c r="CV42" s="505"/>
      <c r="CW42" s="505"/>
      <c r="CX42" s="505"/>
      <c r="CY42" s="505"/>
      <c r="CZ42" s="505"/>
      <c r="DA42" s="506"/>
    </row>
    <row r="43" spans="1:105" s="53" customFormat="1" ht="15" customHeight="1">
      <c r="A43" s="78"/>
      <c r="B43" s="473" t="s">
        <v>227</v>
      </c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  <c r="AC43" s="473"/>
      <c r="AD43" s="473"/>
      <c r="AE43" s="473"/>
      <c r="AF43" s="473"/>
      <c r="AG43" s="473"/>
      <c r="AH43" s="473"/>
      <c r="AI43" s="473"/>
      <c r="AJ43" s="473"/>
      <c r="AK43" s="473"/>
      <c r="AL43" s="473"/>
      <c r="AM43" s="473"/>
      <c r="AN43" s="473"/>
      <c r="AO43" s="473"/>
      <c r="AP43" s="473"/>
      <c r="AQ43" s="473"/>
      <c r="AR43" s="473"/>
      <c r="AS43" s="473"/>
      <c r="AT43" s="473"/>
      <c r="AU43" s="473"/>
      <c r="AV43" s="473"/>
      <c r="AW43" s="473"/>
      <c r="AX43" s="473"/>
      <c r="AY43" s="473"/>
      <c r="AZ43" s="473"/>
      <c r="BA43" s="473"/>
      <c r="BB43" s="473"/>
      <c r="BC43" s="473"/>
      <c r="BD43" s="473"/>
      <c r="BE43" s="473"/>
      <c r="BF43" s="473"/>
      <c r="BG43" s="473"/>
      <c r="BH43" s="473"/>
      <c r="BI43" s="473"/>
      <c r="BJ43" s="473"/>
      <c r="BK43" s="473"/>
      <c r="BL43" s="480"/>
      <c r="BM43" s="466">
        <v>4212</v>
      </c>
      <c r="BN43" s="467"/>
      <c r="BO43" s="467"/>
      <c r="BP43" s="467"/>
      <c r="BQ43" s="467"/>
      <c r="BR43" s="467"/>
      <c r="BS43" s="468"/>
      <c r="BT43" s="504"/>
      <c r="BU43" s="505"/>
      <c r="BV43" s="505"/>
      <c r="BW43" s="505"/>
      <c r="BX43" s="505"/>
      <c r="BY43" s="505"/>
      <c r="BZ43" s="505"/>
      <c r="CA43" s="505"/>
      <c r="CB43" s="505"/>
      <c r="CC43" s="505"/>
      <c r="CD43" s="505"/>
      <c r="CE43" s="505"/>
      <c r="CF43" s="505"/>
      <c r="CG43" s="505"/>
      <c r="CH43" s="505"/>
      <c r="CI43" s="505"/>
      <c r="CJ43" s="505"/>
      <c r="CK43" s="505"/>
      <c r="CL43" s="505"/>
      <c r="CM43" s="505"/>
      <c r="CN43" s="505"/>
      <c r="CO43" s="505"/>
      <c r="CP43" s="505"/>
      <c r="CQ43" s="505"/>
      <c r="CR43" s="505"/>
      <c r="CS43" s="505"/>
      <c r="CT43" s="505"/>
      <c r="CU43" s="505"/>
      <c r="CV43" s="505"/>
      <c r="CW43" s="505"/>
      <c r="CX43" s="505"/>
      <c r="CY43" s="505"/>
      <c r="CZ43" s="505"/>
      <c r="DA43" s="506"/>
    </row>
    <row r="44" spans="1:105" s="53" customFormat="1" ht="39.950000000000003" customHeight="1">
      <c r="A44" s="78"/>
      <c r="B44" s="473" t="s">
        <v>228</v>
      </c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473"/>
      <c r="AL44" s="473"/>
      <c r="AM44" s="473"/>
      <c r="AN44" s="473"/>
      <c r="AO44" s="473"/>
      <c r="AP44" s="473"/>
      <c r="AQ44" s="473"/>
      <c r="AR44" s="473"/>
      <c r="AS44" s="473"/>
      <c r="AT44" s="473"/>
      <c r="AU44" s="473"/>
      <c r="AV44" s="473"/>
      <c r="AW44" s="473"/>
      <c r="AX44" s="473"/>
      <c r="AY44" s="473"/>
      <c r="AZ44" s="473"/>
      <c r="BA44" s="473"/>
      <c r="BB44" s="473"/>
      <c r="BC44" s="473"/>
      <c r="BD44" s="473"/>
      <c r="BE44" s="473"/>
      <c r="BF44" s="473"/>
      <c r="BG44" s="473"/>
      <c r="BH44" s="473"/>
      <c r="BI44" s="473"/>
      <c r="BJ44" s="473"/>
      <c r="BK44" s="473"/>
      <c r="BL44" s="480"/>
      <c r="BM44" s="466">
        <v>4213</v>
      </c>
      <c r="BN44" s="467"/>
      <c r="BO44" s="467"/>
      <c r="BP44" s="467"/>
      <c r="BQ44" s="467"/>
      <c r="BR44" s="467"/>
      <c r="BS44" s="468"/>
      <c r="BT44" s="504"/>
      <c r="BU44" s="505"/>
      <c r="BV44" s="505"/>
      <c r="BW44" s="505"/>
      <c r="BX44" s="505"/>
      <c r="BY44" s="505"/>
      <c r="BZ44" s="505"/>
      <c r="CA44" s="505"/>
      <c r="CB44" s="505"/>
      <c r="CC44" s="505"/>
      <c r="CD44" s="505"/>
      <c r="CE44" s="505"/>
      <c r="CF44" s="505"/>
      <c r="CG44" s="505"/>
      <c r="CH44" s="505"/>
      <c r="CI44" s="505"/>
      <c r="CJ44" s="505"/>
      <c r="CK44" s="505"/>
      <c r="CL44" s="505"/>
      <c r="CM44" s="505"/>
      <c r="CN44" s="505"/>
      <c r="CO44" s="505"/>
      <c r="CP44" s="505"/>
      <c r="CQ44" s="505"/>
      <c r="CR44" s="505"/>
      <c r="CS44" s="505"/>
      <c r="CT44" s="505"/>
      <c r="CU44" s="505"/>
      <c r="CV44" s="505"/>
      <c r="CW44" s="505"/>
      <c r="CX44" s="505"/>
      <c r="CY44" s="505"/>
      <c r="CZ44" s="505"/>
      <c r="DA44" s="506"/>
    </row>
    <row r="45" spans="1:105" s="53" customFormat="1" ht="39.950000000000003" customHeight="1">
      <c r="A45" s="78"/>
      <c r="B45" s="473" t="s">
        <v>229</v>
      </c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3"/>
      <c r="AK45" s="473"/>
      <c r="AL45" s="473"/>
      <c r="AM45" s="473"/>
      <c r="AN45" s="473"/>
      <c r="AO45" s="473"/>
      <c r="AP45" s="473"/>
      <c r="AQ45" s="473"/>
      <c r="AR45" s="473"/>
      <c r="AS45" s="473"/>
      <c r="AT45" s="473"/>
      <c r="AU45" s="473"/>
      <c r="AV45" s="473"/>
      <c r="AW45" s="473"/>
      <c r="AX45" s="473"/>
      <c r="AY45" s="473"/>
      <c r="AZ45" s="473"/>
      <c r="BA45" s="473"/>
      <c r="BB45" s="473"/>
      <c r="BC45" s="473"/>
      <c r="BD45" s="473"/>
      <c r="BE45" s="473"/>
      <c r="BF45" s="473"/>
      <c r="BG45" s="473"/>
      <c r="BH45" s="473"/>
      <c r="BI45" s="473"/>
      <c r="BJ45" s="473"/>
      <c r="BK45" s="473"/>
      <c r="BL45" s="480"/>
      <c r="BM45" s="466">
        <v>4214</v>
      </c>
      <c r="BN45" s="467"/>
      <c r="BO45" s="467"/>
      <c r="BP45" s="467"/>
      <c r="BQ45" s="467"/>
      <c r="BR45" s="467"/>
      <c r="BS45" s="468"/>
      <c r="BT45" s="504"/>
      <c r="BU45" s="505"/>
      <c r="BV45" s="505"/>
      <c r="BW45" s="505"/>
      <c r="BX45" s="505"/>
      <c r="BY45" s="505"/>
      <c r="BZ45" s="505"/>
      <c r="CA45" s="505"/>
      <c r="CB45" s="505"/>
      <c r="CC45" s="505"/>
      <c r="CD45" s="505"/>
      <c r="CE45" s="505"/>
      <c r="CF45" s="505"/>
      <c r="CG45" s="505"/>
      <c r="CH45" s="505"/>
      <c r="CI45" s="505"/>
      <c r="CJ45" s="505"/>
      <c r="CK45" s="505"/>
      <c r="CL45" s="505"/>
      <c r="CM45" s="505"/>
      <c r="CN45" s="505"/>
      <c r="CO45" s="505"/>
      <c r="CP45" s="505"/>
      <c r="CQ45" s="505"/>
      <c r="CR45" s="505"/>
      <c r="CS45" s="505"/>
      <c r="CT45" s="505"/>
      <c r="CU45" s="505"/>
      <c r="CV45" s="505"/>
      <c r="CW45" s="505"/>
      <c r="CX45" s="505"/>
      <c r="CY45" s="505"/>
      <c r="CZ45" s="505"/>
      <c r="DA45" s="506"/>
    </row>
    <row r="46" spans="1:105" s="53" customFormat="1" ht="15" customHeight="1">
      <c r="A46" s="78"/>
      <c r="B46" s="464" t="s">
        <v>209</v>
      </c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4"/>
      <c r="AZ46" s="464"/>
      <c r="BA46" s="464"/>
      <c r="BB46" s="464"/>
      <c r="BC46" s="464"/>
      <c r="BD46" s="464"/>
      <c r="BE46" s="464"/>
      <c r="BF46" s="464"/>
      <c r="BG46" s="464"/>
      <c r="BH46" s="464"/>
      <c r="BI46" s="464"/>
      <c r="BJ46" s="464"/>
      <c r="BK46" s="464"/>
      <c r="BL46" s="465"/>
      <c r="BM46" s="466">
        <v>4219</v>
      </c>
      <c r="BN46" s="467"/>
      <c r="BO46" s="467"/>
      <c r="BP46" s="467"/>
      <c r="BQ46" s="467"/>
      <c r="BR46" s="467"/>
      <c r="BS46" s="468"/>
      <c r="BT46" s="504"/>
      <c r="BU46" s="505"/>
      <c r="BV46" s="505"/>
      <c r="BW46" s="505"/>
      <c r="BX46" s="505"/>
      <c r="BY46" s="505"/>
      <c r="BZ46" s="505"/>
      <c r="CA46" s="505"/>
      <c r="CB46" s="505"/>
      <c r="CC46" s="505"/>
      <c r="CD46" s="505"/>
      <c r="CE46" s="505"/>
      <c r="CF46" s="505"/>
      <c r="CG46" s="505"/>
      <c r="CH46" s="505"/>
      <c r="CI46" s="505"/>
      <c r="CJ46" s="505"/>
      <c r="CK46" s="505"/>
      <c r="CL46" s="505"/>
      <c r="CM46" s="505"/>
      <c r="CN46" s="505"/>
      <c r="CO46" s="505"/>
      <c r="CP46" s="505"/>
      <c r="CQ46" s="505"/>
      <c r="CR46" s="505"/>
      <c r="CS46" s="505"/>
      <c r="CT46" s="505"/>
      <c r="CU46" s="505"/>
      <c r="CV46" s="505"/>
      <c r="CW46" s="505"/>
      <c r="CX46" s="505"/>
      <c r="CY46" s="505"/>
      <c r="CZ46" s="505"/>
      <c r="DA46" s="506"/>
    </row>
    <row r="47" spans="1:105" s="53" customFormat="1" ht="15" customHeight="1">
      <c r="A47" s="79"/>
      <c r="B47" s="474" t="s">
        <v>211</v>
      </c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4"/>
      <c r="BJ47" s="474"/>
      <c r="BK47" s="474"/>
      <c r="BL47" s="475"/>
      <c r="BM47" s="466">
        <v>4220</v>
      </c>
      <c r="BN47" s="467"/>
      <c r="BO47" s="467"/>
      <c r="BP47" s="467"/>
      <c r="BQ47" s="467"/>
      <c r="BR47" s="467"/>
      <c r="BS47" s="468"/>
      <c r="BT47" s="469" t="s">
        <v>81</v>
      </c>
      <c r="BU47" s="470"/>
      <c r="BV47" s="449"/>
      <c r="BW47" s="449"/>
      <c r="BX47" s="449"/>
      <c r="BY47" s="449"/>
      <c r="BZ47" s="449"/>
      <c r="CA47" s="449"/>
      <c r="CB47" s="449"/>
      <c r="CC47" s="449"/>
      <c r="CD47" s="449"/>
      <c r="CE47" s="449"/>
      <c r="CF47" s="449"/>
      <c r="CG47" s="449"/>
      <c r="CH47" s="449"/>
      <c r="CI47" s="462" t="s">
        <v>83</v>
      </c>
      <c r="CJ47" s="471"/>
      <c r="CK47" s="472" t="s">
        <v>81</v>
      </c>
      <c r="CL47" s="470"/>
      <c r="CM47" s="449"/>
      <c r="CN47" s="449"/>
      <c r="CO47" s="449"/>
      <c r="CP47" s="449"/>
      <c r="CQ47" s="449"/>
      <c r="CR47" s="449"/>
      <c r="CS47" s="449"/>
      <c r="CT47" s="449"/>
      <c r="CU47" s="449"/>
      <c r="CV47" s="449"/>
      <c r="CW47" s="449"/>
      <c r="CX47" s="449"/>
      <c r="CY47" s="449"/>
      <c r="CZ47" s="462" t="s">
        <v>83</v>
      </c>
      <c r="DA47" s="463"/>
    </row>
    <row r="48" spans="1:105" s="53" customFormat="1" ht="15" customHeight="1">
      <c r="A48" s="65"/>
      <c r="B48" s="513" t="s">
        <v>202</v>
      </c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3"/>
      <c r="AW48" s="513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3"/>
      <c r="BK48" s="513"/>
      <c r="BL48" s="514"/>
      <c r="BM48" s="451">
        <v>4221</v>
      </c>
      <c r="BN48" s="449"/>
      <c r="BO48" s="449"/>
      <c r="BP48" s="449"/>
      <c r="BQ48" s="449"/>
      <c r="BR48" s="449"/>
      <c r="BS48" s="452"/>
      <c r="BT48" s="469" t="s">
        <v>81</v>
      </c>
      <c r="BU48" s="470"/>
      <c r="BV48" s="449"/>
      <c r="BW48" s="449"/>
      <c r="BX48" s="449"/>
      <c r="BY48" s="449"/>
      <c r="BZ48" s="449"/>
      <c r="CA48" s="449"/>
      <c r="CB48" s="449"/>
      <c r="CC48" s="449"/>
      <c r="CD48" s="449"/>
      <c r="CE48" s="449"/>
      <c r="CF48" s="449"/>
      <c r="CG48" s="449"/>
      <c r="CH48" s="449"/>
      <c r="CI48" s="462" t="s">
        <v>83</v>
      </c>
      <c r="CJ48" s="471"/>
      <c r="CK48" s="472" t="s">
        <v>81</v>
      </c>
      <c r="CL48" s="470"/>
      <c r="CM48" s="449"/>
      <c r="CN48" s="449"/>
      <c r="CO48" s="449"/>
      <c r="CP48" s="449"/>
      <c r="CQ48" s="449"/>
      <c r="CR48" s="449"/>
      <c r="CS48" s="449"/>
      <c r="CT48" s="449"/>
      <c r="CU48" s="449"/>
      <c r="CV48" s="449"/>
      <c r="CW48" s="449"/>
      <c r="CX48" s="449"/>
      <c r="CY48" s="449"/>
      <c r="CZ48" s="462" t="s">
        <v>83</v>
      </c>
      <c r="DA48" s="463"/>
    </row>
    <row r="49" spans="1:105" s="53" customFormat="1" ht="39.950000000000003" customHeight="1">
      <c r="A49" s="77"/>
      <c r="B49" s="478" t="s">
        <v>230</v>
      </c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  <c r="AG49" s="478"/>
      <c r="AH49" s="478"/>
      <c r="AI49" s="478"/>
      <c r="AJ49" s="478"/>
      <c r="AK49" s="478"/>
      <c r="AL49" s="478"/>
      <c r="AM49" s="478"/>
      <c r="AN49" s="478"/>
      <c r="AO49" s="478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78"/>
      <c r="BE49" s="478"/>
      <c r="BF49" s="478"/>
      <c r="BG49" s="478"/>
      <c r="BH49" s="478"/>
      <c r="BI49" s="478"/>
      <c r="BJ49" s="478"/>
      <c r="BK49" s="478"/>
      <c r="BL49" s="479"/>
      <c r="BM49" s="483"/>
      <c r="BN49" s="484"/>
      <c r="BO49" s="484"/>
      <c r="BP49" s="484"/>
      <c r="BQ49" s="484"/>
      <c r="BR49" s="484"/>
      <c r="BS49" s="485"/>
      <c r="BT49" s="486"/>
      <c r="BU49" s="487"/>
      <c r="BV49" s="484"/>
      <c r="BW49" s="484"/>
      <c r="BX49" s="484"/>
      <c r="BY49" s="484"/>
      <c r="BZ49" s="484"/>
      <c r="CA49" s="484"/>
      <c r="CB49" s="484"/>
      <c r="CC49" s="484"/>
      <c r="CD49" s="484"/>
      <c r="CE49" s="484"/>
      <c r="CF49" s="484"/>
      <c r="CG49" s="484"/>
      <c r="CH49" s="484"/>
      <c r="CI49" s="488"/>
      <c r="CJ49" s="489"/>
      <c r="CK49" s="490"/>
      <c r="CL49" s="487"/>
      <c r="CM49" s="484"/>
      <c r="CN49" s="484"/>
      <c r="CO49" s="484"/>
      <c r="CP49" s="484"/>
      <c r="CQ49" s="484"/>
      <c r="CR49" s="484"/>
      <c r="CS49" s="484"/>
      <c r="CT49" s="484"/>
      <c r="CU49" s="484"/>
      <c r="CV49" s="484"/>
      <c r="CW49" s="484"/>
      <c r="CX49" s="484"/>
      <c r="CY49" s="484"/>
      <c r="CZ49" s="488"/>
      <c r="DA49" s="491"/>
    </row>
    <row r="50" spans="1:105" s="53" customFormat="1" ht="27" customHeight="1">
      <c r="A50" s="78"/>
      <c r="B50" s="473" t="s">
        <v>231</v>
      </c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3"/>
      <c r="AF50" s="473"/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3"/>
      <c r="AS50" s="473"/>
      <c r="AT50" s="473"/>
      <c r="AU50" s="473"/>
      <c r="AV50" s="473"/>
      <c r="AW50" s="473"/>
      <c r="AX50" s="473"/>
      <c r="AY50" s="473"/>
      <c r="AZ50" s="473"/>
      <c r="BA50" s="473"/>
      <c r="BB50" s="473"/>
      <c r="BC50" s="473"/>
      <c r="BD50" s="473"/>
      <c r="BE50" s="473"/>
      <c r="BF50" s="473"/>
      <c r="BG50" s="473"/>
      <c r="BH50" s="473"/>
      <c r="BI50" s="473"/>
      <c r="BJ50" s="473"/>
      <c r="BK50" s="473"/>
      <c r="BL50" s="480"/>
      <c r="BM50" s="466">
        <v>4222</v>
      </c>
      <c r="BN50" s="467"/>
      <c r="BO50" s="467"/>
      <c r="BP50" s="467"/>
      <c r="BQ50" s="467"/>
      <c r="BR50" s="467"/>
      <c r="BS50" s="468"/>
      <c r="BT50" s="486" t="s">
        <v>81</v>
      </c>
      <c r="BU50" s="487"/>
      <c r="BV50" s="484"/>
      <c r="BW50" s="484"/>
      <c r="BX50" s="484"/>
      <c r="BY50" s="484"/>
      <c r="BZ50" s="484"/>
      <c r="CA50" s="484"/>
      <c r="CB50" s="484"/>
      <c r="CC50" s="484"/>
      <c r="CD50" s="484"/>
      <c r="CE50" s="484"/>
      <c r="CF50" s="484"/>
      <c r="CG50" s="484"/>
      <c r="CH50" s="484"/>
      <c r="CI50" s="488" t="s">
        <v>83</v>
      </c>
      <c r="CJ50" s="489"/>
      <c r="CK50" s="490" t="s">
        <v>81</v>
      </c>
      <c r="CL50" s="487"/>
      <c r="CM50" s="484"/>
      <c r="CN50" s="484"/>
      <c r="CO50" s="484"/>
      <c r="CP50" s="484"/>
      <c r="CQ50" s="484"/>
      <c r="CR50" s="484"/>
      <c r="CS50" s="484"/>
      <c r="CT50" s="484"/>
      <c r="CU50" s="484"/>
      <c r="CV50" s="484"/>
      <c r="CW50" s="484"/>
      <c r="CX50" s="484"/>
      <c r="CY50" s="484"/>
      <c r="CZ50" s="488" t="s">
        <v>83</v>
      </c>
      <c r="DA50" s="491"/>
    </row>
    <row r="51" spans="1:105" s="53" customFormat="1" ht="39.950000000000003" customHeight="1">
      <c r="A51" s="78"/>
      <c r="B51" s="473" t="s">
        <v>232</v>
      </c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  <c r="AE51" s="473"/>
      <c r="AF51" s="473"/>
      <c r="AG51" s="473"/>
      <c r="AH51" s="473"/>
      <c r="AI51" s="473"/>
      <c r="AJ51" s="473"/>
      <c r="AK51" s="473"/>
      <c r="AL51" s="473"/>
      <c r="AM51" s="473"/>
      <c r="AN51" s="473"/>
      <c r="AO51" s="473"/>
      <c r="AP51" s="473"/>
      <c r="AQ51" s="473"/>
      <c r="AR51" s="473"/>
      <c r="AS51" s="473"/>
      <c r="AT51" s="473"/>
      <c r="AU51" s="473"/>
      <c r="AV51" s="473"/>
      <c r="AW51" s="473"/>
      <c r="AX51" s="473"/>
      <c r="AY51" s="473"/>
      <c r="AZ51" s="473"/>
      <c r="BA51" s="473"/>
      <c r="BB51" s="473"/>
      <c r="BC51" s="473"/>
      <c r="BD51" s="473"/>
      <c r="BE51" s="473"/>
      <c r="BF51" s="473"/>
      <c r="BG51" s="473"/>
      <c r="BH51" s="473"/>
      <c r="BI51" s="473"/>
      <c r="BJ51" s="473"/>
      <c r="BK51" s="473"/>
      <c r="BL51" s="480"/>
      <c r="BM51" s="466">
        <v>4223</v>
      </c>
      <c r="BN51" s="467"/>
      <c r="BO51" s="467"/>
      <c r="BP51" s="467"/>
      <c r="BQ51" s="467"/>
      <c r="BR51" s="467"/>
      <c r="BS51" s="468"/>
      <c r="BT51" s="486" t="s">
        <v>81</v>
      </c>
      <c r="BU51" s="487"/>
      <c r="BV51" s="484"/>
      <c r="BW51" s="484"/>
      <c r="BX51" s="484"/>
      <c r="BY51" s="484"/>
      <c r="BZ51" s="484"/>
      <c r="CA51" s="484"/>
      <c r="CB51" s="484"/>
      <c r="CC51" s="484"/>
      <c r="CD51" s="484"/>
      <c r="CE51" s="484"/>
      <c r="CF51" s="484"/>
      <c r="CG51" s="484"/>
      <c r="CH51" s="484"/>
      <c r="CI51" s="488" t="s">
        <v>83</v>
      </c>
      <c r="CJ51" s="489"/>
      <c r="CK51" s="490" t="s">
        <v>81</v>
      </c>
      <c r="CL51" s="487"/>
      <c r="CM51" s="484"/>
      <c r="CN51" s="484"/>
      <c r="CO51" s="484"/>
      <c r="CP51" s="484"/>
      <c r="CQ51" s="484"/>
      <c r="CR51" s="484"/>
      <c r="CS51" s="484"/>
      <c r="CT51" s="484"/>
      <c r="CU51" s="484"/>
      <c r="CV51" s="484"/>
      <c r="CW51" s="484"/>
      <c r="CX51" s="484"/>
      <c r="CY51" s="484"/>
      <c r="CZ51" s="488" t="s">
        <v>83</v>
      </c>
      <c r="DA51" s="491"/>
    </row>
    <row r="52" spans="1:105" s="53" customFormat="1" ht="27" customHeight="1">
      <c r="A52" s="78"/>
      <c r="B52" s="473" t="s">
        <v>233</v>
      </c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73"/>
      <c r="AF52" s="473"/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3"/>
      <c r="AS52" s="473"/>
      <c r="AT52" s="473"/>
      <c r="AU52" s="473"/>
      <c r="AV52" s="473"/>
      <c r="AW52" s="473"/>
      <c r="AX52" s="473"/>
      <c r="AY52" s="473"/>
      <c r="AZ52" s="473"/>
      <c r="BA52" s="473"/>
      <c r="BB52" s="473"/>
      <c r="BC52" s="473"/>
      <c r="BD52" s="473"/>
      <c r="BE52" s="473"/>
      <c r="BF52" s="473"/>
      <c r="BG52" s="473"/>
      <c r="BH52" s="473"/>
      <c r="BI52" s="473"/>
      <c r="BJ52" s="473"/>
      <c r="BK52" s="473"/>
      <c r="BL52" s="480"/>
      <c r="BM52" s="466">
        <v>4224</v>
      </c>
      <c r="BN52" s="467"/>
      <c r="BO52" s="467"/>
      <c r="BP52" s="467"/>
      <c r="BQ52" s="467"/>
      <c r="BR52" s="467"/>
      <c r="BS52" s="468"/>
      <c r="BT52" s="486" t="s">
        <v>81</v>
      </c>
      <c r="BU52" s="487"/>
      <c r="BV52" s="484"/>
      <c r="BW52" s="484"/>
      <c r="BX52" s="484"/>
      <c r="BY52" s="484"/>
      <c r="BZ52" s="484"/>
      <c r="CA52" s="484"/>
      <c r="CB52" s="484"/>
      <c r="CC52" s="484"/>
      <c r="CD52" s="484"/>
      <c r="CE52" s="484"/>
      <c r="CF52" s="484"/>
      <c r="CG52" s="484"/>
      <c r="CH52" s="484"/>
      <c r="CI52" s="488" t="s">
        <v>83</v>
      </c>
      <c r="CJ52" s="489"/>
      <c r="CK52" s="490" t="s">
        <v>81</v>
      </c>
      <c r="CL52" s="487"/>
      <c r="CM52" s="484"/>
      <c r="CN52" s="484"/>
      <c r="CO52" s="484"/>
      <c r="CP52" s="484"/>
      <c r="CQ52" s="484"/>
      <c r="CR52" s="484"/>
      <c r="CS52" s="484"/>
      <c r="CT52" s="484"/>
      <c r="CU52" s="484"/>
      <c r="CV52" s="484"/>
      <c r="CW52" s="484"/>
      <c r="CX52" s="484"/>
      <c r="CY52" s="484"/>
      <c r="CZ52" s="488" t="s">
        <v>83</v>
      </c>
      <c r="DA52" s="491"/>
    </row>
    <row r="53" spans="1:105" s="53" customFormat="1" ht="15" customHeight="1">
      <c r="A53" s="78"/>
      <c r="B53" s="464" t="s">
        <v>221</v>
      </c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  <c r="AP53" s="464"/>
      <c r="AQ53" s="464"/>
      <c r="AR53" s="464"/>
      <c r="AS53" s="464"/>
      <c r="AT53" s="464"/>
      <c r="AU53" s="464"/>
      <c r="AV53" s="464"/>
      <c r="AW53" s="464"/>
      <c r="AX53" s="464"/>
      <c r="AY53" s="464"/>
      <c r="AZ53" s="464"/>
      <c r="BA53" s="464"/>
      <c r="BB53" s="464"/>
      <c r="BC53" s="464"/>
      <c r="BD53" s="464"/>
      <c r="BE53" s="464"/>
      <c r="BF53" s="464"/>
      <c r="BG53" s="464"/>
      <c r="BH53" s="464"/>
      <c r="BI53" s="464"/>
      <c r="BJ53" s="464"/>
      <c r="BK53" s="464"/>
      <c r="BL53" s="465"/>
      <c r="BM53" s="466">
        <v>4229</v>
      </c>
      <c r="BN53" s="467"/>
      <c r="BO53" s="467"/>
      <c r="BP53" s="467"/>
      <c r="BQ53" s="467"/>
      <c r="BR53" s="467"/>
      <c r="BS53" s="468"/>
      <c r="BT53" s="486" t="s">
        <v>81</v>
      </c>
      <c r="BU53" s="487"/>
      <c r="BV53" s="484"/>
      <c r="BW53" s="484"/>
      <c r="BX53" s="484"/>
      <c r="BY53" s="484"/>
      <c r="BZ53" s="484"/>
      <c r="CA53" s="484"/>
      <c r="CB53" s="484"/>
      <c r="CC53" s="484"/>
      <c r="CD53" s="484"/>
      <c r="CE53" s="484"/>
      <c r="CF53" s="484"/>
      <c r="CG53" s="484"/>
      <c r="CH53" s="484"/>
      <c r="CI53" s="488" t="s">
        <v>83</v>
      </c>
      <c r="CJ53" s="489"/>
      <c r="CK53" s="490" t="s">
        <v>81</v>
      </c>
      <c r="CL53" s="487"/>
      <c r="CM53" s="484"/>
      <c r="CN53" s="484"/>
      <c r="CO53" s="484"/>
      <c r="CP53" s="484"/>
      <c r="CQ53" s="484"/>
      <c r="CR53" s="484"/>
      <c r="CS53" s="484"/>
      <c r="CT53" s="484"/>
      <c r="CU53" s="484"/>
      <c r="CV53" s="484"/>
      <c r="CW53" s="484"/>
      <c r="CX53" s="484"/>
      <c r="CY53" s="484"/>
      <c r="CZ53" s="488" t="s">
        <v>83</v>
      </c>
      <c r="DA53" s="491"/>
    </row>
    <row r="54" spans="1:105" s="53" customFormat="1" ht="15" customHeight="1">
      <c r="A54" s="66"/>
      <c r="B54" s="474" t="s">
        <v>234</v>
      </c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4"/>
      <c r="AW54" s="474"/>
      <c r="AX54" s="474"/>
      <c r="AY54" s="474"/>
      <c r="AZ54" s="474"/>
      <c r="BA54" s="474"/>
      <c r="BB54" s="474"/>
      <c r="BC54" s="474"/>
      <c r="BD54" s="474"/>
      <c r="BE54" s="474"/>
      <c r="BF54" s="474"/>
      <c r="BG54" s="474"/>
      <c r="BH54" s="474"/>
      <c r="BI54" s="474"/>
      <c r="BJ54" s="474"/>
      <c r="BK54" s="474"/>
      <c r="BL54" s="475"/>
      <c r="BM54" s="455">
        <v>4200</v>
      </c>
      <c r="BN54" s="456"/>
      <c r="BO54" s="456"/>
      <c r="BP54" s="456"/>
      <c r="BQ54" s="456"/>
      <c r="BR54" s="456"/>
      <c r="BS54" s="457"/>
      <c r="BT54" s="476"/>
      <c r="BU54" s="467"/>
      <c r="BV54" s="467"/>
      <c r="BW54" s="467"/>
      <c r="BX54" s="467"/>
      <c r="BY54" s="467"/>
      <c r="BZ54" s="467"/>
      <c r="CA54" s="467"/>
      <c r="CB54" s="467"/>
      <c r="CC54" s="467"/>
      <c r="CD54" s="467"/>
      <c r="CE54" s="467"/>
      <c r="CF54" s="467"/>
      <c r="CG54" s="467"/>
      <c r="CH54" s="467"/>
      <c r="CI54" s="467"/>
      <c r="CJ54" s="477"/>
      <c r="CK54" s="466"/>
      <c r="CL54" s="467"/>
      <c r="CM54" s="467"/>
      <c r="CN54" s="467"/>
      <c r="CO54" s="467"/>
      <c r="CP54" s="467"/>
      <c r="CQ54" s="467"/>
      <c r="CR54" s="467"/>
      <c r="CS54" s="467"/>
      <c r="CT54" s="467"/>
      <c r="CU54" s="467"/>
      <c r="CV54" s="467"/>
      <c r="CW54" s="467"/>
      <c r="CX54" s="467"/>
      <c r="CY54" s="467"/>
      <c r="CZ54" s="467"/>
      <c r="DA54" s="468"/>
    </row>
    <row r="55" spans="1:105" s="53" customFormat="1" ht="30" customHeight="1">
      <c r="A55" s="80"/>
      <c r="B55" s="509" t="s">
        <v>235</v>
      </c>
      <c r="C55" s="509"/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09"/>
      <c r="AN55" s="509"/>
      <c r="AO55" s="509"/>
      <c r="AP55" s="509"/>
      <c r="AQ55" s="509"/>
      <c r="AR55" s="509"/>
      <c r="AS55" s="509"/>
      <c r="AT55" s="509"/>
      <c r="AU55" s="509"/>
      <c r="AV55" s="509"/>
      <c r="AW55" s="509"/>
      <c r="AX55" s="509"/>
      <c r="AY55" s="509"/>
      <c r="AZ55" s="509"/>
      <c r="BA55" s="509"/>
      <c r="BB55" s="509"/>
      <c r="BC55" s="509"/>
      <c r="BD55" s="509"/>
      <c r="BE55" s="509"/>
      <c r="BF55" s="509"/>
      <c r="BG55" s="509"/>
      <c r="BH55" s="509"/>
      <c r="BI55" s="509"/>
      <c r="BJ55" s="509"/>
      <c r="BK55" s="509"/>
      <c r="BL55" s="510"/>
      <c r="BM55" s="451">
        <v>4310</v>
      </c>
      <c r="BN55" s="449"/>
      <c r="BO55" s="449"/>
      <c r="BP55" s="449"/>
      <c r="BQ55" s="449"/>
      <c r="BR55" s="449"/>
      <c r="BS55" s="452"/>
      <c r="BT55" s="448"/>
      <c r="BU55" s="449"/>
      <c r="BV55" s="449"/>
      <c r="BW55" s="449"/>
      <c r="BX55" s="449"/>
      <c r="BY55" s="449"/>
      <c r="BZ55" s="449"/>
      <c r="CA55" s="449"/>
      <c r="CB55" s="449"/>
      <c r="CC55" s="449"/>
      <c r="CD55" s="449"/>
      <c r="CE55" s="449"/>
      <c r="CF55" s="449"/>
      <c r="CG55" s="449"/>
      <c r="CH55" s="449"/>
      <c r="CI55" s="449"/>
      <c r="CJ55" s="450"/>
      <c r="CK55" s="449"/>
      <c r="CL55" s="449"/>
      <c r="CM55" s="449"/>
      <c r="CN55" s="449"/>
      <c r="CO55" s="449"/>
      <c r="CP55" s="449"/>
      <c r="CQ55" s="449"/>
      <c r="CR55" s="449"/>
      <c r="CS55" s="449"/>
      <c r="CT55" s="449"/>
      <c r="CU55" s="449"/>
      <c r="CV55" s="449"/>
      <c r="CW55" s="449"/>
      <c r="CX55" s="449"/>
      <c r="CY55" s="449"/>
      <c r="CZ55" s="449"/>
      <c r="DA55" s="452"/>
    </row>
    <row r="56" spans="1:105" s="53" customFormat="1" ht="15" customHeight="1">
      <c r="A56" s="64"/>
      <c r="B56" s="488" t="s">
        <v>201</v>
      </c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88"/>
      <c r="AL56" s="488"/>
      <c r="AM56" s="488"/>
      <c r="AN56" s="488"/>
      <c r="AO56" s="488"/>
      <c r="AP56" s="488"/>
      <c r="AQ56" s="488"/>
      <c r="AR56" s="488"/>
      <c r="AS56" s="488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  <c r="BF56" s="488"/>
      <c r="BG56" s="488"/>
      <c r="BH56" s="488"/>
      <c r="BI56" s="488"/>
      <c r="BJ56" s="488"/>
      <c r="BK56" s="488"/>
      <c r="BL56" s="489"/>
      <c r="BM56" s="483"/>
      <c r="BN56" s="484"/>
      <c r="BO56" s="484"/>
      <c r="BP56" s="484"/>
      <c r="BQ56" s="484"/>
      <c r="BR56" s="484"/>
      <c r="BS56" s="485"/>
      <c r="BT56" s="511"/>
      <c r="BU56" s="484"/>
      <c r="BV56" s="484"/>
      <c r="BW56" s="484"/>
      <c r="BX56" s="484"/>
      <c r="BY56" s="484"/>
      <c r="BZ56" s="484"/>
      <c r="CA56" s="484"/>
      <c r="CB56" s="484"/>
      <c r="CC56" s="484"/>
      <c r="CD56" s="484"/>
      <c r="CE56" s="484"/>
      <c r="CF56" s="484"/>
      <c r="CG56" s="484"/>
      <c r="CH56" s="484"/>
      <c r="CI56" s="484"/>
      <c r="CJ56" s="512"/>
      <c r="CK56" s="484"/>
      <c r="CL56" s="484"/>
      <c r="CM56" s="484"/>
      <c r="CN56" s="484"/>
      <c r="CO56" s="484"/>
      <c r="CP56" s="484"/>
      <c r="CQ56" s="484"/>
      <c r="CR56" s="484"/>
      <c r="CS56" s="484"/>
      <c r="CT56" s="484"/>
      <c r="CU56" s="484"/>
      <c r="CV56" s="484"/>
      <c r="CW56" s="484"/>
      <c r="CX56" s="484"/>
      <c r="CY56" s="484"/>
      <c r="CZ56" s="484"/>
      <c r="DA56" s="485"/>
    </row>
    <row r="57" spans="1:105" s="53" customFormat="1" ht="15" customHeight="1">
      <c r="A57" s="80"/>
      <c r="B57" s="513" t="s">
        <v>202</v>
      </c>
      <c r="C57" s="513"/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  <c r="R57" s="513"/>
      <c r="S57" s="513"/>
      <c r="T57" s="513"/>
      <c r="U57" s="513"/>
      <c r="V57" s="513"/>
      <c r="W57" s="513"/>
      <c r="X57" s="513"/>
      <c r="Y57" s="513"/>
      <c r="Z57" s="513"/>
      <c r="AA57" s="513"/>
      <c r="AB57" s="513"/>
      <c r="AC57" s="513"/>
      <c r="AD57" s="513"/>
      <c r="AE57" s="513"/>
      <c r="AF57" s="513"/>
      <c r="AG57" s="513"/>
      <c r="AH57" s="513"/>
      <c r="AI57" s="513"/>
      <c r="AJ57" s="513"/>
      <c r="AK57" s="513"/>
      <c r="AL57" s="513"/>
      <c r="AM57" s="513"/>
      <c r="AN57" s="513"/>
      <c r="AO57" s="513"/>
      <c r="AP57" s="513"/>
      <c r="AQ57" s="513"/>
      <c r="AR57" s="513"/>
      <c r="AS57" s="513"/>
      <c r="AT57" s="513"/>
      <c r="AU57" s="513"/>
      <c r="AV57" s="513"/>
      <c r="AW57" s="513"/>
      <c r="AX57" s="513"/>
      <c r="AY57" s="513"/>
      <c r="AZ57" s="513"/>
      <c r="BA57" s="513"/>
      <c r="BB57" s="513"/>
      <c r="BC57" s="513"/>
      <c r="BD57" s="513"/>
      <c r="BE57" s="513"/>
      <c r="BF57" s="513"/>
      <c r="BG57" s="513"/>
      <c r="BH57" s="513"/>
      <c r="BI57" s="513"/>
      <c r="BJ57" s="513"/>
      <c r="BK57" s="513"/>
      <c r="BL57" s="514"/>
      <c r="BM57" s="451">
        <v>4311</v>
      </c>
      <c r="BN57" s="449"/>
      <c r="BO57" s="449"/>
      <c r="BP57" s="449"/>
      <c r="BQ57" s="449"/>
      <c r="BR57" s="449"/>
      <c r="BS57" s="452"/>
      <c r="BT57" s="448"/>
      <c r="BU57" s="449"/>
      <c r="BV57" s="449"/>
      <c r="BW57" s="449"/>
      <c r="BX57" s="449"/>
      <c r="BY57" s="449"/>
      <c r="BZ57" s="449"/>
      <c r="CA57" s="449"/>
      <c r="CB57" s="449"/>
      <c r="CC57" s="449"/>
      <c r="CD57" s="449"/>
      <c r="CE57" s="449"/>
      <c r="CF57" s="449"/>
      <c r="CG57" s="449"/>
      <c r="CH57" s="449"/>
      <c r="CI57" s="449"/>
      <c r="CJ57" s="450"/>
      <c r="CK57" s="451"/>
      <c r="CL57" s="449"/>
      <c r="CM57" s="449"/>
      <c r="CN57" s="449"/>
      <c r="CO57" s="449"/>
      <c r="CP57" s="449"/>
      <c r="CQ57" s="449"/>
      <c r="CR57" s="449"/>
      <c r="CS57" s="449"/>
      <c r="CT57" s="449"/>
      <c r="CU57" s="449"/>
      <c r="CV57" s="449"/>
      <c r="CW57" s="449"/>
      <c r="CX57" s="449"/>
      <c r="CY57" s="449"/>
      <c r="CZ57" s="449"/>
      <c r="DA57" s="452"/>
    </row>
    <row r="58" spans="1:105" s="53" customFormat="1" ht="15" customHeight="1">
      <c r="A58" s="77"/>
      <c r="B58" s="478" t="s">
        <v>236</v>
      </c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/>
      <c r="AG58" s="478"/>
      <c r="AH58" s="478"/>
      <c r="AI58" s="478"/>
      <c r="AJ58" s="478"/>
      <c r="AK58" s="478"/>
      <c r="AL58" s="478"/>
      <c r="AM58" s="478"/>
      <c r="AN58" s="478"/>
      <c r="AO58" s="478"/>
      <c r="AP58" s="478"/>
      <c r="AQ58" s="478"/>
      <c r="AR58" s="478"/>
      <c r="AS58" s="478"/>
      <c r="AT58" s="478"/>
      <c r="AU58" s="478"/>
      <c r="AV58" s="478"/>
      <c r="AW58" s="478"/>
      <c r="AX58" s="478"/>
      <c r="AY58" s="478"/>
      <c r="AZ58" s="478"/>
      <c r="BA58" s="478"/>
      <c r="BB58" s="478"/>
      <c r="BC58" s="478"/>
      <c r="BD58" s="478"/>
      <c r="BE58" s="478"/>
      <c r="BF58" s="478"/>
      <c r="BG58" s="478"/>
      <c r="BH58" s="478"/>
      <c r="BI58" s="478"/>
      <c r="BJ58" s="478"/>
      <c r="BK58" s="478"/>
      <c r="BL58" s="479"/>
      <c r="BM58" s="483"/>
      <c r="BN58" s="484"/>
      <c r="BO58" s="484"/>
      <c r="BP58" s="484"/>
      <c r="BQ58" s="484"/>
      <c r="BR58" s="484"/>
      <c r="BS58" s="485"/>
      <c r="BT58" s="511"/>
      <c r="BU58" s="484"/>
      <c r="BV58" s="484"/>
      <c r="BW58" s="484"/>
      <c r="BX58" s="484"/>
      <c r="BY58" s="484"/>
      <c r="BZ58" s="484"/>
      <c r="CA58" s="484"/>
      <c r="CB58" s="484"/>
      <c r="CC58" s="484"/>
      <c r="CD58" s="484"/>
      <c r="CE58" s="484"/>
      <c r="CF58" s="484"/>
      <c r="CG58" s="484"/>
      <c r="CH58" s="484"/>
      <c r="CI58" s="484"/>
      <c r="CJ58" s="512"/>
      <c r="CK58" s="483"/>
      <c r="CL58" s="484"/>
      <c r="CM58" s="484"/>
      <c r="CN58" s="484"/>
      <c r="CO58" s="484"/>
      <c r="CP58" s="484"/>
      <c r="CQ58" s="484"/>
      <c r="CR58" s="484"/>
      <c r="CS58" s="484"/>
      <c r="CT58" s="484"/>
      <c r="CU58" s="484"/>
      <c r="CV58" s="484"/>
      <c r="CW58" s="484"/>
      <c r="CX58" s="484"/>
      <c r="CY58" s="484"/>
      <c r="CZ58" s="484"/>
      <c r="DA58" s="485"/>
    </row>
    <row r="59" spans="1:105" s="53" customFormat="1" ht="15" customHeight="1">
      <c r="A59" s="78"/>
      <c r="B59" s="473" t="s">
        <v>237</v>
      </c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3"/>
      <c r="AM59" s="473"/>
      <c r="AN59" s="473"/>
      <c r="AO59" s="473"/>
      <c r="AP59" s="473"/>
      <c r="AQ59" s="473"/>
      <c r="AR59" s="473"/>
      <c r="AS59" s="473"/>
      <c r="AT59" s="473"/>
      <c r="AU59" s="473"/>
      <c r="AV59" s="473"/>
      <c r="AW59" s="473"/>
      <c r="AX59" s="473"/>
      <c r="AY59" s="473"/>
      <c r="AZ59" s="473"/>
      <c r="BA59" s="473"/>
      <c r="BB59" s="473"/>
      <c r="BC59" s="473"/>
      <c r="BD59" s="473"/>
      <c r="BE59" s="473"/>
      <c r="BF59" s="473"/>
      <c r="BG59" s="473"/>
      <c r="BH59" s="473"/>
      <c r="BI59" s="473"/>
      <c r="BJ59" s="473"/>
      <c r="BK59" s="473"/>
      <c r="BL59" s="480"/>
      <c r="BM59" s="466">
        <v>4312</v>
      </c>
      <c r="BN59" s="467"/>
      <c r="BO59" s="467"/>
      <c r="BP59" s="467"/>
      <c r="BQ59" s="467"/>
      <c r="BR59" s="467"/>
      <c r="BS59" s="468"/>
      <c r="BT59" s="504"/>
      <c r="BU59" s="505"/>
      <c r="BV59" s="505"/>
      <c r="BW59" s="505"/>
      <c r="BX59" s="505"/>
      <c r="BY59" s="505"/>
      <c r="BZ59" s="505"/>
      <c r="CA59" s="505"/>
      <c r="CB59" s="505"/>
      <c r="CC59" s="505"/>
      <c r="CD59" s="505"/>
      <c r="CE59" s="505"/>
      <c r="CF59" s="505"/>
      <c r="CG59" s="505"/>
      <c r="CH59" s="505"/>
      <c r="CI59" s="505"/>
      <c r="CJ59" s="505"/>
      <c r="CK59" s="505"/>
      <c r="CL59" s="505"/>
      <c r="CM59" s="505"/>
      <c r="CN59" s="505"/>
      <c r="CO59" s="505"/>
      <c r="CP59" s="505"/>
      <c r="CQ59" s="505"/>
      <c r="CR59" s="505"/>
      <c r="CS59" s="505"/>
      <c r="CT59" s="505"/>
      <c r="CU59" s="505"/>
      <c r="CV59" s="505"/>
      <c r="CW59" s="505"/>
      <c r="CX59" s="505"/>
      <c r="CY59" s="505"/>
      <c r="CZ59" s="505"/>
      <c r="DA59" s="506"/>
    </row>
    <row r="60" spans="1:105" s="53" customFormat="1" ht="15" customHeight="1">
      <c r="A60" s="78"/>
      <c r="B60" s="473" t="s">
        <v>238</v>
      </c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3"/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473"/>
      <c r="AE60" s="473"/>
      <c r="AF60" s="473"/>
      <c r="AG60" s="473"/>
      <c r="AH60" s="473"/>
      <c r="AI60" s="473"/>
      <c r="AJ60" s="473"/>
      <c r="AK60" s="473"/>
      <c r="AL60" s="473"/>
      <c r="AM60" s="473"/>
      <c r="AN60" s="473"/>
      <c r="AO60" s="473"/>
      <c r="AP60" s="473"/>
      <c r="AQ60" s="473"/>
      <c r="AR60" s="473"/>
      <c r="AS60" s="473"/>
      <c r="AT60" s="473"/>
      <c r="AU60" s="473"/>
      <c r="AV60" s="473"/>
      <c r="AW60" s="473"/>
      <c r="AX60" s="473"/>
      <c r="AY60" s="473"/>
      <c r="AZ60" s="473"/>
      <c r="BA60" s="473"/>
      <c r="BB60" s="473"/>
      <c r="BC60" s="473"/>
      <c r="BD60" s="473"/>
      <c r="BE60" s="473"/>
      <c r="BF60" s="473"/>
      <c r="BG60" s="473"/>
      <c r="BH60" s="473"/>
      <c r="BI60" s="473"/>
      <c r="BJ60" s="473"/>
      <c r="BK60" s="473"/>
      <c r="BL60" s="480"/>
      <c r="BM60" s="466">
        <v>4313</v>
      </c>
      <c r="BN60" s="467"/>
      <c r="BO60" s="467"/>
      <c r="BP60" s="467"/>
      <c r="BQ60" s="467"/>
      <c r="BR60" s="467"/>
      <c r="BS60" s="468"/>
      <c r="BT60" s="504"/>
      <c r="BU60" s="505"/>
      <c r="BV60" s="505"/>
      <c r="BW60" s="505"/>
      <c r="BX60" s="505"/>
      <c r="BY60" s="505"/>
      <c r="BZ60" s="505"/>
      <c r="CA60" s="505"/>
      <c r="CB60" s="505"/>
      <c r="CC60" s="505"/>
      <c r="CD60" s="505"/>
      <c r="CE60" s="505"/>
      <c r="CF60" s="505"/>
      <c r="CG60" s="505"/>
      <c r="CH60" s="505"/>
      <c r="CI60" s="505"/>
      <c r="CJ60" s="505"/>
      <c r="CK60" s="505"/>
      <c r="CL60" s="505"/>
      <c r="CM60" s="505"/>
      <c r="CN60" s="505"/>
      <c r="CO60" s="505"/>
      <c r="CP60" s="505"/>
      <c r="CQ60" s="505"/>
      <c r="CR60" s="505"/>
      <c r="CS60" s="505"/>
      <c r="CT60" s="505"/>
      <c r="CU60" s="505"/>
      <c r="CV60" s="505"/>
      <c r="CW60" s="505"/>
      <c r="CX60" s="505"/>
      <c r="CY60" s="505"/>
      <c r="CZ60" s="505"/>
      <c r="DA60" s="506"/>
    </row>
    <row r="61" spans="1:105" s="53" customFormat="1" ht="27" customHeight="1">
      <c r="A61" s="78"/>
      <c r="B61" s="473" t="s">
        <v>239</v>
      </c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73"/>
      <c r="AA61" s="473"/>
      <c r="AB61" s="473"/>
      <c r="AC61" s="473"/>
      <c r="AD61" s="473"/>
      <c r="AE61" s="473"/>
      <c r="AF61" s="473"/>
      <c r="AG61" s="473"/>
      <c r="AH61" s="473"/>
      <c r="AI61" s="473"/>
      <c r="AJ61" s="473"/>
      <c r="AK61" s="473"/>
      <c r="AL61" s="473"/>
      <c r="AM61" s="473"/>
      <c r="AN61" s="473"/>
      <c r="AO61" s="473"/>
      <c r="AP61" s="473"/>
      <c r="AQ61" s="473"/>
      <c r="AR61" s="473"/>
      <c r="AS61" s="473"/>
      <c r="AT61" s="473"/>
      <c r="AU61" s="473"/>
      <c r="AV61" s="473"/>
      <c r="AW61" s="473"/>
      <c r="AX61" s="473"/>
      <c r="AY61" s="473"/>
      <c r="AZ61" s="473"/>
      <c r="BA61" s="473"/>
      <c r="BB61" s="473"/>
      <c r="BC61" s="473"/>
      <c r="BD61" s="473"/>
      <c r="BE61" s="473"/>
      <c r="BF61" s="473"/>
      <c r="BG61" s="473"/>
      <c r="BH61" s="473"/>
      <c r="BI61" s="473"/>
      <c r="BJ61" s="473"/>
      <c r="BK61" s="473"/>
      <c r="BL61" s="480"/>
      <c r="BM61" s="466">
        <v>4314</v>
      </c>
      <c r="BN61" s="467"/>
      <c r="BO61" s="467"/>
      <c r="BP61" s="467"/>
      <c r="BQ61" s="467"/>
      <c r="BR61" s="467"/>
      <c r="BS61" s="468"/>
      <c r="BT61" s="504"/>
      <c r="BU61" s="505"/>
      <c r="BV61" s="505"/>
      <c r="BW61" s="505"/>
      <c r="BX61" s="505"/>
      <c r="BY61" s="505"/>
      <c r="BZ61" s="505"/>
      <c r="CA61" s="505"/>
      <c r="CB61" s="505"/>
      <c r="CC61" s="505"/>
      <c r="CD61" s="505"/>
      <c r="CE61" s="505"/>
      <c r="CF61" s="505"/>
      <c r="CG61" s="505"/>
      <c r="CH61" s="505"/>
      <c r="CI61" s="505"/>
      <c r="CJ61" s="505"/>
      <c r="CK61" s="505"/>
      <c r="CL61" s="505"/>
      <c r="CM61" s="505"/>
      <c r="CN61" s="505"/>
      <c r="CO61" s="505"/>
      <c r="CP61" s="505"/>
      <c r="CQ61" s="505"/>
      <c r="CR61" s="505"/>
      <c r="CS61" s="505"/>
      <c r="CT61" s="505"/>
      <c r="CU61" s="505"/>
      <c r="CV61" s="505"/>
      <c r="CW61" s="505"/>
      <c r="CX61" s="505"/>
      <c r="CY61" s="505"/>
      <c r="CZ61" s="505"/>
      <c r="DA61" s="506"/>
    </row>
    <row r="62" spans="1:105" s="53" customFormat="1" ht="15" customHeight="1">
      <c r="A62" s="63"/>
      <c r="B62" s="507" t="s">
        <v>209</v>
      </c>
      <c r="C62" s="507"/>
      <c r="D62" s="507"/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7"/>
      <c r="W62" s="507"/>
      <c r="X62" s="507"/>
      <c r="Y62" s="507"/>
      <c r="Z62" s="507"/>
      <c r="AA62" s="507"/>
      <c r="AB62" s="507"/>
      <c r="AC62" s="507"/>
      <c r="AD62" s="507"/>
      <c r="AE62" s="507"/>
      <c r="AF62" s="507"/>
      <c r="AG62" s="507"/>
      <c r="AH62" s="507"/>
      <c r="AI62" s="507"/>
      <c r="AJ62" s="507"/>
      <c r="AK62" s="507"/>
      <c r="AL62" s="507"/>
      <c r="AM62" s="507"/>
      <c r="AN62" s="507"/>
      <c r="AO62" s="507"/>
      <c r="AP62" s="507"/>
      <c r="AQ62" s="507"/>
      <c r="AR62" s="507"/>
      <c r="AS62" s="507"/>
      <c r="AT62" s="507"/>
      <c r="AU62" s="507"/>
      <c r="AV62" s="507"/>
      <c r="AW62" s="507"/>
      <c r="AX62" s="507"/>
      <c r="AY62" s="507"/>
      <c r="AZ62" s="507"/>
      <c r="BA62" s="507"/>
      <c r="BB62" s="507"/>
      <c r="BC62" s="507"/>
      <c r="BD62" s="507"/>
      <c r="BE62" s="507"/>
      <c r="BF62" s="507"/>
      <c r="BG62" s="507"/>
      <c r="BH62" s="507"/>
      <c r="BI62" s="507"/>
      <c r="BJ62" s="507"/>
      <c r="BK62" s="507"/>
      <c r="BL62" s="508"/>
      <c r="BM62" s="451">
        <v>4319</v>
      </c>
      <c r="BN62" s="449"/>
      <c r="BO62" s="449"/>
      <c r="BP62" s="449"/>
      <c r="BQ62" s="449"/>
      <c r="BR62" s="449"/>
      <c r="BS62" s="452"/>
      <c r="BT62" s="448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49"/>
      <c r="CG62" s="449"/>
      <c r="CH62" s="449"/>
      <c r="CI62" s="449"/>
      <c r="CJ62" s="450"/>
      <c r="CK62" s="451"/>
      <c r="CL62" s="449"/>
      <c r="CM62" s="449"/>
      <c r="CN62" s="449"/>
      <c r="CO62" s="449"/>
      <c r="CP62" s="449"/>
      <c r="CQ62" s="449"/>
      <c r="CR62" s="449"/>
      <c r="CS62" s="449"/>
      <c r="CT62" s="449"/>
      <c r="CU62" s="449"/>
      <c r="CV62" s="449"/>
      <c r="CW62" s="449"/>
      <c r="CX62" s="449"/>
      <c r="CY62" s="449"/>
      <c r="CZ62" s="449"/>
      <c r="DA62" s="452"/>
    </row>
    <row r="63" spans="1:105" s="53" customFormat="1" ht="3" customHeight="1" thickBot="1">
      <c r="A63" s="64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81"/>
      <c r="BM63" s="64"/>
      <c r="BN63" s="82"/>
      <c r="BO63" s="82"/>
      <c r="BP63" s="82"/>
      <c r="BQ63" s="82"/>
      <c r="BR63" s="82"/>
      <c r="BS63" s="83"/>
      <c r="BT63" s="70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2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3"/>
    </row>
    <row r="64" spans="1:105" s="12" customFormat="1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3" t="s">
        <v>240</v>
      </c>
    </row>
    <row r="65" spans="1:105" s="12" customFormat="1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3"/>
    </row>
    <row r="66" spans="1:105" s="53" customFormat="1" ht="16.5" customHeight="1">
      <c r="A66" s="492" t="s">
        <v>195</v>
      </c>
      <c r="B66" s="493"/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3"/>
      <c r="BA66" s="493"/>
      <c r="BB66" s="493"/>
      <c r="BC66" s="493"/>
      <c r="BD66" s="493"/>
      <c r="BE66" s="493"/>
      <c r="BF66" s="493"/>
      <c r="BG66" s="493"/>
      <c r="BH66" s="493"/>
      <c r="BI66" s="493"/>
      <c r="BJ66" s="493"/>
      <c r="BK66" s="493"/>
      <c r="BL66" s="494"/>
      <c r="BM66" s="492" t="s">
        <v>29</v>
      </c>
      <c r="BN66" s="493"/>
      <c r="BO66" s="493"/>
      <c r="BP66" s="493"/>
      <c r="BQ66" s="493"/>
      <c r="BR66" s="493"/>
      <c r="BS66" s="494"/>
      <c r="BT66" s="54"/>
      <c r="BU66" s="55"/>
      <c r="BV66" s="56"/>
      <c r="BW66" s="56"/>
      <c r="BX66" s="57" t="s">
        <v>196</v>
      </c>
      <c r="BY66" s="501"/>
      <c r="BZ66" s="501"/>
      <c r="CA66" s="501"/>
      <c r="CB66" s="501"/>
      <c r="CC66" s="501"/>
      <c r="CD66" s="501"/>
      <c r="CE66" s="501"/>
      <c r="CF66" s="501"/>
      <c r="CG66" s="501"/>
      <c r="CH66" s="501"/>
      <c r="CI66" s="56"/>
      <c r="CJ66" s="58"/>
      <c r="CK66" s="54"/>
      <c r="CL66" s="55"/>
      <c r="CM66" s="56"/>
      <c r="CN66" s="56"/>
      <c r="CO66" s="57" t="s">
        <v>196</v>
      </c>
      <c r="CP66" s="501"/>
      <c r="CQ66" s="501"/>
      <c r="CR66" s="501"/>
      <c r="CS66" s="501"/>
      <c r="CT66" s="501"/>
      <c r="CU66" s="501"/>
      <c r="CV66" s="501"/>
      <c r="CW66" s="501"/>
      <c r="CX66" s="501"/>
      <c r="CY66" s="501"/>
      <c r="CZ66" s="56"/>
      <c r="DA66" s="58"/>
    </row>
    <row r="67" spans="1:105" s="53" customFormat="1" ht="14.25">
      <c r="A67" s="495"/>
      <c r="B67" s="496"/>
      <c r="C67" s="496"/>
      <c r="D67" s="496"/>
      <c r="E67" s="496"/>
      <c r="F67" s="496"/>
      <c r="G67" s="496"/>
      <c r="H67" s="496"/>
      <c r="I67" s="496"/>
      <c r="J67" s="496"/>
      <c r="K67" s="496"/>
      <c r="L67" s="496"/>
      <c r="M67" s="496"/>
      <c r="N67" s="496"/>
      <c r="O67" s="496"/>
      <c r="P67" s="496"/>
      <c r="Q67" s="496"/>
      <c r="R67" s="496"/>
      <c r="S67" s="496"/>
      <c r="T67" s="496"/>
      <c r="U67" s="496"/>
      <c r="V67" s="496"/>
      <c r="W67" s="496"/>
      <c r="X67" s="496"/>
      <c r="Y67" s="496"/>
      <c r="Z67" s="496"/>
      <c r="AA67" s="496"/>
      <c r="AB67" s="496"/>
      <c r="AC67" s="496"/>
      <c r="AD67" s="496"/>
      <c r="AE67" s="496"/>
      <c r="AF67" s="496"/>
      <c r="AG67" s="496"/>
      <c r="AH67" s="496"/>
      <c r="AI67" s="496"/>
      <c r="AJ67" s="496"/>
      <c r="AK67" s="496"/>
      <c r="AL67" s="496"/>
      <c r="AM67" s="496"/>
      <c r="AN67" s="496"/>
      <c r="AO67" s="496"/>
      <c r="AP67" s="496"/>
      <c r="AQ67" s="496"/>
      <c r="AR67" s="496"/>
      <c r="AS67" s="496"/>
      <c r="AT67" s="496"/>
      <c r="AU67" s="496"/>
      <c r="AV67" s="496"/>
      <c r="AW67" s="496"/>
      <c r="AX67" s="496"/>
      <c r="AY67" s="496"/>
      <c r="AZ67" s="496"/>
      <c r="BA67" s="496"/>
      <c r="BB67" s="496"/>
      <c r="BC67" s="496"/>
      <c r="BD67" s="496"/>
      <c r="BE67" s="496"/>
      <c r="BF67" s="496"/>
      <c r="BG67" s="496"/>
      <c r="BH67" s="496"/>
      <c r="BI67" s="496"/>
      <c r="BJ67" s="496"/>
      <c r="BK67" s="496"/>
      <c r="BL67" s="497"/>
      <c r="BM67" s="495"/>
      <c r="BN67" s="496"/>
      <c r="BO67" s="496"/>
      <c r="BP67" s="496"/>
      <c r="BQ67" s="496"/>
      <c r="BR67" s="496"/>
      <c r="BS67" s="497"/>
      <c r="BT67" s="59"/>
      <c r="BU67" s="51"/>
      <c r="BV67" s="51"/>
      <c r="BW67" s="502">
        <v>20</v>
      </c>
      <c r="BX67" s="502"/>
      <c r="BY67" s="502"/>
      <c r="BZ67" s="502"/>
      <c r="CA67" s="503"/>
      <c r="CB67" s="503"/>
      <c r="CC67" s="503"/>
      <c r="CD67" s="60" t="s">
        <v>197</v>
      </c>
      <c r="CE67" s="60"/>
      <c r="CF67" s="60"/>
      <c r="CG67" s="61"/>
      <c r="CH67" s="61"/>
      <c r="CI67" s="61"/>
      <c r="CJ67" s="62"/>
      <c r="CK67" s="59"/>
      <c r="CL67" s="51"/>
      <c r="CM67" s="51"/>
      <c r="CN67" s="502">
        <v>20</v>
      </c>
      <c r="CO67" s="502"/>
      <c r="CP67" s="502"/>
      <c r="CQ67" s="502"/>
      <c r="CR67" s="503"/>
      <c r="CS67" s="503"/>
      <c r="CT67" s="503"/>
      <c r="CU67" s="60" t="s">
        <v>198</v>
      </c>
      <c r="CV67" s="60"/>
      <c r="CW67" s="60"/>
      <c r="CX67" s="61"/>
      <c r="CY67" s="61"/>
      <c r="CZ67" s="61"/>
      <c r="DA67" s="62"/>
    </row>
    <row r="68" spans="1:105" s="53" customFormat="1" ht="9.75" customHeight="1" thickBot="1">
      <c r="A68" s="498"/>
      <c r="B68" s="499"/>
      <c r="C68" s="499"/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499"/>
      <c r="AL68" s="499"/>
      <c r="AM68" s="499"/>
      <c r="AN68" s="499"/>
      <c r="AO68" s="499"/>
      <c r="AP68" s="499"/>
      <c r="AQ68" s="499"/>
      <c r="AR68" s="499"/>
      <c r="AS68" s="499"/>
      <c r="AT68" s="499"/>
      <c r="AU68" s="499"/>
      <c r="AV68" s="499"/>
      <c r="AW68" s="499"/>
      <c r="AX68" s="499"/>
      <c r="AY68" s="499"/>
      <c r="AZ68" s="499"/>
      <c r="BA68" s="499"/>
      <c r="BB68" s="499"/>
      <c r="BC68" s="499"/>
      <c r="BD68" s="499"/>
      <c r="BE68" s="499"/>
      <c r="BF68" s="499"/>
      <c r="BG68" s="499"/>
      <c r="BH68" s="499"/>
      <c r="BI68" s="499"/>
      <c r="BJ68" s="499"/>
      <c r="BK68" s="499"/>
      <c r="BL68" s="500"/>
      <c r="BM68" s="498"/>
      <c r="BN68" s="499"/>
      <c r="BO68" s="499"/>
      <c r="BP68" s="499"/>
      <c r="BQ68" s="499"/>
      <c r="BR68" s="499"/>
      <c r="BS68" s="500"/>
      <c r="BT68" s="74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6"/>
      <c r="CK68" s="74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6"/>
    </row>
    <row r="69" spans="1:105" s="53" customFormat="1" ht="15" customHeight="1">
      <c r="A69" s="64"/>
      <c r="B69" s="474" t="s">
        <v>211</v>
      </c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J69" s="474"/>
      <c r="AK69" s="474"/>
      <c r="AL69" s="474"/>
      <c r="AM69" s="474"/>
      <c r="AN69" s="474"/>
      <c r="AO69" s="474"/>
      <c r="AP69" s="474"/>
      <c r="AQ69" s="474"/>
      <c r="AR69" s="474"/>
      <c r="AS69" s="474"/>
      <c r="AT69" s="474"/>
      <c r="AU69" s="474"/>
      <c r="AV69" s="474"/>
      <c r="AW69" s="474"/>
      <c r="AX69" s="474"/>
      <c r="AY69" s="474"/>
      <c r="AZ69" s="474"/>
      <c r="BA69" s="474"/>
      <c r="BB69" s="474"/>
      <c r="BC69" s="474"/>
      <c r="BD69" s="474"/>
      <c r="BE69" s="474"/>
      <c r="BF69" s="474"/>
      <c r="BG69" s="474"/>
      <c r="BH69" s="474"/>
      <c r="BI69" s="474"/>
      <c r="BJ69" s="474"/>
      <c r="BK69" s="474"/>
      <c r="BL69" s="475"/>
      <c r="BM69" s="466">
        <v>4320</v>
      </c>
      <c r="BN69" s="467"/>
      <c r="BO69" s="467"/>
      <c r="BP69" s="467"/>
      <c r="BQ69" s="467"/>
      <c r="BR69" s="467"/>
      <c r="BS69" s="468"/>
      <c r="BT69" s="469" t="s">
        <v>81</v>
      </c>
      <c r="BU69" s="470"/>
      <c r="BV69" s="449"/>
      <c r="BW69" s="449"/>
      <c r="BX69" s="449"/>
      <c r="BY69" s="449"/>
      <c r="BZ69" s="449"/>
      <c r="CA69" s="449"/>
      <c r="CB69" s="449"/>
      <c r="CC69" s="449"/>
      <c r="CD69" s="449"/>
      <c r="CE69" s="449"/>
      <c r="CF69" s="449"/>
      <c r="CG69" s="449"/>
      <c r="CH69" s="449"/>
      <c r="CI69" s="462" t="s">
        <v>83</v>
      </c>
      <c r="CJ69" s="471"/>
      <c r="CK69" s="472" t="s">
        <v>81</v>
      </c>
      <c r="CL69" s="470"/>
      <c r="CM69" s="449"/>
      <c r="CN69" s="449"/>
      <c r="CO69" s="449"/>
      <c r="CP69" s="449"/>
      <c r="CQ69" s="449"/>
      <c r="CR69" s="449"/>
      <c r="CS69" s="449"/>
      <c r="CT69" s="449"/>
      <c r="CU69" s="449"/>
      <c r="CV69" s="449"/>
      <c r="CW69" s="449"/>
      <c r="CX69" s="449"/>
      <c r="CY69" s="449"/>
      <c r="CZ69" s="462" t="s">
        <v>83</v>
      </c>
      <c r="DA69" s="463"/>
    </row>
    <row r="70" spans="1:105" s="53" customFormat="1" ht="15" customHeight="1">
      <c r="A70" s="84"/>
      <c r="B70" s="481" t="s">
        <v>202</v>
      </c>
      <c r="C70" s="481"/>
      <c r="D70" s="481"/>
      <c r="E70" s="481"/>
      <c r="F70" s="481"/>
      <c r="G70" s="481"/>
      <c r="H70" s="481"/>
      <c r="I70" s="481"/>
      <c r="J70" s="481"/>
      <c r="K70" s="481"/>
      <c r="L70" s="481"/>
      <c r="M70" s="481"/>
      <c r="N70" s="481"/>
      <c r="O70" s="481"/>
      <c r="P70" s="481"/>
      <c r="Q70" s="481"/>
      <c r="R70" s="481"/>
      <c r="S70" s="481"/>
      <c r="T70" s="481"/>
      <c r="U70" s="481"/>
      <c r="V70" s="481"/>
      <c r="W70" s="481"/>
      <c r="X70" s="481"/>
      <c r="Y70" s="481"/>
      <c r="Z70" s="481"/>
      <c r="AA70" s="481"/>
      <c r="AB70" s="481"/>
      <c r="AC70" s="481"/>
      <c r="AD70" s="481"/>
      <c r="AE70" s="481"/>
      <c r="AF70" s="481"/>
      <c r="AG70" s="481"/>
      <c r="AH70" s="481"/>
      <c r="AI70" s="481"/>
      <c r="AJ70" s="481"/>
      <c r="AK70" s="481"/>
      <c r="AL70" s="481"/>
      <c r="AM70" s="481"/>
      <c r="AN70" s="481"/>
      <c r="AO70" s="481"/>
      <c r="AP70" s="481"/>
      <c r="AQ70" s="481"/>
      <c r="AR70" s="481"/>
      <c r="AS70" s="481"/>
      <c r="AT70" s="481"/>
      <c r="AU70" s="481"/>
      <c r="AV70" s="481"/>
      <c r="AW70" s="481"/>
      <c r="AX70" s="481"/>
      <c r="AY70" s="481"/>
      <c r="AZ70" s="481"/>
      <c r="BA70" s="481"/>
      <c r="BB70" s="481"/>
      <c r="BC70" s="481"/>
      <c r="BD70" s="481"/>
      <c r="BE70" s="481"/>
      <c r="BF70" s="481"/>
      <c r="BG70" s="481"/>
      <c r="BH70" s="481"/>
      <c r="BI70" s="481"/>
      <c r="BJ70" s="481"/>
      <c r="BK70" s="481"/>
      <c r="BL70" s="482"/>
      <c r="BM70" s="451">
        <v>4321</v>
      </c>
      <c r="BN70" s="449"/>
      <c r="BO70" s="449"/>
      <c r="BP70" s="449"/>
      <c r="BQ70" s="449"/>
      <c r="BR70" s="449"/>
      <c r="BS70" s="452"/>
      <c r="BT70" s="469" t="s">
        <v>81</v>
      </c>
      <c r="BU70" s="470"/>
      <c r="BV70" s="449"/>
      <c r="BW70" s="449"/>
      <c r="BX70" s="449"/>
      <c r="BY70" s="449"/>
      <c r="BZ70" s="449"/>
      <c r="CA70" s="449"/>
      <c r="CB70" s="449"/>
      <c r="CC70" s="449"/>
      <c r="CD70" s="449"/>
      <c r="CE70" s="449"/>
      <c r="CF70" s="449"/>
      <c r="CG70" s="449"/>
      <c r="CH70" s="449"/>
      <c r="CI70" s="462" t="s">
        <v>83</v>
      </c>
      <c r="CJ70" s="471"/>
      <c r="CK70" s="472" t="s">
        <v>81</v>
      </c>
      <c r="CL70" s="470"/>
      <c r="CM70" s="449"/>
      <c r="CN70" s="449"/>
      <c r="CO70" s="449"/>
      <c r="CP70" s="449"/>
      <c r="CQ70" s="449"/>
      <c r="CR70" s="449"/>
      <c r="CS70" s="449"/>
      <c r="CT70" s="449"/>
      <c r="CU70" s="449"/>
      <c r="CV70" s="449"/>
      <c r="CW70" s="449"/>
      <c r="CX70" s="449"/>
      <c r="CY70" s="449"/>
      <c r="CZ70" s="462" t="s">
        <v>83</v>
      </c>
      <c r="DA70" s="463"/>
    </row>
    <row r="71" spans="1:105" s="53" customFormat="1" ht="39.950000000000003" customHeight="1">
      <c r="A71" s="64"/>
      <c r="B71" s="478" t="s">
        <v>241</v>
      </c>
      <c r="C71" s="478"/>
      <c r="D71" s="478"/>
      <c r="E71" s="478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/>
      <c r="Z71" s="478"/>
      <c r="AA71" s="478"/>
      <c r="AB71" s="478"/>
      <c r="AC71" s="478"/>
      <c r="AD71" s="478"/>
      <c r="AE71" s="478"/>
      <c r="AF71" s="478"/>
      <c r="AG71" s="478"/>
      <c r="AH71" s="478"/>
      <c r="AI71" s="478"/>
      <c r="AJ71" s="478"/>
      <c r="AK71" s="478"/>
      <c r="AL71" s="478"/>
      <c r="AM71" s="478"/>
      <c r="AN71" s="478"/>
      <c r="AO71" s="478"/>
      <c r="AP71" s="478"/>
      <c r="AQ71" s="478"/>
      <c r="AR71" s="478"/>
      <c r="AS71" s="478"/>
      <c r="AT71" s="478"/>
      <c r="AU71" s="478"/>
      <c r="AV71" s="478"/>
      <c r="AW71" s="478"/>
      <c r="AX71" s="478"/>
      <c r="AY71" s="478"/>
      <c r="AZ71" s="478"/>
      <c r="BA71" s="478"/>
      <c r="BB71" s="478"/>
      <c r="BC71" s="478"/>
      <c r="BD71" s="478"/>
      <c r="BE71" s="478"/>
      <c r="BF71" s="478"/>
      <c r="BG71" s="478"/>
      <c r="BH71" s="478"/>
      <c r="BI71" s="478"/>
      <c r="BJ71" s="478"/>
      <c r="BK71" s="478"/>
      <c r="BL71" s="479"/>
      <c r="BM71" s="483"/>
      <c r="BN71" s="484"/>
      <c r="BO71" s="484"/>
      <c r="BP71" s="484"/>
      <c r="BQ71" s="484"/>
      <c r="BR71" s="484"/>
      <c r="BS71" s="485"/>
      <c r="BT71" s="486"/>
      <c r="BU71" s="487"/>
      <c r="BV71" s="484"/>
      <c r="BW71" s="484"/>
      <c r="BX71" s="484"/>
      <c r="BY71" s="484"/>
      <c r="BZ71" s="484"/>
      <c r="CA71" s="484"/>
      <c r="CB71" s="484"/>
      <c r="CC71" s="484"/>
      <c r="CD71" s="484"/>
      <c r="CE71" s="484"/>
      <c r="CF71" s="484"/>
      <c r="CG71" s="484"/>
      <c r="CH71" s="484"/>
      <c r="CI71" s="488"/>
      <c r="CJ71" s="489"/>
      <c r="CK71" s="490"/>
      <c r="CL71" s="487"/>
      <c r="CM71" s="484"/>
      <c r="CN71" s="484"/>
      <c r="CO71" s="484"/>
      <c r="CP71" s="484"/>
      <c r="CQ71" s="484"/>
      <c r="CR71" s="484"/>
      <c r="CS71" s="484"/>
      <c r="CT71" s="484"/>
      <c r="CU71" s="484"/>
      <c r="CV71" s="484"/>
      <c r="CW71" s="484"/>
      <c r="CX71" s="484"/>
      <c r="CY71" s="484"/>
      <c r="CZ71" s="488"/>
      <c r="DA71" s="491"/>
    </row>
    <row r="72" spans="1:105" s="53" customFormat="1" ht="27" customHeight="1">
      <c r="A72" s="64"/>
      <c r="B72" s="473" t="s">
        <v>242</v>
      </c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3"/>
      <c r="AS72" s="473"/>
      <c r="AT72" s="473"/>
      <c r="AU72" s="473"/>
      <c r="AV72" s="473"/>
      <c r="AW72" s="473"/>
      <c r="AX72" s="473"/>
      <c r="AY72" s="473"/>
      <c r="AZ72" s="473"/>
      <c r="BA72" s="473"/>
      <c r="BB72" s="473"/>
      <c r="BC72" s="473"/>
      <c r="BD72" s="473"/>
      <c r="BE72" s="473"/>
      <c r="BF72" s="473"/>
      <c r="BG72" s="473"/>
      <c r="BH72" s="473"/>
      <c r="BI72" s="473"/>
      <c r="BJ72" s="473"/>
      <c r="BK72" s="473"/>
      <c r="BL72" s="480"/>
      <c r="BM72" s="466">
        <v>4322</v>
      </c>
      <c r="BN72" s="467"/>
      <c r="BO72" s="467"/>
      <c r="BP72" s="467"/>
      <c r="BQ72" s="467"/>
      <c r="BR72" s="467"/>
      <c r="BS72" s="468"/>
      <c r="BT72" s="469" t="s">
        <v>81</v>
      </c>
      <c r="BU72" s="470"/>
      <c r="BV72" s="449"/>
      <c r="BW72" s="449"/>
      <c r="BX72" s="449"/>
      <c r="BY72" s="449"/>
      <c r="BZ72" s="449"/>
      <c r="CA72" s="449"/>
      <c r="CB72" s="449"/>
      <c r="CC72" s="449"/>
      <c r="CD72" s="449"/>
      <c r="CE72" s="449"/>
      <c r="CF72" s="449"/>
      <c r="CG72" s="449"/>
      <c r="CH72" s="449"/>
      <c r="CI72" s="462" t="s">
        <v>83</v>
      </c>
      <c r="CJ72" s="471"/>
      <c r="CK72" s="472" t="s">
        <v>81</v>
      </c>
      <c r="CL72" s="470"/>
      <c r="CM72" s="449"/>
      <c r="CN72" s="449"/>
      <c r="CO72" s="449"/>
      <c r="CP72" s="449"/>
      <c r="CQ72" s="449"/>
      <c r="CR72" s="449"/>
      <c r="CS72" s="449"/>
      <c r="CT72" s="449"/>
      <c r="CU72" s="449"/>
      <c r="CV72" s="449"/>
      <c r="CW72" s="449"/>
      <c r="CX72" s="449"/>
      <c r="CY72" s="449"/>
      <c r="CZ72" s="462" t="s">
        <v>83</v>
      </c>
      <c r="DA72" s="463"/>
    </row>
    <row r="73" spans="1:105" s="53" customFormat="1" ht="27" customHeight="1">
      <c r="A73" s="66"/>
      <c r="B73" s="473" t="s">
        <v>243</v>
      </c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/>
      <c r="U73" s="464"/>
      <c r="V73" s="464"/>
      <c r="W73" s="464"/>
      <c r="X73" s="464"/>
      <c r="Y73" s="464"/>
      <c r="Z73" s="464"/>
      <c r="AA73" s="464"/>
      <c r="AB73" s="464"/>
      <c r="AC73" s="464"/>
      <c r="AD73" s="464"/>
      <c r="AE73" s="464"/>
      <c r="AF73" s="464"/>
      <c r="AG73" s="464"/>
      <c r="AH73" s="464"/>
      <c r="AI73" s="464"/>
      <c r="AJ73" s="464"/>
      <c r="AK73" s="464"/>
      <c r="AL73" s="464"/>
      <c r="AM73" s="464"/>
      <c r="AN73" s="464"/>
      <c r="AO73" s="464"/>
      <c r="AP73" s="464"/>
      <c r="AQ73" s="464"/>
      <c r="AR73" s="464"/>
      <c r="AS73" s="464"/>
      <c r="AT73" s="464"/>
      <c r="AU73" s="464"/>
      <c r="AV73" s="464"/>
      <c r="AW73" s="464"/>
      <c r="AX73" s="464"/>
      <c r="AY73" s="464"/>
      <c r="AZ73" s="464"/>
      <c r="BA73" s="464"/>
      <c r="BB73" s="464"/>
      <c r="BC73" s="464"/>
      <c r="BD73" s="464"/>
      <c r="BE73" s="464"/>
      <c r="BF73" s="464"/>
      <c r="BG73" s="464"/>
      <c r="BH73" s="464"/>
      <c r="BI73" s="464"/>
      <c r="BJ73" s="464"/>
      <c r="BK73" s="464"/>
      <c r="BL73" s="465"/>
      <c r="BM73" s="466">
        <v>4323</v>
      </c>
      <c r="BN73" s="467"/>
      <c r="BO73" s="467"/>
      <c r="BP73" s="467"/>
      <c r="BQ73" s="467"/>
      <c r="BR73" s="467"/>
      <c r="BS73" s="468"/>
      <c r="BT73" s="469" t="s">
        <v>81</v>
      </c>
      <c r="BU73" s="470"/>
      <c r="BV73" s="449"/>
      <c r="BW73" s="449"/>
      <c r="BX73" s="449"/>
      <c r="BY73" s="449"/>
      <c r="BZ73" s="449"/>
      <c r="CA73" s="449"/>
      <c r="CB73" s="449"/>
      <c r="CC73" s="449"/>
      <c r="CD73" s="449"/>
      <c r="CE73" s="449"/>
      <c r="CF73" s="449"/>
      <c r="CG73" s="449"/>
      <c r="CH73" s="449"/>
      <c r="CI73" s="462" t="s">
        <v>83</v>
      </c>
      <c r="CJ73" s="471"/>
      <c r="CK73" s="472" t="s">
        <v>81</v>
      </c>
      <c r="CL73" s="470"/>
      <c r="CM73" s="449"/>
      <c r="CN73" s="449"/>
      <c r="CO73" s="449"/>
      <c r="CP73" s="449"/>
      <c r="CQ73" s="449"/>
      <c r="CR73" s="449"/>
      <c r="CS73" s="449"/>
      <c r="CT73" s="449"/>
      <c r="CU73" s="449"/>
      <c r="CV73" s="449"/>
      <c r="CW73" s="449"/>
      <c r="CX73" s="449"/>
      <c r="CY73" s="449"/>
      <c r="CZ73" s="462" t="s">
        <v>83</v>
      </c>
      <c r="DA73" s="463"/>
    </row>
    <row r="74" spans="1:105" s="53" customFormat="1" ht="15" customHeight="1">
      <c r="A74" s="66"/>
      <c r="B74" s="464" t="s">
        <v>221</v>
      </c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4"/>
      <c r="S74" s="464"/>
      <c r="T74" s="464"/>
      <c r="U74" s="464"/>
      <c r="V74" s="464"/>
      <c r="W74" s="464"/>
      <c r="X74" s="464"/>
      <c r="Y74" s="464"/>
      <c r="Z74" s="464"/>
      <c r="AA74" s="464"/>
      <c r="AB74" s="464"/>
      <c r="AC74" s="464"/>
      <c r="AD74" s="464"/>
      <c r="AE74" s="464"/>
      <c r="AF74" s="464"/>
      <c r="AG74" s="464"/>
      <c r="AH74" s="464"/>
      <c r="AI74" s="464"/>
      <c r="AJ74" s="464"/>
      <c r="AK74" s="464"/>
      <c r="AL74" s="464"/>
      <c r="AM74" s="464"/>
      <c r="AN74" s="464"/>
      <c r="AO74" s="464"/>
      <c r="AP74" s="464"/>
      <c r="AQ74" s="464"/>
      <c r="AR74" s="464"/>
      <c r="AS74" s="464"/>
      <c r="AT74" s="464"/>
      <c r="AU74" s="464"/>
      <c r="AV74" s="464"/>
      <c r="AW74" s="464"/>
      <c r="AX74" s="464"/>
      <c r="AY74" s="464"/>
      <c r="AZ74" s="464"/>
      <c r="BA74" s="464"/>
      <c r="BB74" s="464"/>
      <c r="BC74" s="464"/>
      <c r="BD74" s="464"/>
      <c r="BE74" s="464"/>
      <c r="BF74" s="464"/>
      <c r="BG74" s="464"/>
      <c r="BH74" s="464"/>
      <c r="BI74" s="464"/>
      <c r="BJ74" s="464"/>
      <c r="BK74" s="464"/>
      <c r="BL74" s="465"/>
      <c r="BM74" s="466">
        <v>4329</v>
      </c>
      <c r="BN74" s="467"/>
      <c r="BO74" s="467"/>
      <c r="BP74" s="467"/>
      <c r="BQ74" s="467"/>
      <c r="BR74" s="467"/>
      <c r="BS74" s="468"/>
      <c r="BT74" s="469" t="s">
        <v>81</v>
      </c>
      <c r="BU74" s="470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449"/>
      <c r="CH74" s="449"/>
      <c r="CI74" s="462" t="s">
        <v>83</v>
      </c>
      <c r="CJ74" s="471"/>
      <c r="CK74" s="472" t="s">
        <v>81</v>
      </c>
      <c r="CL74" s="470"/>
      <c r="CM74" s="449"/>
      <c r="CN74" s="449"/>
      <c r="CO74" s="449"/>
      <c r="CP74" s="449"/>
      <c r="CQ74" s="449"/>
      <c r="CR74" s="449"/>
      <c r="CS74" s="449"/>
      <c r="CT74" s="449"/>
      <c r="CU74" s="449"/>
      <c r="CV74" s="449"/>
      <c r="CW74" s="449"/>
      <c r="CX74" s="449"/>
      <c r="CY74" s="449"/>
      <c r="CZ74" s="462" t="s">
        <v>83</v>
      </c>
      <c r="DA74" s="463"/>
    </row>
    <row r="75" spans="1:105" s="53" customFormat="1" ht="15" customHeight="1">
      <c r="A75" s="66"/>
      <c r="B75" s="474" t="s">
        <v>244</v>
      </c>
      <c r="C75" s="474"/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4"/>
      <c r="AY75" s="474"/>
      <c r="AZ75" s="474"/>
      <c r="BA75" s="474"/>
      <c r="BB75" s="474"/>
      <c r="BC75" s="474"/>
      <c r="BD75" s="474"/>
      <c r="BE75" s="474"/>
      <c r="BF75" s="474"/>
      <c r="BG75" s="474"/>
      <c r="BH75" s="474"/>
      <c r="BI75" s="474"/>
      <c r="BJ75" s="474"/>
      <c r="BK75" s="474"/>
      <c r="BL75" s="475"/>
      <c r="BM75" s="455">
        <v>4300</v>
      </c>
      <c r="BN75" s="456"/>
      <c r="BO75" s="456"/>
      <c r="BP75" s="456"/>
      <c r="BQ75" s="456"/>
      <c r="BR75" s="456"/>
      <c r="BS75" s="457"/>
      <c r="BT75" s="476"/>
      <c r="BU75" s="467"/>
      <c r="BV75" s="467"/>
      <c r="BW75" s="467"/>
      <c r="BX75" s="467"/>
      <c r="BY75" s="467"/>
      <c r="BZ75" s="467"/>
      <c r="CA75" s="467"/>
      <c r="CB75" s="467"/>
      <c r="CC75" s="467"/>
      <c r="CD75" s="467"/>
      <c r="CE75" s="467"/>
      <c r="CF75" s="467"/>
      <c r="CG75" s="467"/>
      <c r="CH75" s="467"/>
      <c r="CI75" s="467"/>
      <c r="CJ75" s="477"/>
      <c r="CK75" s="466"/>
      <c r="CL75" s="467"/>
      <c r="CM75" s="467"/>
      <c r="CN75" s="467"/>
      <c r="CO75" s="467"/>
      <c r="CP75" s="467"/>
      <c r="CQ75" s="467"/>
      <c r="CR75" s="467"/>
      <c r="CS75" s="467"/>
      <c r="CT75" s="467"/>
      <c r="CU75" s="467"/>
      <c r="CV75" s="467"/>
      <c r="CW75" s="467"/>
      <c r="CX75" s="467"/>
      <c r="CY75" s="467"/>
      <c r="CZ75" s="467"/>
      <c r="DA75" s="468"/>
    </row>
    <row r="76" spans="1:105" s="86" customFormat="1" ht="15" customHeight="1">
      <c r="A76" s="85"/>
      <c r="B76" s="460" t="s">
        <v>245</v>
      </c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60"/>
      <c r="AF76" s="460"/>
      <c r="AG76" s="460"/>
      <c r="AH76" s="460"/>
      <c r="AI76" s="460"/>
      <c r="AJ76" s="460"/>
      <c r="AK76" s="460"/>
      <c r="AL76" s="460"/>
      <c r="AM76" s="460"/>
      <c r="AN76" s="460"/>
      <c r="AO76" s="460"/>
      <c r="AP76" s="460"/>
      <c r="AQ76" s="460"/>
      <c r="AR76" s="460"/>
      <c r="AS76" s="460"/>
      <c r="AT76" s="460"/>
      <c r="AU76" s="460"/>
      <c r="AV76" s="460"/>
      <c r="AW76" s="460"/>
      <c r="AX76" s="460"/>
      <c r="AY76" s="460"/>
      <c r="AZ76" s="460"/>
      <c r="BA76" s="460"/>
      <c r="BB76" s="460"/>
      <c r="BC76" s="460"/>
      <c r="BD76" s="460"/>
      <c r="BE76" s="460"/>
      <c r="BF76" s="460"/>
      <c r="BG76" s="460"/>
      <c r="BH76" s="460"/>
      <c r="BI76" s="460"/>
      <c r="BJ76" s="460"/>
      <c r="BK76" s="460"/>
      <c r="BL76" s="461"/>
      <c r="BM76" s="455">
        <v>4400</v>
      </c>
      <c r="BN76" s="456"/>
      <c r="BO76" s="456"/>
      <c r="BP76" s="456"/>
      <c r="BQ76" s="456"/>
      <c r="BR76" s="456"/>
      <c r="BS76" s="457"/>
      <c r="BT76" s="458"/>
      <c r="BU76" s="456"/>
      <c r="BV76" s="456"/>
      <c r="BW76" s="456"/>
      <c r="BX76" s="456"/>
      <c r="BY76" s="456"/>
      <c r="BZ76" s="456"/>
      <c r="CA76" s="456"/>
      <c r="CB76" s="456"/>
      <c r="CC76" s="456"/>
      <c r="CD76" s="456"/>
      <c r="CE76" s="456"/>
      <c r="CF76" s="456"/>
      <c r="CG76" s="456"/>
      <c r="CH76" s="456"/>
      <c r="CI76" s="456"/>
      <c r="CJ76" s="459"/>
      <c r="CK76" s="455"/>
      <c r="CL76" s="456"/>
      <c r="CM76" s="456"/>
      <c r="CN76" s="456"/>
      <c r="CO76" s="456"/>
      <c r="CP76" s="456"/>
      <c r="CQ76" s="456"/>
      <c r="CR76" s="456"/>
      <c r="CS76" s="456"/>
      <c r="CT76" s="456"/>
      <c r="CU76" s="456"/>
      <c r="CV76" s="456"/>
      <c r="CW76" s="456"/>
      <c r="CX76" s="456"/>
      <c r="CY76" s="456"/>
      <c r="CZ76" s="456"/>
      <c r="DA76" s="457"/>
    </row>
    <row r="77" spans="1:105" s="86" customFormat="1" ht="27" customHeight="1">
      <c r="A77" s="85"/>
      <c r="B77" s="453" t="s">
        <v>246</v>
      </c>
      <c r="C77" s="453"/>
      <c r="D77" s="453"/>
      <c r="E77" s="453"/>
      <c r="F77" s="453"/>
      <c r="G77" s="453"/>
      <c r="H77" s="453"/>
      <c r="I77" s="453"/>
      <c r="J77" s="453"/>
      <c r="K77" s="453"/>
      <c r="L77" s="453"/>
      <c r="M77" s="453"/>
      <c r="N77" s="453"/>
      <c r="O77" s="453"/>
      <c r="P77" s="453"/>
      <c r="Q77" s="453"/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3"/>
      <c r="AC77" s="453"/>
      <c r="AD77" s="453"/>
      <c r="AE77" s="453"/>
      <c r="AF77" s="453"/>
      <c r="AG77" s="453"/>
      <c r="AH77" s="453"/>
      <c r="AI77" s="453"/>
      <c r="AJ77" s="453"/>
      <c r="AK77" s="453"/>
      <c r="AL77" s="453"/>
      <c r="AM77" s="453"/>
      <c r="AN77" s="453"/>
      <c r="AO77" s="453"/>
      <c r="AP77" s="453"/>
      <c r="AQ77" s="453"/>
      <c r="AR77" s="453"/>
      <c r="AS77" s="453"/>
      <c r="AT77" s="453"/>
      <c r="AU77" s="453"/>
      <c r="AV77" s="453"/>
      <c r="AW77" s="453"/>
      <c r="AX77" s="453"/>
      <c r="AY77" s="453"/>
      <c r="AZ77" s="453"/>
      <c r="BA77" s="453"/>
      <c r="BB77" s="453"/>
      <c r="BC77" s="453"/>
      <c r="BD77" s="453"/>
      <c r="BE77" s="453"/>
      <c r="BF77" s="453"/>
      <c r="BG77" s="453"/>
      <c r="BH77" s="453"/>
      <c r="BI77" s="453"/>
      <c r="BJ77" s="453"/>
      <c r="BK77" s="453"/>
      <c r="BL77" s="454"/>
      <c r="BM77" s="455">
        <v>4450</v>
      </c>
      <c r="BN77" s="456"/>
      <c r="BO77" s="456"/>
      <c r="BP77" s="456"/>
      <c r="BQ77" s="456"/>
      <c r="BR77" s="456"/>
      <c r="BS77" s="457"/>
      <c r="BT77" s="458"/>
      <c r="BU77" s="456"/>
      <c r="BV77" s="456"/>
      <c r="BW77" s="456"/>
      <c r="BX77" s="456"/>
      <c r="BY77" s="456"/>
      <c r="BZ77" s="456"/>
      <c r="CA77" s="456"/>
      <c r="CB77" s="456"/>
      <c r="CC77" s="456"/>
      <c r="CD77" s="456"/>
      <c r="CE77" s="456"/>
      <c r="CF77" s="456"/>
      <c r="CG77" s="456"/>
      <c r="CH77" s="456"/>
      <c r="CI77" s="456"/>
      <c r="CJ77" s="459"/>
      <c r="CK77" s="455"/>
      <c r="CL77" s="456"/>
      <c r="CM77" s="456"/>
      <c r="CN77" s="456"/>
      <c r="CO77" s="456"/>
      <c r="CP77" s="456"/>
      <c r="CQ77" s="456"/>
      <c r="CR77" s="456"/>
      <c r="CS77" s="456"/>
      <c r="CT77" s="456"/>
      <c r="CU77" s="456"/>
      <c r="CV77" s="456"/>
      <c r="CW77" s="456"/>
      <c r="CX77" s="456"/>
      <c r="CY77" s="456"/>
      <c r="CZ77" s="456"/>
      <c r="DA77" s="457"/>
    </row>
    <row r="78" spans="1:105" s="86" customFormat="1" ht="27" customHeight="1">
      <c r="A78" s="85"/>
      <c r="B78" s="453" t="s">
        <v>247</v>
      </c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3"/>
      <c r="AK78" s="453"/>
      <c r="AL78" s="453"/>
      <c r="AM78" s="453"/>
      <c r="AN78" s="453"/>
      <c r="AO78" s="453"/>
      <c r="AP78" s="453"/>
      <c r="AQ78" s="453"/>
      <c r="AR78" s="453"/>
      <c r="AS78" s="453"/>
      <c r="AT78" s="453"/>
      <c r="AU78" s="453"/>
      <c r="AV78" s="453"/>
      <c r="AW78" s="453"/>
      <c r="AX78" s="453"/>
      <c r="AY78" s="453"/>
      <c r="AZ78" s="453"/>
      <c r="BA78" s="453"/>
      <c r="BB78" s="453"/>
      <c r="BC78" s="453"/>
      <c r="BD78" s="453"/>
      <c r="BE78" s="453"/>
      <c r="BF78" s="453"/>
      <c r="BG78" s="453"/>
      <c r="BH78" s="453"/>
      <c r="BI78" s="453"/>
      <c r="BJ78" s="453"/>
      <c r="BK78" s="453"/>
      <c r="BL78" s="454"/>
      <c r="BM78" s="455">
        <v>4500</v>
      </c>
      <c r="BN78" s="456"/>
      <c r="BO78" s="456"/>
      <c r="BP78" s="456"/>
      <c r="BQ78" s="456"/>
      <c r="BR78" s="456"/>
      <c r="BS78" s="457"/>
      <c r="BT78" s="458"/>
      <c r="BU78" s="456"/>
      <c r="BV78" s="456"/>
      <c r="BW78" s="456"/>
      <c r="BX78" s="456"/>
      <c r="BY78" s="456"/>
      <c r="BZ78" s="456"/>
      <c r="CA78" s="456"/>
      <c r="CB78" s="456"/>
      <c r="CC78" s="456"/>
      <c r="CD78" s="456"/>
      <c r="CE78" s="456"/>
      <c r="CF78" s="456"/>
      <c r="CG78" s="456"/>
      <c r="CH78" s="456"/>
      <c r="CI78" s="456"/>
      <c r="CJ78" s="459"/>
      <c r="CK78" s="455"/>
      <c r="CL78" s="456"/>
      <c r="CM78" s="456"/>
      <c r="CN78" s="456"/>
      <c r="CO78" s="456"/>
      <c r="CP78" s="456"/>
      <c r="CQ78" s="456"/>
      <c r="CR78" s="456"/>
      <c r="CS78" s="456"/>
      <c r="CT78" s="456"/>
      <c r="CU78" s="456"/>
      <c r="CV78" s="456"/>
      <c r="CW78" s="456"/>
      <c r="CX78" s="456"/>
      <c r="CY78" s="456"/>
      <c r="CZ78" s="456"/>
      <c r="DA78" s="457"/>
    </row>
    <row r="79" spans="1:105" s="53" customFormat="1" ht="27" customHeight="1">
      <c r="A79" s="63"/>
      <c r="B79" s="443" t="s">
        <v>248</v>
      </c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  <c r="AA79" s="443"/>
      <c r="AB79" s="443"/>
      <c r="AC79" s="443"/>
      <c r="AD79" s="443"/>
      <c r="AE79" s="443"/>
      <c r="AF79" s="443"/>
      <c r="AG79" s="443"/>
      <c r="AH79" s="443"/>
      <c r="AI79" s="443"/>
      <c r="AJ79" s="443"/>
      <c r="AK79" s="443"/>
      <c r="AL79" s="443"/>
      <c r="AM79" s="443"/>
      <c r="AN79" s="443"/>
      <c r="AO79" s="443"/>
      <c r="AP79" s="443"/>
      <c r="AQ79" s="443"/>
      <c r="AR79" s="443"/>
      <c r="AS79" s="443"/>
      <c r="AT79" s="443"/>
      <c r="AU79" s="443"/>
      <c r="AV79" s="443"/>
      <c r="AW79" s="443"/>
      <c r="AX79" s="443"/>
      <c r="AY79" s="443"/>
      <c r="AZ79" s="443"/>
      <c r="BA79" s="443"/>
      <c r="BB79" s="443"/>
      <c r="BC79" s="443"/>
      <c r="BD79" s="443"/>
      <c r="BE79" s="443"/>
      <c r="BF79" s="443"/>
      <c r="BG79" s="443"/>
      <c r="BH79" s="443"/>
      <c r="BI79" s="443"/>
      <c r="BJ79" s="443"/>
      <c r="BK79" s="443"/>
      <c r="BL79" s="444"/>
      <c r="BM79" s="445">
        <v>4490</v>
      </c>
      <c r="BN79" s="446"/>
      <c r="BO79" s="446"/>
      <c r="BP79" s="446"/>
      <c r="BQ79" s="446"/>
      <c r="BR79" s="446"/>
      <c r="BS79" s="447"/>
      <c r="BT79" s="448"/>
      <c r="BU79" s="449"/>
      <c r="BV79" s="449"/>
      <c r="BW79" s="449"/>
      <c r="BX79" s="449"/>
      <c r="BY79" s="449"/>
      <c r="BZ79" s="449"/>
      <c r="CA79" s="449"/>
      <c r="CB79" s="449"/>
      <c r="CC79" s="449"/>
      <c r="CD79" s="449"/>
      <c r="CE79" s="449"/>
      <c r="CF79" s="449"/>
      <c r="CG79" s="449"/>
      <c r="CH79" s="449"/>
      <c r="CI79" s="449"/>
      <c r="CJ79" s="450"/>
      <c r="CK79" s="451"/>
      <c r="CL79" s="449"/>
      <c r="CM79" s="449"/>
      <c r="CN79" s="449"/>
      <c r="CO79" s="449"/>
      <c r="CP79" s="449"/>
      <c r="CQ79" s="449"/>
      <c r="CR79" s="449"/>
      <c r="CS79" s="449"/>
      <c r="CT79" s="449"/>
      <c r="CU79" s="449"/>
      <c r="CV79" s="449"/>
      <c r="CW79" s="449"/>
      <c r="CX79" s="449"/>
      <c r="CY79" s="449"/>
      <c r="CZ79" s="449"/>
      <c r="DA79" s="452"/>
    </row>
    <row r="80" spans="1:105" s="53" customFormat="1" ht="3" customHeight="1" thickBot="1">
      <c r="A80" s="87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6"/>
      <c r="BM80" s="87"/>
      <c r="BN80" s="88"/>
      <c r="BO80" s="88"/>
      <c r="BP80" s="88"/>
      <c r="BQ80" s="88"/>
      <c r="BR80" s="88"/>
      <c r="BS80" s="89"/>
      <c r="BT80" s="70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2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3"/>
    </row>
    <row r="81" spans="1:105" s="53" customFormat="1" ht="20.100000000000001" customHeight="1">
      <c r="A81" s="5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</row>
    <row r="82" spans="1:105" s="53" customFormat="1">
      <c r="A82" s="5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52"/>
      <c r="BC82" s="61"/>
      <c r="BD82" s="61"/>
      <c r="BE82" s="52"/>
      <c r="BF82" s="91" t="s">
        <v>116</v>
      </c>
      <c r="BG82" s="52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</row>
    <row r="83" spans="1:105" s="12" customFormat="1" ht="12">
      <c r="A83" s="10" t="s">
        <v>117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10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  <c r="AR83" s="277"/>
      <c r="AS83" s="277"/>
      <c r="AT83" s="277"/>
      <c r="AU83" s="277"/>
      <c r="AV83" s="277"/>
      <c r="AW83" s="277"/>
      <c r="AX83" s="277"/>
      <c r="AY83" s="277"/>
      <c r="AZ83" s="277"/>
      <c r="BA83" s="10"/>
      <c r="BB83" s="10"/>
      <c r="BC83" s="10"/>
      <c r="BD83" s="10"/>
      <c r="BE83" s="10"/>
      <c r="BF83" s="92" t="s">
        <v>118</v>
      </c>
      <c r="BG83" s="10"/>
      <c r="BH83" s="10"/>
      <c r="BI83" s="10"/>
      <c r="BJ83" s="10"/>
      <c r="BK83" s="10"/>
      <c r="BL83" s="10"/>
      <c r="BM83" s="10"/>
      <c r="BN83" s="10"/>
      <c r="BO83" s="10"/>
      <c r="BP83" s="277"/>
      <c r="BQ83" s="277"/>
      <c r="BR83" s="277"/>
      <c r="BS83" s="277"/>
      <c r="BT83" s="277"/>
      <c r="BU83" s="277"/>
      <c r="BV83" s="277"/>
      <c r="BW83" s="277"/>
      <c r="BX83" s="277"/>
      <c r="BY83" s="277"/>
      <c r="BZ83" s="277"/>
      <c r="CA83" s="277"/>
      <c r="CB83" s="277"/>
      <c r="CC83" s="277"/>
      <c r="CD83" s="277"/>
      <c r="CE83" s="10"/>
      <c r="CF83" s="277"/>
      <c r="CG83" s="277"/>
      <c r="CH83" s="277"/>
      <c r="CI83" s="277"/>
      <c r="CJ83" s="277"/>
      <c r="CK83" s="277"/>
      <c r="CL83" s="277"/>
      <c r="CM83" s="277"/>
      <c r="CN83" s="277"/>
      <c r="CO83" s="277"/>
      <c r="CP83" s="277"/>
      <c r="CQ83" s="277"/>
      <c r="CR83" s="277"/>
      <c r="CS83" s="277"/>
      <c r="CT83" s="277"/>
      <c r="CU83" s="277"/>
      <c r="CV83" s="277"/>
      <c r="CW83" s="277"/>
      <c r="CX83" s="277"/>
      <c r="CY83" s="277"/>
      <c r="CZ83" s="277"/>
      <c r="DA83" s="277"/>
    </row>
    <row r="84" spans="1:105" s="31" customFormat="1" ht="9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441" t="s">
        <v>119</v>
      </c>
      <c r="P84" s="441"/>
      <c r="Q84" s="441"/>
      <c r="R84" s="441"/>
      <c r="S84" s="441"/>
      <c r="T84" s="441"/>
      <c r="U84" s="441"/>
      <c r="V84" s="441"/>
      <c r="W84" s="441"/>
      <c r="X84" s="441"/>
      <c r="Y84" s="441"/>
      <c r="Z84" s="441"/>
      <c r="AA84" s="441"/>
      <c r="AB84" s="441"/>
      <c r="AC84" s="441"/>
      <c r="AD84" s="30"/>
      <c r="AE84" s="441" t="s">
        <v>120</v>
      </c>
      <c r="AF84" s="441"/>
      <c r="AG84" s="441"/>
      <c r="AH84" s="441"/>
      <c r="AI84" s="441"/>
      <c r="AJ84" s="441"/>
      <c r="AK84" s="441"/>
      <c r="AL84" s="441"/>
      <c r="AM84" s="441"/>
      <c r="AN84" s="441"/>
      <c r="AO84" s="441"/>
      <c r="AP84" s="441"/>
      <c r="AQ84" s="441"/>
      <c r="AR84" s="441"/>
      <c r="AS84" s="441"/>
      <c r="AT84" s="441"/>
      <c r="AU84" s="441"/>
      <c r="AV84" s="441"/>
      <c r="AW84" s="441"/>
      <c r="AX84" s="441"/>
      <c r="AY84" s="441"/>
      <c r="AZ84" s="441"/>
      <c r="BA84" s="93"/>
      <c r="BB84" s="30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441" t="s">
        <v>119</v>
      </c>
      <c r="BQ84" s="441"/>
      <c r="BR84" s="441"/>
      <c r="BS84" s="441"/>
      <c r="BT84" s="441"/>
      <c r="BU84" s="441"/>
      <c r="BV84" s="441"/>
      <c r="BW84" s="441"/>
      <c r="BX84" s="441"/>
      <c r="BY84" s="441"/>
      <c r="BZ84" s="441"/>
      <c r="CA84" s="441"/>
      <c r="CB84" s="441"/>
      <c r="CC84" s="441"/>
      <c r="CD84" s="441"/>
      <c r="CE84" s="30"/>
      <c r="CF84" s="441" t="s">
        <v>120</v>
      </c>
      <c r="CG84" s="441"/>
      <c r="CH84" s="441"/>
      <c r="CI84" s="441"/>
      <c r="CJ84" s="441"/>
      <c r="CK84" s="441"/>
      <c r="CL84" s="441"/>
      <c r="CM84" s="441"/>
      <c r="CN84" s="441"/>
      <c r="CO84" s="441"/>
      <c r="CP84" s="441"/>
      <c r="CQ84" s="441"/>
      <c r="CR84" s="441"/>
      <c r="CS84" s="441"/>
      <c r="CT84" s="441"/>
      <c r="CU84" s="441"/>
      <c r="CV84" s="441"/>
      <c r="CW84" s="441"/>
      <c r="CX84" s="441"/>
      <c r="CY84" s="441"/>
      <c r="CZ84" s="441"/>
      <c r="DA84" s="441"/>
    </row>
    <row r="85" spans="1:105" ht="6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</row>
    <row r="86" spans="1:105" s="12" customFormat="1" ht="12.75" customHeight="1">
      <c r="A86" s="10"/>
      <c r="B86" s="274" t="s">
        <v>121</v>
      </c>
      <c r="C86" s="274"/>
      <c r="D86" s="275"/>
      <c r="E86" s="275"/>
      <c r="F86" s="275"/>
      <c r="G86" s="275"/>
      <c r="H86" s="442" t="s">
        <v>121</v>
      </c>
      <c r="I86" s="442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4">
        <v>20</v>
      </c>
      <c r="AB86" s="274"/>
      <c r="AC86" s="274"/>
      <c r="AD86" s="274"/>
      <c r="AE86" s="278"/>
      <c r="AF86" s="278"/>
      <c r="AG86" s="278"/>
      <c r="AH86" s="10" t="s">
        <v>8</v>
      </c>
      <c r="AI86" s="10"/>
      <c r="AJ86" s="10"/>
      <c r="AK86" s="10"/>
      <c r="AL86" s="14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</row>
    <row r="87" spans="1:10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</row>
    <row r="88" spans="1:10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</row>
    <row r="89" spans="1:105" s="31" customFormat="1" ht="9.75">
      <c r="A89" s="30"/>
      <c r="B89" s="30"/>
      <c r="C89" s="30"/>
      <c r="D89" s="30"/>
      <c r="E89" s="30" t="s">
        <v>123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</row>
    <row r="90" spans="1:105" s="31" customFormat="1" ht="9.75">
      <c r="A90" s="30"/>
      <c r="B90" s="30"/>
      <c r="C90" s="30"/>
      <c r="D90" s="30"/>
      <c r="E90" s="30"/>
      <c r="F90" s="30"/>
      <c r="G90" s="30"/>
      <c r="H90" s="30" t="s">
        <v>249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</row>
    <row r="91" spans="1:105" s="31" customFormat="1" ht="9.75">
      <c r="A91" s="30"/>
      <c r="B91" s="30"/>
      <c r="C91" s="30"/>
      <c r="D91" s="30"/>
      <c r="E91" s="30"/>
      <c r="F91" s="30"/>
      <c r="G91" s="30"/>
      <c r="H91" s="30" t="s">
        <v>250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</row>
  </sheetData>
  <mergeCells count="300">
    <mergeCell ref="A4:CF4"/>
    <mergeCell ref="AD5:AW5"/>
    <mergeCell ref="AX5:BA5"/>
    <mergeCell ref="BB5:BE5"/>
    <mergeCell ref="CG5:CZ5"/>
    <mergeCell ref="CG6:CZ6"/>
    <mergeCell ref="A10:S10"/>
    <mergeCell ref="T10:BU10"/>
    <mergeCell ref="CG10:CZ10"/>
    <mergeCell ref="A11:BA11"/>
    <mergeCell ref="BB11:CC11"/>
    <mergeCell ref="CG11:CP12"/>
    <mergeCell ref="CQ11:CZ12"/>
    <mergeCell ref="A12:BM12"/>
    <mergeCell ref="CG7:CL7"/>
    <mergeCell ref="CM7:CT7"/>
    <mergeCell ref="CU7:CZ7"/>
    <mergeCell ref="N8:BU8"/>
    <mergeCell ref="CG8:CZ8"/>
    <mergeCell ref="CG9:CZ9"/>
    <mergeCell ref="CG13:CZ13"/>
    <mergeCell ref="A15:BL17"/>
    <mergeCell ref="BM15:BS17"/>
    <mergeCell ref="BY15:CH15"/>
    <mergeCell ref="CP15:CY15"/>
    <mergeCell ref="BW16:BZ16"/>
    <mergeCell ref="CA16:CC16"/>
    <mergeCell ref="CN16:CQ16"/>
    <mergeCell ref="CR16:CT16"/>
    <mergeCell ref="B22:BL22"/>
    <mergeCell ref="BM22:BS22"/>
    <mergeCell ref="BT22:CJ22"/>
    <mergeCell ref="CK22:DA22"/>
    <mergeCell ref="B23:BL23"/>
    <mergeCell ref="BM23:BS23"/>
    <mergeCell ref="BT23:CJ23"/>
    <mergeCell ref="CK23:DA23"/>
    <mergeCell ref="B18:BL18"/>
    <mergeCell ref="BM18:BS19"/>
    <mergeCell ref="BT18:CJ19"/>
    <mergeCell ref="CK18:DA19"/>
    <mergeCell ref="B19:BL19"/>
    <mergeCell ref="B20:BL20"/>
    <mergeCell ref="BM20:BS21"/>
    <mergeCell ref="BT20:CJ21"/>
    <mergeCell ref="CK20:DA21"/>
    <mergeCell ref="B21:BL21"/>
    <mergeCell ref="B24:BL24"/>
    <mergeCell ref="BM24:BS24"/>
    <mergeCell ref="BT24:CJ24"/>
    <mergeCell ref="CK24:DA24"/>
    <mergeCell ref="B25:BL25"/>
    <mergeCell ref="BM25:BS25"/>
    <mergeCell ref="BT25:BU25"/>
    <mergeCell ref="BV25:CH25"/>
    <mergeCell ref="CI25:CJ25"/>
    <mergeCell ref="CK25:CL25"/>
    <mergeCell ref="B27:BL27"/>
    <mergeCell ref="B28:BL28"/>
    <mergeCell ref="BM28:BS28"/>
    <mergeCell ref="BT28:BU28"/>
    <mergeCell ref="BV28:CH28"/>
    <mergeCell ref="CI28:CJ28"/>
    <mergeCell ref="CM25:CY25"/>
    <mergeCell ref="CZ25:DA25"/>
    <mergeCell ref="B26:BL26"/>
    <mergeCell ref="BM26:BS27"/>
    <mergeCell ref="BT26:BU27"/>
    <mergeCell ref="BV26:CH27"/>
    <mergeCell ref="CI26:CJ27"/>
    <mergeCell ref="CK26:CL27"/>
    <mergeCell ref="CM26:CY27"/>
    <mergeCell ref="CZ26:DA27"/>
    <mergeCell ref="CK28:CL28"/>
    <mergeCell ref="CM28:CY28"/>
    <mergeCell ref="CZ28:DA28"/>
    <mergeCell ref="B29:BL29"/>
    <mergeCell ref="BM29:BS29"/>
    <mergeCell ref="BT29:BU29"/>
    <mergeCell ref="BV29:CH29"/>
    <mergeCell ref="CI29:CJ29"/>
    <mergeCell ref="CK29:CL29"/>
    <mergeCell ref="CM29:CY29"/>
    <mergeCell ref="CZ29:DA29"/>
    <mergeCell ref="B30:BL30"/>
    <mergeCell ref="BM30:BS30"/>
    <mergeCell ref="BT30:BU30"/>
    <mergeCell ref="BV30:CH30"/>
    <mergeCell ref="CI30:CJ30"/>
    <mergeCell ref="CK30:CL30"/>
    <mergeCell ref="CM30:CY30"/>
    <mergeCell ref="CZ30:DA30"/>
    <mergeCell ref="CZ31:DA31"/>
    <mergeCell ref="B32:BL32"/>
    <mergeCell ref="BM32:BS32"/>
    <mergeCell ref="BT32:CJ32"/>
    <mergeCell ref="CK32:DA32"/>
    <mergeCell ref="B31:BL31"/>
    <mergeCell ref="BM31:BS31"/>
    <mergeCell ref="BT31:BU31"/>
    <mergeCell ref="BV31:CH31"/>
    <mergeCell ref="CI31:CJ31"/>
    <mergeCell ref="CK31:CL31"/>
    <mergeCell ref="A36:BL38"/>
    <mergeCell ref="BM36:BS38"/>
    <mergeCell ref="BY36:CH36"/>
    <mergeCell ref="CP36:CY36"/>
    <mergeCell ref="BW37:BZ37"/>
    <mergeCell ref="CA37:CC37"/>
    <mergeCell ref="CN37:CQ37"/>
    <mergeCell ref="CR37:CT37"/>
    <mergeCell ref="CM31:CY31"/>
    <mergeCell ref="B39:BL39"/>
    <mergeCell ref="BM39:BS40"/>
    <mergeCell ref="BT39:CJ40"/>
    <mergeCell ref="CK39:DA40"/>
    <mergeCell ref="B40:BL40"/>
    <mergeCell ref="B41:BL41"/>
    <mergeCell ref="BM41:BS42"/>
    <mergeCell ref="BT41:CJ42"/>
    <mergeCell ref="CK41:DA42"/>
    <mergeCell ref="B42:BL42"/>
    <mergeCell ref="B45:BL45"/>
    <mergeCell ref="BM45:BS45"/>
    <mergeCell ref="BT45:CJ45"/>
    <mergeCell ref="CK45:DA45"/>
    <mergeCell ref="B46:BL46"/>
    <mergeCell ref="BM46:BS46"/>
    <mergeCell ref="BT46:CJ46"/>
    <mergeCell ref="CK46:DA46"/>
    <mergeCell ref="B43:BL43"/>
    <mergeCell ref="BM43:BS43"/>
    <mergeCell ref="BT43:CJ43"/>
    <mergeCell ref="CK43:DA43"/>
    <mergeCell ref="B44:BL44"/>
    <mergeCell ref="BM44:BS44"/>
    <mergeCell ref="BT44:CJ44"/>
    <mergeCell ref="CK44:DA44"/>
    <mergeCell ref="B49:BL49"/>
    <mergeCell ref="B50:BL50"/>
    <mergeCell ref="BM50:BS50"/>
    <mergeCell ref="BT50:BU50"/>
    <mergeCell ref="BV50:CH50"/>
    <mergeCell ref="CI50:CJ50"/>
    <mergeCell ref="CM47:CY47"/>
    <mergeCell ref="CZ47:DA47"/>
    <mergeCell ref="B48:BL48"/>
    <mergeCell ref="BM48:BS49"/>
    <mergeCell ref="BT48:BU49"/>
    <mergeCell ref="BV48:CH49"/>
    <mergeCell ref="CI48:CJ49"/>
    <mergeCell ref="CK48:CL49"/>
    <mergeCell ref="CM48:CY49"/>
    <mergeCell ref="CZ48:DA49"/>
    <mergeCell ref="B47:BL47"/>
    <mergeCell ref="BM47:BS47"/>
    <mergeCell ref="BT47:BU47"/>
    <mergeCell ref="BV47:CH47"/>
    <mergeCell ref="CI47:CJ47"/>
    <mergeCell ref="CK47:CL47"/>
    <mergeCell ref="CK50:CL50"/>
    <mergeCell ref="CM50:CY50"/>
    <mergeCell ref="CZ50:DA50"/>
    <mergeCell ref="B51:BL51"/>
    <mergeCell ref="BM51:BS51"/>
    <mergeCell ref="BT51:BU51"/>
    <mergeCell ref="BV51:CH51"/>
    <mergeCell ref="CI51:CJ51"/>
    <mergeCell ref="CK51:CL51"/>
    <mergeCell ref="CM51:CY51"/>
    <mergeCell ref="CZ51:DA51"/>
    <mergeCell ref="B52:BL52"/>
    <mergeCell ref="BM52:BS52"/>
    <mergeCell ref="BT52:BU52"/>
    <mergeCell ref="BV52:CH52"/>
    <mergeCell ref="CI52:CJ52"/>
    <mergeCell ref="CK52:CL52"/>
    <mergeCell ref="CM52:CY52"/>
    <mergeCell ref="CZ52:DA52"/>
    <mergeCell ref="CM53:CY53"/>
    <mergeCell ref="CZ53:DA53"/>
    <mergeCell ref="B54:BL54"/>
    <mergeCell ref="BM54:BS54"/>
    <mergeCell ref="BT54:CJ54"/>
    <mergeCell ref="CK54:DA54"/>
    <mergeCell ref="B53:BL53"/>
    <mergeCell ref="BM53:BS53"/>
    <mergeCell ref="BT53:BU53"/>
    <mergeCell ref="BV53:CH53"/>
    <mergeCell ref="CI53:CJ53"/>
    <mergeCell ref="CK53:CL53"/>
    <mergeCell ref="B59:BL59"/>
    <mergeCell ref="BM59:BS59"/>
    <mergeCell ref="BT59:CJ59"/>
    <mergeCell ref="CK59:DA59"/>
    <mergeCell ref="B60:BL60"/>
    <mergeCell ref="BM60:BS60"/>
    <mergeCell ref="BT60:CJ60"/>
    <mergeCell ref="CK60:DA60"/>
    <mergeCell ref="B55:BL55"/>
    <mergeCell ref="BM55:BS56"/>
    <mergeCell ref="BT55:CJ56"/>
    <mergeCell ref="CK55:DA56"/>
    <mergeCell ref="B56:BL56"/>
    <mergeCell ref="B57:BL57"/>
    <mergeCell ref="BM57:BS58"/>
    <mergeCell ref="BT57:CJ58"/>
    <mergeCell ref="CK57:DA58"/>
    <mergeCell ref="B58:BL58"/>
    <mergeCell ref="A66:BL68"/>
    <mergeCell ref="BM66:BS68"/>
    <mergeCell ref="BY66:CH66"/>
    <mergeCell ref="CP66:CY66"/>
    <mergeCell ref="BW67:BZ67"/>
    <mergeCell ref="CA67:CC67"/>
    <mergeCell ref="CN67:CQ67"/>
    <mergeCell ref="CR67:CT67"/>
    <mergeCell ref="B61:BL61"/>
    <mergeCell ref="BM61:BS61"/>
    <mergeCell ref="BT61:CJ61"/>
    <mergeCell ref="CK61:DA61"/>
    <mergeCell ref="B62:BL62"/>
    <mergeCell ref="BM62:BS62"/>
    <mergeCell ref="BT62:CJ62"/>
    <mergeCell ref="CK62:DA62"/>
    <mergeCell ref="B71:BL71"/>
    <mergeCell ref="B72:BL72"/>
    <mergeCell ref="BM72:BS72"/>
    <mergeCell ref="BT72:BU72"/>
    <mergeCell ref="BV72:CH72"/>
    <mergeCell ref="CI72:CJ72"/>
    <mergeCell ref="CM69:CY69"/>
    <mergeCell ref="CZ69:DA69"/>
    <mergeCell ref="B70:BL70"/>
    <mergeCell ref="BM70:BS71"/>
    <mergeCell ref="BT70:BU71"/>
    <mergeCell ref="BV70:CH71"/>
    <mergeCell ref="CI70:CJ71"/>
    <mergeCell ref="CK70:CL71"/>
    <mergeCell ref="CM70:CY71"/>
    <mergeCell ref="CZ70:DA71"/>
    <mergeCell ref="B69:BL69"/>
    <mergeCell ref="BM69:BS69"/>
    <mergeCell ref="BT69:BU69"/>
    <mergeCell ref="BV69:CH69"/>
    <mergeCell ref="CI69:CJ69"/>
    <mergeCell ref="CK69:CL69"/>
    <mergeCell ref="CK72:CL72"/>
    <mergeCell ref="CM72:CY72"/>
    <mergeCell ref="CZ72:DA72"/>
    <mergeCell ref="B73:BL73"/>
    <mergeCell ref="BM73:BS73"/>
    <mergeCell ref="BT73:BU73"/>
    <mergeCell ref="BV73:CH73"/>
    <mergeCell ref="CI73:CJ73"/>
    <mergeCell ref="CK73:CL73"/>
    <mergeCell ref="CM73:CY73"/>
    <mergeCell ref="B75:BL75"/>
    <mergeCell ref="BM75:BS75"/>
    <mergeCell ref="BT75:CJ75"/>
    <mergeCell ref="CK75:DA75"/>
    <mergeCell ref="B76:BL76"/>
    <mergeCell ref="BM76:BS76"/>
    <mergeCell ref="BT76:CJ76"/>
    <mergeCell ref="CK76:DA76"/>
    <mergeCell ref="CZ73:DA73"/>
    <mergeCell ref="B74:BL74"/>
    <mergeCell ref="BM74:BS74"/>
    <mergeCell ref="BT74:BU74"/>
    <mergeCell ref="BV74:CH74"/>
    <mergeCell ref="CI74:CJ74"/>
    <mergeCell ref="CK74:CL74"/>
    <mergeCell ref="CM74:CY74"/>
    <mergeCell ref="CZ74:DA74"/>
    <mergeCell ref="B79:BL79"/>
    <mergeCell ref="BM79:BS79"/>
    <mergeCell ref="BT79:CJ79"/>
    <mergeCell ref="CK79:DA79"/>
    <mergeCell ref="O83:AC83"/>
    <mergeCell ref="AE83:AZ83"/>
    <mergeCell ref="BP83:CD83"/>
    <mergeCell ref="CF83:DA83"/>
    <mergeCell ref="B77:BL77"/>
    <mergeCell ref="BM77:BS77"/>
    <mergeCell ref="BT77:CJ77"/>
    <mergeCell ref="CK77:DA77"/>
    <mergeCell ref="B78:BL78"/>
    <mergeCell ref="BM78:BS78"/>
    <mergeCell ref="BT78:CJ78"/>
    <mergeCell ref="CK78:DA78"/>
    <mergeCell ref="O84:AC84"/>
    <mergeCell ref="AE84:AZ84"/>
    <mergeCell ref="BP84:CD84"/>
    <mergeCell ref="CF84:DA84"/>
    <mergeCell ref="B86:C86"/>
    <mergeCell ref="D86:G86"/>
    <mergeCell ref="H86:I86"/>
    <mergeCell ref="J86:Z86"/>
    <mergeCell ref="AA86:AD86"/>
    <mergeCell ref="AE86:AG8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A92"/>
  <sheetViews>
    <sheetView workbookViewId="0">
      <pane ySplit="12" topLeftCell="A13" activePane="bottomLeft" state="frozen"/>
      <selection pane="bottomLeft"/>
    </sheetView>
  </sheetViews>
  <sheetFormatPr defaultRowHeight="12.75"/>
  <cols>
    <col min="1" max="2" width="2.5703125" style="94" customWidth="1"/>
    <col min="3" max="7" width="1.7109375" style="94" customWidth="1"/>
    <col min="8" max="8" width="70.710937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290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269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/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291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97"/>
      <c r="C10" s="115"/>
      <c r="D10" s="116"/>
      <c r="E10" s="116"/>
      <c r="F10" s="116"/>
      <c r="G10" s="116"/>
      <c r="H10" s="117"/>
      <c r="I10" s="97"/>
      <c r="J10" s="119"/>
      <c r="K10" s="97"/>
      <c r="L10" s="127"/>
      <c r="M10" s="128"/>
      <c r="N10" s="146"/>
      <c r="O10" s="147"/>
      <c r="P10" s="128"/>
      <c r="Q10" s="128"/>
      <c r="R10" s="128"/>
      <c r="S10" s="128"/>
      <c r="T10" s="129"/>
      <c r="U10" s="127"/>
      <c r="V10" s="128"/>
      <c r="W10" s="129"/>
      <c r="X10" s="127"/>
      <c r="Y10" s="128"/>
      <c r="Z10" s="129"/>
      <c r="AA10" s="97"/>
    </row>
    <row r="11" spans="1:27" s="96" customFormat="1">
      <c r="A11" s="99"/>
      <c r="B11" s="99"/>
      <c r="C11" s="104" t="s">
        <v>312</v>
      </c>
      <c r="D11" s="105"/>
      <c r="E11" s="105"/>
      <c r="F11" s="105"/>
      <c r="G11" s="105"/>
      <c r="H11" s="106"/>
      <c r="I11" s="99"/>
      <c r="J11" s="120" t="s">
        <v>460</v>
      </c>
      <c r="K11" s="99"/>
      <c r="L11" s="130"/>
      <c r="M11" s="201" t="str">
        <f>IF(M15+M18&gt;=M32+M35,"да","нет")</f>
        <v>да</v>
      </c>
      <c r="N11" s="148"/>
      <c r="O11" s="149"/>
      <c r="P11" s="201" t="str">
        <f>IF(P15+P18&gt;=P32+P35,"да","нет")</f>
        <v>да</v>
      </c>
      <c r="Q11" s="201" t="str">
        <f>IF(Q15+Q18&gt;=Q32+Q35,"да","нет")</f>
        <v>да</v>
      </c>
      <c r="R11" s="201" t="str">
        <f>IF(R15+R18&gt;=R32+R35,"да","нет")</f>
        <v>да</v>
      </c>
      <c r="S11" s="201" t="str">
        <f>IF(S15+S18&gt;=S32+S35,"да","нет")</f>
        <v>да</v>
      </c>
      <c r="T11" s="132"/>
      <c r="U11" s="130"/>
      <c r="V11" s="201" t="str">
        <f>IF(V15+V18&gt;=V32+V35,"да","нет")</f>
        <v>да</v>
      </c>
      <c r="W11" s="132"/>
      <c r="X11" s="130"/>
      <c r="Y11" s="201" t="str">
        <f>IF(Y15+Y18&gt;=Y32+Y35,"да","нет")</f>
        <v>да</v>
      </c>
      <c r="Z11" s="132"/>
      <c r="AA11" s="99"/>
    </row>
    <row r="12" spans="1:27">
      <c r="A12" s="97"/>
      <c r="B12" s="97"/>
      <c r="C12" s="110"/>
      <c r="D12" s="111"/>
      <c r="E12" s="111"/>
      <c r="F12" s="111"/>
      <c r="G12" s="111"/>
      <c r="H12" s="112"/>
      <c r="I12" s="97"/>
      <c r="J12" s="121"/>
      <c r="K12" s="97"/>
      <c r="L12" s="133"/>
      <c r="M12" s="134"/>
      <c r="N12" s="150"/>
      <c r="O12" s="151"/>
      <c r="P12" s="134"/>
      <c r="Q12" s="134"/>
      <c r="R12" s="134"/>
      <c r="S12" s="134"/>
      <c r="T12" s="135"/>
      <c r="U12" s="133"/>
      <c r="V12" s="134"/>
      <c r="W12" s="135"/>
      <c r="X12" s="133"/>
      <c r="Y12" s="134"/>
      <c r="Z12" s="135"/>
      <c r="AA12" s="97"/>
    </row>
    <row r="13" spans="1:27" s="96" customFormat="1">
      <c r="A13" s="99"/>
      <c r="B13" s="99"/>
      <c r="C13" s="101" t="s">
        <v>252</v>
      </c>
      <c r="D13" s="102"/>
      <c r="E13" s="102"/>
      <c r="F13" s="102"/>
      <c r="G13" s="102"/>
      <c r="H13" s="103"/>
      <c r="I13" s="99"/>
      <c r="J13" s="118">
        <v>1600</v>
      </c>
      <c r="K13" s="99"/>
      <c r="L13" s="136"/>
      <c r="M13" s="137">
        <f>SUMIFS(Balance!M:M,Balance!$J:$J,$J13)</f>
        <v>0</v>
      </c>
      <c r="N13" s="152"/>
      <c r="O13" s="153"/>
      <c r="P13" s="137">
        <f>SUMIFS(Balance!P:P,Balance!$J:$J,$J13)</f>
        <v>0</v>
      </c>
      <c r="Q13" s="137">
        <f>SUMIFS(Balance!Q:Q,Balance!$J:$J,$J13)</f>
        <v>0</v>
      </c>
      <c r="R13" s="137">
        <f>SUMIFS(Balance!R:R,Balance!$J:$J,$J13)</f>
        <v>0</v>
      </c>
      <c r="S13" s="137">
        <f>SUMIFS(Balance!S:S,Balance!$J:$J,$J13)</f>
        <v>0</v>
      </c>
      <c r="T13" s="138"/>
      <c r="U13" s="136"/>
      <c r="V13" s="137">
        <f>SUMIFS(Balance!V:V,Balance!$J:$J,$J13)</f>
        <v>0</v>
      </c>
      <c r="W13" s="138"/>
      <c r="X13" s="136"/>
      <c r="Y13" s="137">
        <f>SUMIFS(Balance!Y:Y,Balance!$J:$J,$J13)</f>
        <v>0</v>
      </c>
      <c r="Z13" s="138"/>
      <c r="AA13" s="99"/>
    </row>
    <row r="14" spans="1:27">
      <c r="A14" s="97"/>
      <c r="B14" s="97"/>
      <c r="C14" s="107"/>
      <c r="D14" s="108"/>
      <c r="E14" s="108"/>
      <c r="F14" s="108"/>
      <c r="G14" s="108"/>
      <c r="H14" s="109"/>
      <c r="I14" s="97"/>
      <c r="J14" s="122"/>
      <c r="K14" s="97"/>
      <c r="L14" s="139"/>
      <c r="M14" s="140"/>
      <c r="N14" s="154"/>
      <c r="O14" s="155"/>
      <c r="P14" s="140"/>
      <c r="Q14" s="140"/>
      <c r="R14" s="140"/>
      <c r="S14" s="140"/>
      <c r="T14" s="141"/>
      <c r="U14" s="139"/>
      <c r="V14" s="140"/>
      <c r="W14" s="141"/>
      <c r="X14" s="139"/>
      <c r="Y14" s="140"/>
      <c r="Z14" s="141"/>
      <c r="AA14" s="97"/>
    </row>
    <row r="15" spans="1:27" s="96" customFormat="1">
      <c r="A15" s="99"/>
      <c r="B15" s="99"/>
      <c r="C15" s="104"/>
      <c r="D15" s="105" t="s">
        <v>292</v>
      </c>
      <c r="E15" s="105"/>
      <c r="F15" s="105" t="s">
        <v>293</v>
      </c>
      <c r="G15" s="105"/>
      <c r="H15" s="106"/>
      <c r="I15" s="99"/>
      <c r="J15" s="120" t="str">
        <f>D15</f>
        <v>А1</v>
      </c>
      <c r="K15" s="99"/>
      <c r="L15" s="130"/>
      <c r="M15" s="131">
        <f>SUM(M16:M17)</f>
        <v>0</v>
      </c>
      <c r="N15" s="148"/>
      <c r="O15" s="149"/>
      <c r="P15" s="131">
        <f t="shared" ref="P15:S15" si="0">SUM(P16:P17)</f>
        <v>0</v>
      </c>
      <c r="Q15" s="131">
        <f t="shared" si="0"/>
        <v>0</v>
      </c>
      <c r="R15" s="131">
        <f t="shared" si="0"/>
        <v>0</v>
      </c>
      <c r="S15" s="131">
        <f t="shared" si="0"/>
        <v>0</v>
      </c>
      <c r="T15" s="132"/>
      <c r="U15" s="130"/>
      <c r="V15" s="131">
        <f>SUM(V16:V17)</f>
        <v>0</v>
      </c>
      <c r="W15" s="132"/>
      <c r="X15" s="130"/>
      <c r="Y15" s="131">
        <f>SUM(Y16:Y17)</f>
        <v>0</v>
      </c>
      <c r="Z15" s="132"/>
      <c r="AA15" s="99"/>
    </row>
    <row r="16" spans="1:27">
      <c r="A16" s="97"/>
      <c r="B16" s="97"/>
      <c r="C16" s="107"/>
      <c r="D16" s="108"/>
      <c r="E16" s="108"/>
      <c r="F16" s="108"/>
      <c r="G16" s="108" t="s">
        <v>64</v>
      </c>
      <c r="H16" s="109"/>
      <c r="I16" s="97"/>
      <c r="J16" s="122">
        <v>1240</v>
      </c>
      <c r="K16" s="97"/>
      <c r="L16" s="139"/>
      <c r="M16" s="140">
        <f>SUMIFS(Balance!M:M,Balance!$J:$J,$J16)</f>
        <v>0</v>
      </c>
      <c r="N16" s="154"/>
      <c r="O16" s="155"/>
      <c r="P16" s="140">
        <f>SUMIFS(Balance!P:P,Balance!$J:$J,$J16)</f>
        <v>0</v>
      </c>
      <c r="Q16" s="140">
        <f>SUMIFS(Balance!Q:Q,Balance!$J:$J,$J16)</f>
        <v>0</v>
      </c>
      <c r="R16" s="140">
        <f>SUMIFS(Balance!R:R,Balance!$J:$J,$J16)</f>
        <v>0</v>
      </c>
      <c r="S16" s="140">
        <f>SUMIFS(Balance!S:S,Balance!$J:$J,$J16)</f>
        <v>0</v>
      </c>
      <c r="T16" s="141"/>
      <c r="U16" s="139"/>
      <c r="V16" s="140">
        <f>SUMIFS(Balance!V:V,Balance!$J:$J,$J16)</f>
        <v>0</v>
      </c>
      <c r="W16" s="141"/>
      <c r="X16" s="139"/>
      <c r="Y16" s="140">
        <f>SUMIFS(Balance!Y:Y,Balance!$J:$J,$J16)</f>
        <v>0</v>
      </c>
      <c r="Z16" s="141"/>
      <c r="AA16" s="97"/>
    </row>
    <row r="17" spans="1:27">
      <c r="A17" s="97"/>
      <c r="B17" s="97"/>
      <c r="C17" s="107"/>
      <c r="D17" s="108"/>
      <c r="E17" s="108"/>
      <c r="F17" s="108"/>
      <c r="G17" s="108" t="s">
        <v>66</v>
      </c>
      <c r="H17" s="109"/>
      <c r="I17" s="97"/>
      <c r="J17" s="122">
        <v>1250</v>
      </c>
      <c r="K17" s="97"/>
      <c r="L17" s="139"/>
      <c r="M17" s="140">
        <f>SUMIFS(Balance!M:M,Balance!$J:$J,$J17)</f>
        <v>0</v>
      </c>
      <c r="N17" s="154"/>
      <c r="O17" s="155"/>
      <c r="P17" s="140">
        <f>SUMIFS(Balance!P:P,Balance!$J:$J,$J17)</f>
        <v>0</v>
      </c>
      <c r="Q17" s="140">
        <f>SUMIFS(Balance!Q:Q,Balance!$J:$J,$J17)</f>
        <v>0</v>
      </c>
      <c r="R17" s="140">
        <f>SUMIFS(Balance!R:R,Balance!$J:$J,$J17)</f>
        <v>0</v>
      </c>
      <c r="S17" s="140">
        <f>SUMIFS(Balance!S:S,Balance!$J:$J,$J17)</f>
        <v>0</v>
      </c>
      <c r="T17" s="141"/>
      <c r="U17" s="139"/>
      <c r="V17" s="140">
        <f>SUMIFS(Balance!V:V,Balance!$J:$J,$J17)</f>
        <v>0</v>
      </c>
      <c r="W17" s="141"/>
      <c r="X17" s="139"/>
      <c r="Y17" s="140">
        <f>SUMIFS(Balance!Y:Y,Balance!$J:$J,$J17)</f>
        <v>0</v>
      </c>
      <c r="Z17" s="141"/>
      <c r="AA17" s="97"/>
    </row>
    <row r="18" spans="1:27" s="96" customFormat="1">
      <c r="A18" s="99"/>
      <c r="B18" s="99"/>
      <c r="C18" s="104"/>
      <c r="D18" s="105" t="s">
        <v>294</v>
      </c>
      <c r="E18" s="105"/>
      <c r="F18" s="105" t="s">
        <v>295</v>
      </c>
      <c r="G18" s="105"/>
      <c r="H18" s="106"/>
      <c r="I18" s="99"/>
      <c r="J18" s="120" t="str">
        <f>D18</f>
        <v>А2</v>
      </c>
      <c r="K18" s="99"/>
      <c r="L18" s="130"/>
      <c r="M18" s="131">
        <f>SUM(M19:M20)</f>
        <v>0</v>
      </c>
      <c r="N18" s="148"/>
      <c r="O18" s="149"/>
      <c r="P18" s="131">
        <f t="shared" ref="P18" si="1">SUM(P19:P20)</f>
        <v>0</v>
      </c>
      <c r="Q18" s="131">
        <f t="shared" ref="Q18" si="2">SUM(Q19:Q20)</f>
        <v>0</v>
      </c>
      <c r="R18" s="131">
        <f t="shared" ref="R18" si="3">SUM(R19:R20)</f>
        <v>0</v>
      </c>
      <c r="S18" s="131">
        <f t="shared" ref="S18" si="4">SUM(S19:S20)</f>
        <v>0</v>
      </c>
      <c r="T18" s="132"/>
      <c r="U18" s="130"/>
      <c r="V18" s="131">
        <f>SUM(V19:V20)</f>
        <v>0</v>
      </c>
      <c r="W18" s="132"/>
      <c r="X18" s="130"/>
      <c r="Y18" s="131">
        <f>SUM(Y19:Y20)</f>
        <v>0</v>
      </c>
      <c r="Z18" s="132"/>
      <c r="AA18" s="99"/>
    </row>
    <row r="19" spans="1:27">
      <c r="A19" s="97"/>
      <c r="B19" s="97"/>
      <c r="C19" s="107"/>
      <c r="D19" s="108"/>
      <c r="E19" s="108"/>
      <c r="F19" s="108"/>
      <c r="G19" s="108" t="s">
        <v>62</v>
      </c>
      <c r="H19" s="109"/>
      <c r="I19" s="97"/>
      <c r="J19" s="122">
        <v>1230</v>
      </c>
      <c r="K19" s="97"/>
      <c r="L19" s="139"/>
      <c r="M19" s="140">
        <f>SUMIFS(Balance!M:M,Balance!$J:$J,$J19)</f>
        <v>0</v>
      </c>
      <c r="N19" s="154"/>
      <c r="O19" s="155"/>
      <c r="P19" s="140">
        <f>SUMIFS(Balance!P:P,Balance!$J:$J,$J19)</f>
        <v>0</v>
      </c>
      <c r="Q19" s="140">
        <f>SUMIFS(Balance!Q:Q,Balance!$J:$J,$J19)</f>
        <v>0</v>
      </c>
      <c r="R19" s="140">
        <f>SUMIFS(Balance!R:R,Balance!$J:$J,$J19)</f>
        <v>0</v>
      </c>
      <c r="S19" s="140">
        <f>SUMIFS(Balance!S:S,Balance!$J:$J,$J19)</f>
        <v>0</v>
      </c>
      <c r="T19" s="141"/>
      <c r="U19" s="139"/>
      <c r="V19" s="140">
        <f>SUMIFS(Balance!V:V,Balance!$J:$J,$J19)</f>
        <v>0</v>
      </c>
      <c r="W19" s="141"/>
      <c r="X19" s="139"/>
      <c r="Y19" s="140">
        <f>SUMIFS(Balance!Y:Y,Balance!$J:$J,$J19)</f>
        <v>0</v>
      </c>
      <c r="Z19" s="141"/>
      <c r="AA19" s="97"/>
    </row>
    <row r="20" spans="1:27">
      <c r="A20" s="97"/>
      <c r="B20" s="97"/>
      <c r="C20" s="107"/>
      <c r="D20" s="108"/>
      <c r="E20" s="108"/>
      <c r="F20" s="108"/>
      <c r="G20" s="108" t="s">
        <v>68</v>
      </c>
      <c r="H20" s="109"/>
      <c r="I20" s="97"/>
      <c r="J20" s="122">
        <v>1260</v>
      </c>
      <c r="K20" s="97"/>
      <c r="L20" s="139"/>
      <c r="M20" s="140">
        <f>SUMIFS(Balance!M:M,Balance!$J:$J,$J20)</f>
        <v>0</v>
      </c>
      <c r="N20" s="154"/>
      <c r="O20" s="155"/>
      <c r="P20" s="140">
        <f>SUMIFS(Balance!P:P,Balance!$J:$J,$J20)</f>
        <v>0</v>
      </c>
      <c r="Q20" s="140">
        <f>SUMIFS(Balance!Q:Q,Balance!$J:$J,$J20)</f>
        <v>0</v>
      </c>
      <c r="R20" s="140">
        <f>SUMIFS(Balance!R:R,Balance!$J:$J,$J20)</f>
        <v>0</v>
      </c>
      <c r="S20" s="140">
        <f>SUMIFS(Balance!S:S,Balance!$J:$J,$J20)</f>
        <v>0</v>
      </c>
      <c r="T20" s="141"/>
      <c r="U20" s="139"/>
      <c r="V20" s="140">
        <f>SUMIFS(Balance!V:V,Balance!$J:$J,$J20)</f>
        <v>0</v>
      </c>
      <c r="W20" s="141"/>
      <c r="X20" s="139"/>
      <c r="Y20" s="140">
        <f>SUMIFS(Balance!Y:Y,Balance!$J:$J,$J20)</f>
        <v>0</v>
      </c>
      <c r="Z20" s="141"/>
      <c r="AA20" s="97"/>
    </row>
    <row r="21" spans="1:27" s="96" customFormat="1">
      <c r="A21" s="99"/>
      <c r="B21" s="99"/>
      <c r="C21" s="104"/>
      <c r="D21" s="105" t="s">
        <v>296</v>
      </c>
      <c r="E21" s="105"/>
      <c r="F21" s="105" t="s">
        <v>297</v>
      </c>
      <c r="G21" s="105"/>
      <c r="H21" s="106"/>
      <c r="I21" s="99"/>
      <c r="J21" s="120" t="str">
        <f>D21</f>
        <v>А3</v>
      </c>
      <c r="K21" s="99"/>
      <c r="L21" s="130"/>
      <c r="M21" s="131">
        <f>SUM(M22:M22)</f>
        <v>0</v>
      </c>
      <c r="N21" s="148"/>
      <c r="O21" s="149"/>
      <c r="P21" s="131">
        <f>SUM(P22:P22)</f>
        <v>0</v>
      </c>
      <c r="Q21" s="131">
        <f>SUM(Q22:Q22)</f>
        <v>0</v>
      </c>
      <c r="R21" s="131">
        <f>SUM(R22:R22)</f>
        <v>0</v>
      </c>
      <c r="S21" s="131">
        <f>SUM(S22:S22)</f>
        <v>0</v>
      </c>
      <c r="T21" s="132"/>
      <c r="U21" s="130"/>
      <c r="V21" s="131">
        <f>SUM(V22:V22)</f>
        <v>0</v>
      </c>
      <c r="W21" s="132"/>
      <c r="X21" s="130"/>
      <c r="Y21" s="131">
        <f>SUM(Y22:Y22)</f>
        <v>0</v>
      </c>
      <c r="Z21" s="132"/>
      <c r="AA21" s="99"/>
    </row>
    <row r="22" spans="1:27">
      <c r="A22" s="97"/>
      <c r="B22" s="97"/>
      <c r="C22" s="107"/>
      <c r="D22" s="108"/>
      <c r="E22" s="108"/>
      <c r="F22" s="108"/>
      <c r="G22" s="108" t="s">
        <v>59</v>
      </c>
      <c r="H22" s="109"/>
      <c r="I22" s="97"/>
      <c r="J22" s="122">
        <v>1210</v>
      </c>
      <c r="K22" s="97"/>
      <c r="L22" s="139"/>
      <c r="M22" s="140">
        <f>SUMIFS(Balance!M:M,Balance!$J:$J,$J22)</f>
        <v>0</v>
      </c>
      <c r="N22" s="154"/>
      <c r="O22" s="155"/>
      <c r="P22" s="140">
        <f>SUMIFS(Balance!P:P,Balance!$J:$J,$J22)</f>
        <v>0</v>
      </c>
      <c r="Q22" s="140">
        <f>SUMIFS(Balance!Q:Q,Balance!$J:$J,$J22)</f>
        <v>0</v>
      </c>
      <c r="R22" s="140">
        <f>SUMIFS(Balance!R:R,Balance!$J:$J,$J22)</f>
        <v>0</v>
      </c>
      <c r="S22" s="140">
        <f>SUMIFS(Balance!S:S,Balance!$J:$J,$J22)</f>
        <v>0</v>
      </c>
      <c r="T22" s="141"/>
      <c r="U22" s="139"/>
      <c r="V22" s="140">
        <f>SUMIFS(Balance!V:V,Balance!$J:$J,$J22)</f>
        <v>0</v>
      </c>
      <c r="W22" s="141"/>
      <c r="X22" s="139"/>
      <c r="Y22" s="140">
        <f>SUMIFS(Balance!Y:Y,Balance!$J:$J,$J22)</f>
        <v>0</v>
      </c>
      <c r="Z22" s="141"/>
      <c r="AA22" s="97"/>
    </row>
    <row r="23" spans="1:27" s="96" customFormat="1">
      <c r="A23" s="99"/>
      <c r="B23" s="99"/>
      <c r="C23" s="104"/>
      <c r="D23" s="105" t="s">
        <v>298</v>
      </c>
      <c r="E23" s="105"/>
      <c r="F23" s="105" t="s">
        <v>299</v>
      </c>
      <c r="G23" s="105"/>
      <c r="H23" s="106"/>
      <c r="I23" s="99"/>
      <c r="J23" s="120" t="str">
        <f>D23</f>
        <v>А4</v>
      </c>
      <c r="K23" s="99"/>
      <c r="L23" s="130"/>
      <c r="M23" s="131">
        <f>SUM(M24:M25)</f>
        <v>0</v>
      </c>
      <c r="N23" s="148"/>
      <c r="O23" s="149"/>
      <c r="P23" s="131">
        <f t="shared" ref="P23" si="5">SUM(P24:P25)</f>
        <v>0</v>
      </c>
      <c r="Q23" s="131">
        <f t="shared" ref="Q23" si="6">SUM(Q24:Q25)</f>
        <v>0</v>
      </c>
      <c r="R23" s="131">
        <f t="shared" ref="R23" si="7">SUM(R24:R25)</f>
        <v>0</v>
      </c>
      <c r="S23" s="131">
        <f t="shared" ref="S23" si="8">SUM(S24:S25)</f>
        <v>0</v>
      </c>
      <c r="T23" s="132"/>
      <c r="U23" s="130"/>
      <c r="V23" s="131">
        <f>SUM(V24:V25)</f>
        <v>0</v>
      </c>
      <c r="W23" s="132"/>
      <c r="X23" s="130"/>
      <c r="Y23" s="131">
        <f>SUM(Y24:Y25)</f>
        <v>0</v>
      </c>
      <c r="Z23" s="132"/>
      <c r="AA23" s="99"/>
    </row>
    <row r="24" spans="1:27">
      <c r="A24" s="97"/>
      <c r="B24" s="97"/>
      <c r="C24" s="107"/>
      <c r="D24" s="108"/>
      <c r="E24" s="108"/>
      <c r="F24" s="108"/>
      <c r="G24" s="108" t="s">
        <v>253</v>
      </c>
      <c r="H24" s="109"/>
      <c r="I24" s="97"/>
      <c r="J24" s="122">
        <v>1100</v>
      </c>
      <c r="K24" s="97"/>
      <c r="L24" s="139"/>
      <c r="M24" s="140">
        <f>SUMIFS(Balance!M:M,Balance!$J:$J,$J24)</f>
        <v>0</v>
      </c>
      <c r="N24" s="154"/>
      <c r="O24" s="155"/>
      <c r="P24" s="140">
        <f>SUMIFS(Balance!P:P,Balance!$J:$J,$J24)</f>
        <v>0</v>
      </c>
      <c r="Q24" s="140">
        <f>SUMIFS(Balance!Q:Q,Balance!$J:$J,$J24)</f>
        <v>0</v>
      </c>
      <c r="R24" s="140">
        <f>SUMIFS(Balance!R:R,Balance!$J:$J,$J24)</f>
        <v>0</v>
      </c>
      <c r="S24" s="140">
        <f>SUMIFS(Balance!S:S,Balance!$J:$J,$J24)</f>
        <v>0</v>
      </c>
      <c r="T24" s="141"/>
      <c r="U24" s="139"/>
      <c r="V24" s="140">
        <f>SUMIFS(Balance!V:V,Balance!$J:$J,$J24)</f>
        <v>0</v>
      </c>
      <c r="W24" s="141"/>
      <c r="X24" s="139"/>
      <c r="Y24" s="140">
        <f>SUMIFS(Balance!Y:Y,Balance!$J:$J,$J24)</f>
        <v>0</v>
      </c>
      <c r="Z24" s="141"/>
      <c r="AA24" s="97"/>
    </row>
    <row r="25" spans="1:27">
      <c r="A25" s="97"/>
      <c r="B25" s="97"/>
      <c r="C25" s="107"/>
      <c r="D25" s="108"/>
      <c r="E25" s="108"/>
      <c r="F25" s="108"/>
      <c r="G25" s="108" t="s">
        <v>60</v>
      </c>
      <c r="H25" s="109"/>
      <c r="I25" s="97"/>
      <c r="J25" s="122">
        <v>1220</v>
      </c>
      <c r="K25" s="97"/>
      <c r="L25" s="139"/>
      <c r="M25" s="140">
        <f>SUMIFS(Balance!M:M,Balance!$J:$J,$J25)</f>
        <v>0</v>
      </c>
      <c r="N25" s="154"/>
      <c r="O25" s="155"/>
      <c r="P25" s="140">
        <f>SUMIFS(Balance!P:P,Balance!$J:$J,$J25)</f>
        <v>0</v>
      </c>
      <c r="Q25" s="140">
        <f>SUMIFS(Balance!Q:Q,Balance!$J:$J,$J25)</f>
        <v>0</v>
      </c>
      <c r="R25" s="140">
        <f>SUMIFS(Balance!R:R,Balance!$J:$J,$J25)</f>
        <v>0</v>
      </c>
      <c r="S25" s="140">
        <f>SUMIFS(Balance!S:S,Balance!$J:$J,$J25)</f>
        <v>0</v>
      </c>
      <c r="T25" s="141"/>
      <c r="U25" s="139"/>
      <c r="V25" s="140">
        <f>SUMIFS(Balance!V:V,Balance!$J:$J,$J25)</f>
        <v>0</v>
      </c>
      <c r="W25" s="141"/>
      <c r="X25" s="139"/>
      <c r="Y25" s="140">
        <f>SUMIFS(Balance!Y:Y,Balance!$J:$J,$J25)</f>
        <v>0</v>
      </c>
      <c r="Z25" s="141"/>
      <c r="AA25" s="97"/>
    </row>
    <row r="26" spans="1:27">
      <c r="A26" s="97"/>
      <c r="B26" s="97"/>
      <c r="C26" s="107"/>
      <c r="D26" s="108"/>
      <c r="E26" s="108"/>
      <c r="F26" s="108"/>
      <c r="G26" s="108" t="s">
        <v>300</v>
      </c>
      <c r="H26" s="109"/>
      <c r="I26" s="97"/>
      <c r="J26" s="122"/>
      <c r="K26" s="97"/>
      <c r="L26" s="139"/>
      <c r="M26" s="140"/>
      <c r="N26" s="154"/>
      <c r="O26" s="155"/>
      <c r="P26" s="140"/>
      <c r="Q26" s="140"/>
      <c r="R26" s="140"/>
      <c r="S26" s="140"/>
      <c r="T26" s="141"/>
      <c r="U26" s="139"/>
      <c r="V26" s="140"/>
      <c r="W26" s="141"/>
      <c r="X26" s="139"/>
      <c r="Y26" s="140"/>
      <c r="Z26" s="141"/>
      <c r="AA26" s="97"/>
    </row>
    <row r="27" spans="1:27">
      <c r="A27" s="97"/>
      <c r="B27" s="97"/>
      <c r="C27" s="107"/>
      <c r="D27" s="108"/>
      <c r="E27" s="108"/>
      <c r="F27" s="108"/>
      <c r="G27" s="108" t="s">
        <v>301</v>
      </c>
      <c r="H27" s="109"/>
      <c r="I27" s="97"/>
      <c r="J27" s="122"/>
      <c r="K27" s="97"/>
      <c r="L27" s="139"/>
      <c r="M27" s="140"/>
      <c r="N27" s="154"/>
      <c r="O27" s="155"/>
      <c r="P27" s="140"/>
      <c r="Q27" s="140"/>
      <c r="R27" s="140"/>
      <c r="S27" s="140"/>
      <c r="T27" s="141"/>
      <c r="U27" s="139"/>
      <c r="V27" s="140"/>
      <c r="W27" s="141"/>
      <c r="X27" s="139"/>
      <c r="Y27" s="140"/>
      <c r="Z27" s="141"/>
      <c r="AA27" s="97"/>
    </row>
    <row r="28" spans="1:27">
      <c r="A28" s="97"/>
      <c r="B28" s="97"/>
      <c r="C28" s="107"/>
      <c r="D28" s="108"/>
      <c r="E28" s="108"/>
      <c r="F28" s="108"/>
      <c r="G28" s="108" t="s">
        <v>302</v>
      </c>
      <c r="H28" s="109"/>
      <c r="I28" s="97"/>
      <c r="J28" s="122"/>
      <c r="K28" s="97"/>
      <c r="L28" s="139"/>
      <c r="M28" s="140"/>
      <c r="N28" s="154"/>
      <c r="O28" s="155"/>
      <c r="P28" s="140"/>
      <c r="Q28" s="140"/>
      <c r="R28" s="140"/>
      <c r="S28" s="140"/>
      <c r="T28" s="141"/>
      <c r="U28" s="139"/>
      <c r="V28" s="140"/>
      <c r="W28" s="141"/>
      <c r="X28" s="139"/>
      <c r="Y28" s="140"/>
      <c r="Z28" s="141"/>
      <c r="AA28" s="97"/>
    </row>
    <row r="29" spans="1:27">
      <c r="A29" s="97"/>
      <c r="B29" s="97"/>
      <c r="C29" s="110"/>
      <c r="D29" s="111"/>
      <c r="E29" s="111"/>
      <c r="F29" s="111"/>
      <c r="G29" s="111"/>
      <c r="H29" s="112"/>
      <c r="I29" s="97"/>
      <c r="J29" s="121"/>
      <c r="K29" s="97"/>
      <c r="L29" s="133"/>
      <c r="M29" s="134"/>
      <c r="N29" s="150"/>
      <c r="O29" s="151"/>
      <c r="P29" s="134"/>
      <c r="Q29" s="134"/>
      <c r="R29" s="134"/>
      <c r="S29" s="134"/>
      <c r="T29" s="135"/>
      <c r="U29" s="133"/>
      <c r="V29" s="134"/>
      <c r="W29" s="135"/>
      <c r="X29" s="133"/>
      <c r="Y29" s="134"/>
      <c r="Z29" s="135"/>
      <c r="AA29" s="97"/>
    </row>
    <row r="30" spans="1:27" s="96" customFormat="1">
      <c r="A30" s="99"/>
      <c r="B30" s="99"/>
      <c r="C30" s="101" t="s">
        <v>255</v>
      </c>
      <c r="D30" s="102"/>
      <c r="E30" s="102"/>
      <c r="F30" s="102"/>
      <c r="G30" s="102"/>
      <c r="H30" s="103"/>
      <c r="I30" s="99"/>
      <c r="J30" s="118">
        <v>1700</v>
      </c>
      <c r="K30" s="99"/>
      <c r="L30" s="136"/>
      <c r="M30" s="137">
        <f>SUMIFS(Balance!M:M,Balance!$J:$J,$J30)</f>
        <v>0</v>
      </c>
      <c r="N30" s="152"/>
      <c r="O30" s="153"/>
      <c r="P30" s="137">
        <f>SUMIFS(Balance!P:P,Balance!$J:$J,$J30)</f>
        <v>0</v>
      </c>
      <c r="Q30" s="137">
        <f>SUMIFS(Balance!Q:Q,Balance!$J:$J,$J30)</f>
        <v>0</v>
      </c>
      <c r="R30" s="137">
        <f>SUMIFS(Balance!R:R,Balance!$J:$J,$J30)</f>
        <v>0</v>
      </c>
      <c r="S30" s="137">
        <f>SUMIFS(Balance!S:S,Balance!$J:$J,$J30)</f>
        <v>0</v>
      </c>
      <c r="T30" s="138"/>
      <c r="U30" s="136"/>
      <c r="V30" s="137">
        <f>SUMIFS(Balance!V:V,Balance!$J:$J,$J30)</f>
        <v>0</v>
      </c>
      <c r="W30" s="138"/>
      <c r="X30" s="136"/>
      <c r="Y30" s="137">
        <f>SUMIFS(Balance!Y:Y,Balance!$J:$J,$J30)</f>
        <v>0</v>
      </c>
      <c r="Z30" s="138"/>
      <c r="AA30" s="99"/>
    </row>
    <row r="31" spans="1:27">
      <c r="A31" s="97"/>
      <c r="B31" s="97"/>
      <c r="C31" s="107"/>
      <c r="D31" s="108"/>
      <c r="E31" s="108"/>
      <c r="F31" s="108"/>
      <c r="G31" s="108"/>
      <c r="H31" s="109"/>
      <c r="I31" s="97"/>
      <c r="J31" s="122"/>
      <c r="K31" s="97"/>
      <c r="L31" s="139"/>
      <c r="M31" s="140"/>
      <c r="N31" s="154"/>
      <c r="O31" s="155"/>
      <c r="P31" s="140"/>
      <c r="Q31" s="140"/>
      <c r="R31" s="140"/>
      <c r="S31" s="140"/>
      <c r="T31" s="141"/>
      <c r="U31" s="139"/>
      <c r="V31" s="140"/>
      <c r="W31" s="141"/>
      <c r="X31" s="139"/>
      <c r="Y31" s="140"/>
      <c r="Z31" s="141"/>
      <c r="AA31" s="97"/>
    </row>
    <row r="32" spans="1:27" s="96" customFormat="1">
      <c r="A32" s="99"/>
      <c r="B32" s="99"/>
      <c r="C32" s="104"/>
      <c r="D32" s="105" t="s">
        <v>303</v>
      </c>
      <c r="E32" s="105"/>
      <c r="F32" s="105" t="s">
        <v>304</v>
      </c>
      <c r="G32" s="105"/>
      <c r="H32" s="106"/>
      <c r="I32" s="99"/>
      <c r="J32" s="120" t="str">
        <f>D32</f>
        <v>П1</v>
      </c>
      <c r="K32" s="99"/>
      <c r="L32" s="130"/>
      <c r="M32" s="131">
        <f>SUM(M33:M34)</f>
        <v>0</v>
      </c>
      <c r="N32" s="148"/>
      <c r="O32" s="149"/>
      <c r="P32" s="131">
        <f t="shared" ref="P32" si="9">SUM(P33:P34)</f>
        <v>0</v>
      </c>
      <c r="Q32" s="131">
        <f t="shared" ref="Q32" si="10">SUM(Q33:Q34)</f>
        <v>0</v>
      </c>
      <c r="R32" s="131">
        <f t="shared" ref="R32" si="11">SUM(R33:R34)</f>
        <v>0</v>
      </c>
      <c r="S32" s="131">
        <f t="shared" ref="S32" si="12">SUM(S33:S34)</f>
        <v>0</v>
      </c>
      <c r="T32" s="132"/>
      <c r="U32" s="130"/>
      <c r="V32" s="131">
        <f>SUM(V33:V34)</f>
        <v>0</v>
      </c>
      <c r="W32" s="132"/>
      <c r="X32" s="130"/>
      <c r="Y32" s="131">
        <f>SUM(Y33:Y34)</f>
        <v>0</v>
      </c>
      <c r="Z32" s="132"/>
      <c r="AA32" s="99"/>
    </row>
    <row r="33" spans="1:27">
      <c r="A33" s="97"/>
      <c r="B33" s="97"/>
      <c r="C33" s="107"/>
      <c r="D33" s="108"/>
      <c r="E33" s="108"/>
      <c r="F33" s="108"/>
      <c r="G33" s="108" t="s">
        <v>107</v>
      </c>
      <c r="H33" s="109"/>
      <c r="I33" s="97"/>
      <c r="J33" s="122">
        <v>1520</v>
      </c>
      <c r="K33" s="97"/>
      <c r="L33" s="139"/>
      <c r="M33" s="140">
        <f>SUMIFS(Balance!M:M,Balance!$J:$J,$J33)</f>
        <v>0</v>
      </c>
      <c r="N33" s="154"/>
      <c r="O33" s="155"/>
      <c r="P33" s="140">
        <f>SUMIFS(Balance!P:P,Balance!$J:$J,$J33)</f>
        <v>0</v>
      </c>
      <c r="Q33" s="140">
        <f>SUMIFS(Balance!Q:Q,Balance!$J:$J,$J33)</f>
        <v>0</v>
      </c>
      <c r="R33" s="140">
        <f>SUMIFS(Balance!R:R,Balance!$J:$J,$J33)</f>
        <v>0</v>
      </c>
      <c r="S33" s="140">
        <f>SUMIFS(Balance!S:S,Balance!$J:$J,$J33)</f>
        <v>0</v>
      </c>
      <c r="T33" s="141"/>
      <c r="U33" s="139"/>
      <c r="V33" s="140">
        <f>SUMIFS(Balance!V:V,Balance!$J:$J,$J33)</f>
        <v>0</v>
      </c>
      <c r="W33" s="141"/>
      <c r="X33" s="139"/>
      <c r="Y33" s="140">
        <f>SUMIFS(Balance!Y:Y,Balance!$J:$J,$J33)</f>
        <v>0</v>
      </c>
      <c r="Z33" s="141"/>
      <c r="AA33" s="97"/>
    </row>
    <row r="34" spans="1:27">
      <c r="A34" s="97"/>
      <c r="B34" s="97"/>
      <c r="C34" s="107"/>
      <c r="D34" s="108"/>
      <c r="E34" s="108"/>
      <c r="F34" s="108"/>
      <c r="G34" s="108" t="s">
        <v>305</v>
      </c>
      <c r="H34" s="109"/>
      <c r="I34" s="97"/>
      <c r="J34" s="122"/>
      <c r="K34" s="97"/>
      <c r="L34" s="139"/>
      <c r="M34" s="140"/>
      <c r="N34" s="154"/>
      <c r="O34" s="155"/>
      <c r="P34" s="140"/>
      <c r="Q34" s="140"/>
      <c r="R34" s="140"/>
      <c r="S34" s="140"/>
      <c r="T34" s="141"/>
      <c r="U34" s="139"/>
      <c r="V34" s="140"/>
      <c r="W34" s="141"/>
      <c r="X34" s="139"/>
      <c r="Y34" s="140"/>
      <c r="Z34" s="141"/>
      <c r="AA34" s="97"/>
    </row>
    <row r="35" spans="1:27" s="96" customFormat="1">
      <c r="A35" s="99"/>
      <c r="B35" s="99"/>
      <c r="C35" s="104"/>
      <c r="D35" s="105" t="s">
        <v>306</v>
      </c>
      <c r="E35" s="105"/>
      <c r="F35" s="105" t="s">
        <v>307</v>
      </c>
      <c r="G35" s="105"/>
      <c r="H35" s="106"/>
      <c r="I35" s="99"/>
      <c r="J35" s="120" t="str">
        <f>D35</f>
        <v>П2</v>
      </c>
      <c r="K35" s="99"/>
      <c r="L35" s="130"/>
      <c r="M35" s="131">
        <f>SUM(M36:M39)</f>
        <v>0</v>
      </c>
      <c r="N35" s="148"/>
      <c r="O35" s="149"/>
      <c r="P35" s="131">
        <f t="shared" ref="P35:S35" si="13">SUM(P36:P39)</f>
        <v>0</v>
      </c>
      <c r="Q35" s="131">
        <f t="shared" si="13"/>
        <v>0</v>
      </c>
      <c r="R35" s="131">
        <f t="shared" si="13"/>
        <v>0</v>
      </c>
      <c r="S35" s="131">
        <f t="shared" si="13"/>
        <v>0</v>
      </c>
      <c r="T35" s="132"/>
      <c r="U35" s="130"/>
      <c r="V35" s="131">
        <f>SUM(V36:V39)</f>
        <v>0</v>
      </c>
      <c r="W35" s="132"/>
      <c r="X35" s="130"/>
      <c r="Y35" s="131">
        <f>SUM(Y36:Y39)</f>
        <v>0</v>
      </c>
      <c r="Z35" s="132"/>
      <c r="AA35" s="99"/>
    </row>
    <row r="36" spans="1:27">
      <c r="A36" s="97"/>
      <c r="B36" s="97"/>
      <c r="C36" s="107"/>
      <c r="D36" s="108"/>
      <c r="E36" s="108"/>
      <c r="F36" s="108"/>
      <c r="G36" s="108" t="s">
        <v>96</v>
      </c>
      <c r="H36" s="109"/>
      <c r="I36" s="97"/>
      <c r="J36" s="122">
        <v>1510</v>
      </c>
      <c r="K36" s="97"/>
      <c r="L36" s="139"/>
      <c r="M36" s="140">
        <f>SUMIFS(Balance!M:M,Balance!$J:$J,$J36)</f>
        <v>0</v>
      </c>
      <c r="N36" s="154"/>
      <c r="O36" s="155"/>
      <c r="P36" s="140">
        <f>SUMIFS(Balance!P:P,Balance!$J:$J,$J36)</f>
        <v>0</v>
      </c>
      <c r="Q36" s="140">
        <f>SUMIFS(Balance!Q:Q,Balance!$J:$J,$J36)</f>
        <v>0</v>
      </c>
      <c r="R36" s="140">
        <f>SUMIFS(Balance!R:R,Balance!$J:$J,$J36)</f>
        <v>0</v>
      </c>
      <c r="S36" s="140">
        <f>SUMIFS(Balance!S:S,Balance!$J:$J,$J36)</f>
        <v>0</v>
      </c>
      <c r="T36" s="141"/>
      <c r="U36" s="139"/>
      <c r="V36" s="140">
        <f>SUMIFS(Balance!V:V,Balance!$J:$J,$J36)</f>
        <v>0</v>
      </c>
      <c r="W36" s="141"/>
      <c r="X36" s="139"/>
      <c r="Y36" s="140">
        <f>SUMIFS(Balance!Y:Y,Balance!$J:$J,$J36)</f>
        <v>0</v>
      </c>
      <c r="Z36" s="141"/>
      <c r="AA36" s="97"/>
    </row>
    <row r="37" spans="1:27">
      <c r="A37" s="97"/>
      <c r="B37" s="97"/>
      <c r="C37" s="107"/>
      <c r="D37" s="108"/>
      <c r="E37" s="108"/>
      <c r="F37" s="108"/>
      <c r="G37" s="108" t="s">
        <v>109</v>
      </c>
      <c r="H37" s="109"/>
      <c r="I37" s="97"/>
      <c r="J37" s="122">
        <v>1530</v>
      </c>
      <c r="K37" s="97"/>
      <c r="L37" s="139"/>
      <c r="M37" s="140">
        <f>SUMIFS(Balance!M:M,Balance!$J:$J,$J37)</f>
        <v>0</v>
      </c>
      <c r="N37" s="154"/>
      <c r="O37" s="155"/>
      <c r="P37" s="140">
        <f>SUMIFS(Balance!P:P,Balance!$J:$J,$J37)</f>
        <v>0</v>
      </c>
      <c r="Q37" s="140">
        <f>SUMIFS(Balance!Q:Q,Balance!$J:$J,$J37)</f>
        <v>0</v>
      </c>
      <c r="R37" s="140">
        <f>SUMIFS(Balance!R:R,Balance!$J:$J,$J37)</f>
        <v>0</v>
      </c>
      <c r="S37" s="140">
        <f>SUMIFS(Balance!S:S,Balance!$J:$J,$J37)</f>
        <v>0</v>
      </c>
      <c r="T37" s="141"/>
      <c r="U37" s="139"/>
      <c r="V37" s="140">
        <f>SUMIFS(Balance!V:V,Balance!$J:$J,$J37)</f>
        <v>0</v>
      </c>
      <c r="W37" s="141"/>
      <c r="X37" s="139"/>
      <c r="Y37" s="140">
        <f>SUMIFS(Balance!Y:Y,Balance!$J:$J,$J37)</f>
        <v>0</v>
      </c>
      <c r="Z37" s="141"/>
      <c r="AA37" s="97"/>
    </row>
    <row r="38" spans="1:27">
      <c r="A38" s="97"/>
      <c r="B38" s="97"/>
      <c r="C38" s="107"/>
      <c r="D38" s="108"/>
      <c r="E38" s="108"/>
      <c r="F38" s="108"/>
      <c r="G38" s="108" t="s">
        <v>99</v>
      </c>
      <c r="H38" s="109"/>
      <c r="I38" s="97"/>
      <c r="J38" s="122">
        <v>1540</v>
      </c>
      <c r="K38" s="97"/>
      <c r="L38" s="139"/>
      <c r="M38" s="140">
        <f>SUMIFS(Balance!M:M,Balance!$J:$J,$J38)</f>
        <v>0</v>
      </c>
      <c r="N38" s="154"/>
      <c r="O38" s="155"/>
      <c r="P38" s="140">
        <f>SUMIFS(Balance!P:P,Balance!$J:$J,$J38)</f>
        <v>0</v>
      </c>
      <c r="Q38" s="140">
        <f>SUMIFS(Balance!Q:Q,Balance!$J:$J,$J38)</f>
        <v>0</v>
      </c>
      <c r="R38" s="140">
        <f>SUMIFS(Balance!R:R,Balance!$J:$J,$J38)</f>
        <v>0</v>
      </c>
      <c r="S38" s="140">
        <f>SUMIFS(Balance!S:S,Balance!$J:$J,$J38)</f>
        <v>0</v>
      </c>
      <c r="T38" s="141"/>
      <c r="U38" s="139"/>
      <c r="V38" s="140">
        <f>SUMIFS(Balance!V:V,Balance!$J:$J,$J38)</f>
        <v>0</v>
      </c>
      <c r="W38" s="141"/>
      <c r="X38" s="139"/>
      <c r="Y38" s="140">
        <f>SUMIFS(Balance!Y:Y,Balance!$J:$J,$J38)</f>
        <v>0</v>
      </c>
      <c r="Z38" s="141"/>
      <c r="AA38" s="97"/>
    </row>
    <row r="39" spans="1:27">
      <c r="A39" s="97"/>
      <c r="B39" s="97"/>
      <c r="C39" s="107"/>
      <c r="D39" s="108"/>
      <c r="E39" s="108"/>
      <c r="F39" s="108"/>
      <c r="G39" s="108" t="s">
        <v>101</v>
      </c>
      <c r="H39" s="109"/>
      <c r="I39" s="97"/>
      <c r="J39" s="122">
        <v>1550</v>
      </c>
      <c r="K39" s="97"/>
      <c r="L39" s="139"/>
      <c r="M39" s="140">
        <f>SUMIFS(Balance!M:M,Balance!$J:$J,$J39)</f>
        <v>0</v>
      </c>
      <c r="N39" s="154"/>
      <c r="O39" s="155"/>
      <c r="P39" s="140">
        <f>SUMIFS(Balance!P:P,Balance!$J:$J,$J39)</f>
        <v>0</v>
      </c>
      <c r="Q39" s="140">
        <f>SUMIFS(Balance!Q:Q,Balance!$J:$J,$J39)</f>
        <v>0</v>
      </c>
      <c r="R39" s="140">
        <f>SUMIFS(Balance!R:R,Balance!$J:$J,$J39)</f>
        <v>0</v>
      </c>
      <c r="S39" s="140">
        <f>SUMIFS(Balance!S:S,Balance!$J:$J,$J39)</f>
        <v>0</v>
      </c>
      <c r="T39" s="141"/>
      <c r="U39" s="139"/>
      <c r="V39" s="140">
        <f>SUMIFS(Balance!V:V,Balance!$J:$J,$J39)</f>
        <v>0</v>
      </c>
      <c r="W39" s="141"/>
      <c r="X39" s="139"/>
      <c r="Y39" s="140">
        <f>SUMIFS(Balance!Y:Y,Balance!$J:$J,$J39)</f>
        <v>0</v>
      </c>
      <c r="Z39" s="141"/>
      <c r="AA39" s="97"/>
    </row>
    <row r="40" spans="1:27" s="96" customFormat="1">
      <c r="A40" s="99"/>
      <c r="B40" s="99"/>
      <c r="C40" s="104"/>
      <c r="D40" s="105" t="s">
        <v>308</v>
      </c>
      <c r="E40" s="105"/>
      <c r="F40" s="105" t="s">
        <v>309</v>
      </c>
      <c r="G40" s="105"/>
      <c r="H40" s="106"/>
      <c r="I40" s="99"/>
      <c r="J40" s="120" t="str">
        <f>D40</f>
        <v>П3</v>
      </c>
      <c r="K40" s="99"/>
      <c r="L40" s="130"/>
      <c r="M40" s="131">
        <f>SUM(M41)</f>
        <v>0</v>
      </c>
      <c r="N40" s="148"/>
      <c r="O40" s="149"/>
      <c r="P40" s="131">
        <f t="shared" ref="P40:S40" si="14">SUM(P41)</f>
        <v>0</v>
      </c>
      <c r="Q40" s="131">
        <f t="shared" si="14"/>
        <v>0</v>
      </c>
      <c r="R40" s="131">
        <f t="shared" si="14"/>
        <v>0</v>
      </c>
      <c r="S40" s="131">
        <f t="shared" si="14"/>
        <v>0</v>
      </c>
      <c r="T40" s="132"/>
      <c r="U40" s="130"/>
      <c r="V40" s="131">
        <f>SUM(V41)</f>
        <v>0</v>
      </c>
      <c r="W40" s="132"/>
      <c r="X40" s="130"/>
      <c r="Y40" s="131">
        <f>SUM(Y41)</f>
        <v>0</v>
      </c>
      <c r="Z40" s="132"/>
      <c r="AA40" s="99"/>
    </row>
    <row r="41" spans="1:27">
      <c r="A41" s="97"/>
      <c r="B41" s="97"/>
      <c r="C41" s="107"/>
      <c r="D41" s="108"/>
      <c r="E41" s="108"/>
      <c r="F41" s="108"/>
      <c r="G41" s="108" t="s">
        <v>257</v>
      </c>
      <c r="H41" s="109"/>
      <c r="I41" s="97"/>
      <c r="J41" s="122">
        <v>1400</v>
      </c>
      <c r="K41" s="97"/>
      <c r="L41" s="139"/>
      <c r="M41" s="140">
        <f>SUMIFS(Balance!M:M,Balance!$J:$J,$J41)</f>
        <v>0</v>
      </c>
      <c r="N41" s="154"/>
      <c r="O41" s="155"/>
      <c r="P41" s="140">
        <f>SUMIFS(Balance!P:P,Balance!$J:$J,$J41)</f>
        <v>0</v>
      </c>
      <c r="Q41" s="140">
        <f>SUMIFS(Balance!Q:Q,Balance!$J:$J,$J41)</f>
        <v>0</v>
      </c>
      <c r="R41" s="140">
        <f>SUMIFS(Balance!R:R,Balance!$J:$J,$J41)</f>
        <v>0</v>
      </c>
      <c r="S41" s="140">
        <f>SUMIFS(Balance!S:S,Balance!$J:$J,$J41)</f>
        <v>0</v>
      </c>
      <c r="T41" s="141"/>
      <c r="U41" s="139"/>
      <c r="V41" s="140">
        <f>SUMIFS(Balance!V:V,Balance!$J:$J,$J41)</f>
        <v>0</v>
      </c>
      <c r="W41" s="141"/>
      <c r="X41" s="139"/>
      <c r="Y41" s="140">
        <f>SUMIFS(Balance!Y:Y,Balance!$J:$J,$J41)</f>
        <v>0</v>
      </c>
      <c r="Z41" s="141"/>
      <c r="AA41" s="97"/>
    </row>
    <row r="42" spans="1:27" s="96" customFormat="1">
      <c r="A42" s="99"/>
      <c r="B42" s="99"/>
      <c r="C42" s="104"/>
      <c r="D42" s="105" t="s">
        <v>310</v>
      </c>
      <c r="E42" s="105"/>
      <c r="F42" s="105" t="s">
        <v>311</v>
      </c>
      <c r="G42" s="105"/>
      <c r="H42" s="106"/>
      <c r="I42" s="99"/>
      <c r="J42" s="120" t="str">
        <f>D42</f>
        <v>П4</v>
      </c>
      <c r="K42" s="99"/>
      <c r="L42" s="130"/>
      <c r="M42" s="131">
        <f>SUM(M43)</f>
        <v>0</v>
      </c>
      <c r="N42" s="148"/>
      <c r="O42" s="149"/>
      <c r="P42" s="131">
        <f t="shared" ref="P42" si="15">SUM(P43)</f>
        <v>0</v>
      </c>
      <c r="Q42" s="131">
        <f t="shared" ref="Q42" si="16">SUM(Q43)</f>
        <v>0</v>
      </c>
      <c r="R42" s="131">
        <f t="shared" ref="R42" si="17">SUM(R43)</f>
        <v>0</v>
      </c>
      <c r="S42" s="131">
        <f t="shared" ref="S42" si="18">SUM(S43)</f>
        <v>0</v>
      </c>
      <c r="T42" s="132"/>
      <c r="U42" s="130"/>
      <c r="V42" s="131">
        <f>SUM(V43)</f>
        <v>0</v>
      </c>
      <c r="W42" s="132"/>
      <c r="X42" s="130"/>
      <c r="Y42" s="131">
        <f>SUM(Y43)</f>
        <v>0</v>
      </c>
      <c r="Z42" s="132"/>
      <c r="AA42" s="99"/>
    </row>
    <row r="43" spans="1:27">
      <c r="A43" s="97"/>
      <c r="B43" s="97"/>
      <c r="C43" s="107"/>
      <c r="D43" s="108"/>
      <c r="E43" s="108"/>
      <c r="F43" s="108"/>
      <c r="G43" s="108" t="s">
        <v>256</v>
      </c>
      <c r="H43" s="109"/>
      <c r="I43" s="97"/>
      <c r="J43" s="122">
        <v>1300</v>
      </c>
      <c r="K43" s="97"/>
      <c r="L43" s="139"/>
      <c r="M43" s="140">
        <f>SUMIFS(Balance!M:M,Balance!$J:$J,$J43)</f>
        <v>0</v>
      </c>
      <c r="N43" s="154"/>
      <c r="O43" s="155"/>
      <c r="P43" s="140">
        <f>SUMIFS(Balance!P:P,Balance!$J:$J,$J43)</f>
        <v>0</v>
      </c>
      <c r="Q43" s="140">
        <f>SUMIFS(Balance!Q:Q,Balance!$J:$J,$J43)</f>
        <v>0</v>
      </c>
      <c r="R43" s="140">
        <f>SUMIFS(Balance!R:R,Balance!$J:$J,$J43)</f>
        <v>0</v>
      </c>
      <c r="S43" s="140">
        <f>SUMIFS(Balance!S:S,Balance!$J:$J,$J43)</f>
        <v>0</v>
      </c>
      <c r="T43" s="141"/>
      <c r="U43" s="139"/>
      <c r="V43" s="140">
        <f>SUMIFS(Balance!V:V,Balance!$J:$J,$J43)</f>
        <v>0</v>
      </c>
      <c r="W43" s="141"/>
      <c r="X43" s="139"/>
      <c r="Y43" s="140">
        <f>SUMIFS(Balance!Y:Y,Balance!$J:$J,$J43)</f>
        <v>0</v>
      </c>
      <c r="Z43" s="141"/>
      <c r="AA43" s="97"/>
    </row>
    <row r="44" spans="1:27">
      <c r="A44" s="97"/>
      <c r="B44" s="97"/>
      <c r="C44" s="110"/>
      <c r="D44" s="111"/>
      <c r="E44" s="111"/>
      <c r="F44" s="111"/>
      <c r="G44" s="111"/>
      <c r="H44" s="112"/>
      <c r="I44" s="97"/>
      <c r="J44" s="121"/>
      <c r="K44" s="97"/>
      <c r="L44" s="133"/>
      <c r="M44" s="134"/>
      <c r="N44" s="150"/>
      <c r="O44" s="151"/>
      <c r="P44" s="134"/>
      <c r="Q44" s="134"/>
      <c r="R44" s="134"/>
      <c r="S44" s="134"/>
      <c r="T44" s="135"/>
      <c r="U44" s="133"/>
      <c r="V44" s="134"/>
      <c r="W44" s="135"/>
      <c r="X44" s="133"/>
      <c r="Y44" s="134"/>
      <c r="Z44" s="135"/>
      <c r="AA44" s="97"/>
    </row>
    <row r="45" spans="1:27" s="96" customFormat="1">
      <c r="A45" s="99"/>
      <c r="B45" s="99"/>
      <c r="C45" s="101" t="s">
        <v>341</v>
      </c>
      <c r="D45" s="102"/>
      <c r="E45" s="102"/>
      <c r="F45" s="102"/>
      <c r="G45" s="102"/>
      <c r="H45" s="103"/>
      <c r="I45" s="99"/>
      <c r="J45" s="118"/>
      <c r="K45" s="99"/>
      <c r="L45" s="136"/>
      <c r="M45" s="137"/>
      <c r="N45" s="152"/>
      <c r="O45" s="153"/>
      <c r="P45" s="137"/>
      <c r="Q45" s="137"/>
      <c r="R45" s="137"/>
      <c r="S45" s="137"/>
      <c r="T45" s="138"/>
      <c r="U45" s="136"/>
      <c r="V45" s="137"/>
      <c r="W45" s="138"/>
      <c r="X45" s="136"/>
      <c r="Y45" s="137"/>
      <c r="Z45" s="138"/>
      <c r="AA45" s="99"/>
    </row>
    <row r="46" spans="1:27" s="96" customFormat="1">
      <c r="A46" s="99"/>
      <c r="B46" s="99"/>
      <c r="C46" s="104"/>
      <c r="D46" s="105"/>
      <c r="E46" s="105"/>
      <c r="F46" s="105"/>
      <c r="G46" s="105"/>
      <c r="H46" s="106"/>
      <c r="I46" s="99"/>
      <c r="J46" s="120"/>
      <c r="K46" s="99"/>
      <c r="L46" s="130"/>
      <c r="M46" s="131"/>
      <c r="N46" s="148"/>
      <c r="O46" s="149"/>
      <c r="P46" s="131"/>
      <c r="Q46" s="131"/>
      <c r="R46" s="131"/>
      <c r="S46" s="131"/>
      <c r="T46" s="132"/>
      <c r="U46" s="130"/>
      <c r="V46" s="131"/>
      <c r="W46" s="132"/>
      <c r="X46" s="130"/>
      <c r="Y46" s="131"/>
      <c r="Z46" s="132"/>
      <c r="AA46" s="99"/>
    </row>
    <row r="47" spans="1:27" s="96" customFormat="1">
      <c r="A47" s="99"/>
      <c r="B47" s="99"/>
      <c r="C47" s="104"/>
      <c r="D47" s="105"/>
      <c r="E47" s="105"/>
      <c r="F47" s="105"/>
      <c r="G47" s="105"/>
      <c r="H47" s="106" t="s">
        <v>313</v>
      </c>
      <c r="I47" s="99"/>
      <c r="J47" s="120" t="s">
        <v>460</v>
      </c>
      <c r="K47" s="99"/>
      <c r="L47" s="130"/>
      <c r="M47" s="201" t="str">
        <f>IF(M15&gt;=M32,"да","нет")</f>
        <v>да</v>
      </c>
      <c r="N47" s="148"/>
      <c r="O47" s="149"/>
      <c r="P47" s="201" t="str">
        <f t="shared" ref="P47:S47" si="19">IF(P15&gt;=P32,"да","нет")</f>
        <v>да</v>
      </c>
      <c r="Q47" s="201" t="str">
        <f t="shared" si="19"/>
        <v>да</v>
      </c>
      <c r="R47" s="201" t="str">
        <f t="shared" si="19"/>
        <v>да</v>
      </c>
      <c r="S47" s="201" t="str">
        <f t="shared" si="19"/>
        <v>да</v>
      </c>
      <c r="T47" s="132"/>
      <c r="U47" s="130"/>
      <c r="V47" s="201" t="str">
        <f>IF(V15&gt;=V32,"да","нет")</f>
        <v>да</v>
      </c>
      <c r="W47" s="132"/>
      <c r="X47" s="130"/>
      <c r="Y47" s="201" t="str">
        <f>IF(Y15&gt;=Y32,"да","нет")</f>
        <v>да</v>
      </c>
      <c r="Z47" s="132"/>
      <c r="AA47" s="99"/>
    </row>
    <row r="48" spans="1:27" s="96" customFormat="1">
      <c r="A48" s="99"/>
      <c r="B48" s="99"/>
      <c r="C48" s="104"/>
      <c r="D48" s="105"/>
      <c r="E48" s="105"/>
      <c r="F48" s="105"/>
      <c r="G48" s="105"/>
      <c r="H48" s="106" t="s">
        <v>314</v>
      </c>
      <c r="I48" s="99"/>
      <c r="J48" s="120" t="s">
        <v>460</v>
      </c>
      <c r="K48" s="99"/>
      <c r="L48" s="130"/>
      <c r="M48" s="201" t="str">
        <f>IF(M18&gt;=M35,"да","нет")</f>
        <v>да</v>
      </c>
      <c r="N48" s="148"/>
      <c r="O48" s="149"/>
      <c r="P48" s="201" t="str">
        <f t="shared" ref="P48:S48" si="20">IF(P18&gt;=P35,"да","нет")</f>
        <v>да</v>
      </c>
      <c r="Q48" s="201" t="str">
        <f t="shared" si="20"/>
        <v>да</v>
      </c>
      <c r="R48" s="201" t="str">
        <f t="shared" si="20"/>
        <v>да</v>
      </c>
      <c r="S48" s="201" t="str">
        <f t="shared" si="20"/>
        <v>да</v>
      </c>
      <c r="T48" s="132"/>
      <c r="U48" s="130"/>
      <c r="V48" s="201" t="str">
        <f>IF(V18&gt;=V35,"да","нет")</f>
        <v>да</v>
      </c>
      <c r="W48" s="132"/>
      <c r="X48" s="130"/>
      <c r="Y48" s="201" t="str">
        <f>IF(Y18&gt;=Y35,"да","нет")</f>
        <v>да</v>
      </c>
      <c r="Z48" s="132"/>
      <c r="AA48" s="99"/>
    </row>
    <row r="49" spans="1:27" s="96" customFormat="1">
      <c r="A49" s="99"/>
      <c r="B49" s="99"/>
      <c r="C49" s="104"/>
      <c r="D49" s="105"/>
      <c r="E49" s="105"/>
      <c r="F49" s="105"/>
      <c r="G49" s="105"/>
      <c r="H49" s="106" t="s">
        <v>315</v>
      </c>
      <c r="I49" s="99"/>
      <c r="J49" s="120" t="s">
        <v>460</v>
      </c>
      <c r="K49" s="99"/>
      <c r="L49" s="130"/>
      <c r="M49" s="201" t="str">
        <f>IF(M21&gt;=M40,"да","нет")</f>
        <v>да</v>
      </c>
      <c r="N49" s="148"/>
      <c r="O49" s="149"/>
      <c r="P49" s="201" t="str">
        <f t="shared" ref="P49:S49" si="21">IF(P21&gt;=P40,"да","нет")</f>
        <v>да</v>
      </c>
      <c r="Q49" s="201" t="str">
        <f t="shared" si="21"/>
        <v>да</v>
      </c>
      <c r="R49" s="201" t="str">
        <f t="shared" si="21"/>
        <v>да</v>
      </c>
      <c r="S49" s="201" t="str">
        <f t="shared" si="21"/>
        <v>да</v>
      </c>
      <c r="T49" s="132"/>
      <c r="U49" s="130"/>
      <c r="V49" s="201" t="str">
        <f>IF(V21&gt;=V40,"да","нет")</f>
        <v>да</v>
      </c>
      <c r="W49" s="132"/>
      <c r="X49" s="130"/>
      <c r="Y49" s="201" t="str">
        <f>IF(Y21&gt;=Y40,"да","нет")</f>
        <v>да</v>
      </c>
      <c r="Z49" s="132"/>
      <c r="AA49" s="99"/>
    </row>
    <row r="50" spans="1:27" s="96" customFormat="1">
      <c r="A50" s="99"/>
      <c r="B50" s="99"/>
      <c r="C50" s="104"/>
      <c r="D50" s="105"/>
      <c r="E50" s="105"/>
      <c r="F50" s="105"/>
      <c r="G50" s="105"/>
      <c r="H50" s="106" t="s">
        <v>316</v>
      </c>
      <c r="I50" s="99"/>
      <c r="J50" s="120" t="s">
        <v>461</v>
      </c>
      <c r="K50" s="99"/>
      <c r="L50" s="130"/>
      <c r="M50" s="201" t="str">
        <f>IF(M23&lt;=M42,"да","нет")</f>
        <v>да</v>
      </c>
      <c r="N50" s="148"/>
      <c r="O50" s="149"/>
      <c r="P50" s="201" t="str">
        <f t="shared" ref="P50:S50" si="22">IF(P23&lt;=P42,"да","нет")</f>
        <v>да</v>
      </c>
      <c r="Q50" s="201" t="str">
        <f t="shared" si="22"/>
        <v>да</v>
      </c>
      <c r="R50" s="201" t="str">
        <f t="shared" si="22"/>
        <v>да</v>
      </c>
      <c r="S50" s="201" t="str">
        <f t="shared" si="22"/>
        <v>да</v>
      </c>
      <c r="T50" s="132"/>
      <c r="U50" s="130"/>
      <c r="V50" s="201" t="str">
        <f>IF(V23&lt;=V42,"да","нет")</f>
        <v>да</v>
      </c>
      <c r="W50" s="132"/>
      <c r="X50" s="130"/>
      <c r="Y50" s="201" t="str">
        <f>IF(Y23&lt;=Y42,"да","нет")</f>
        <v>да</v>
      </c>
      <c r="Z50" s="132"/>
      <c r="AA50" s="99"/>
    </row>
    <row r="51" spans="1:27" s="96" customFormat="1">
      <c r="A51" s="99"/>
      <c r="B51" s="99"/>
      <c r="C51" s="104"/>
      <c r="D51" s="105"/>
      <c r="E51" s="105"/>
      <c r="F51" s="105"/>
      <c r="G51" s="105"/>
      <c r="H51" s="106"/>
      <c r="I51" s="99"/>
      <c r="J51" s="120"/>
      <c r="K51" s="99"/>
      <c r="L51" s="130"/>
      <c r="M51" s="201"/>
      <c r="N51" s="148"/>
      <c r="O51" s="149"/>
      <c r="P51" s="201"/>
      <c r="Q51" s="201"/>
      <c r="R51" s="201"/>
      <c r="S51" s="201"/>
      <c r="T51" s="132"/>
      <c r="U51" s="130"/>
      <c r="V51" s="201"/>
      <c r="W51" s="132"/>
      <c r="X51" s="130"/>
      <c r="Y51" s="201"/>
      <c r="Z51" s="132"/>
      <c r="AA51" s="99"/>
    </row>
    <row r="52" spans="1:27" s="96" customFormat="1">
      <c r="A52" s="99"/>
      <c r="B52" s="99"/>
      <c r="C52" s="104"/>
      <c r="D52" s="105"/>
      <c r="E52" s="105"/>
      <c r="F52" s="105"/>
      <c r="G52" s="105"/>
      <c r="H52" s="106" t="s">
        <v>317</v>
      </c>
      <c r="I52" s="99"/>
      <c r="J52" s="120"/>
      <c r="K52" s="99"/>
      <c r="L52" s="130"/>
      <c r="M52" s="201" t="str">
        <f>IF(AND(M47="да",M48="да",M49="да",M50="да"),"ДА","НЕТ")</f>
        <v>ДА</v>
      </c>
      <c r="N52" s="148"/>
      <c r="O52" s="149"/>
      <c r="P52" s="201" t="str">
        <f t="shared" ref="P52:S52" si="23">IF(AND(P47="да",P48="да",P49="да",P50="да"),"ДА","НЕТ")</f>
        <v>ДА</v>
      </c>
      <c r="Q52" s="201" t="str">
        <f>IF(AND(Q47="да",Q48="да",Q49="да",Q50="да"),"ДА","НЕТ")</f>
        <v>ДА</v>
      </c>
      <c r="R52" s="201" t="str">
        <f t="shared" si="23"/>
        <v>ДА</v>
      </c>
      <c r="S52" s="201" t="str">
        <f t="shared" si="23"/>
        <v>ДА</v>
      </c>
      <c r="T52" s="132"/>
      <c r="U52" s="130"/>
      <c r="V52" s="201" t="str">
        <f>IF(AND(V47="да",V48="да",V49="да",V50="да"),"ДА","НЕТ")</f>
        <v>ДА</v>
      </c>
      <c r="W52" s="132"/>
      <c r="X52" s="130"/>
      <c r="Y52" s="201" t="str">
        <f>IF(AND(Y47="да",Y48="да",Y49="да",Y50="да"),"ДА","НЕТ")</f>
        <v>ДА</v>
      </c>
      <c r="Z52" s="132"/>
      <c r="AA52" s="99"/>
    </row>
    <row r="53" spans="1:27" s="96" customFormat="1">
      <c r="A53" s="99"/>
      <c r="B53" s="99"/>
      <c r="C53" s="104"/>
      <c r="D53" s="105"/>
      <c r="E53" s="105"/>
      <c r="F53" s="105"/>
      <c r="G53" s="105"/>
      <c r="H53" s="106"/>
      <c r="I53" s="99"/>
      <c r="J53" s="120"/>
      <c r="K53" s="99"/>
      <c r="L53" s="130"/>
      <c r="M53" s="201"/>
      <c r="N53" s="148"/>
      <c r="O53" s="149"/>
      <c r="P53" s="201"/>
      <c r="Q53" s="201"/>
      <c r="R53" s="201"/>
      <c r="S53" s="201"/>
      <c r="T53" s="132"/>
      <c r="U53" s="130"/>
      <c r="V53" s="201"/>
      <c r="W53" s="132"/>
      <c r="X53" s="130"/>
      <c r="Y53" s="201"/>
      <c r="Z53" s="132"/>
      <c r="AA53" s="99"/>
    </row>
    <row r="54" spans="1:27" s="96" customFormat="1">
      <c r="A54" s="99"/>
      <c r="B54" s="99"/>
      <c r="C54" s="104" t="s">
        <v>318</v>
      </c>
      <c r="D54" s="105"/>
      <c r="E54" s="105"/>
      <c r="F54" s="105"/>
      <c r="G54" s="105"/>
      <c r="H54" s="106"/>
      <c r="I54" s="99"/>
      <c r="J54" s="120" t="s">
        <v>460</v>
      </c>
      <c r="K54" s="99"/>
      <c r="L54" s="130"/>
      <c r="M54" s="201" t="str">
        <f>IF(M15+M18+M21&gt;=M32+M35+M40,"да","нет")</f>
        <v>да</v>
      </c>
      <c r="N54" s="148"/>
      <c r="O54" s="149"/>
      <c r="P54" s="201" t="str">
        <f t="shared" ref="P54:S54" si="24">IF(P15+P18+P21&gt;=P32+P35+P40,"да","нет")</f>
        <v>да</v>
      </c>
      <c r="Q54" s="201" t="str">
        <f t="shared" si="24"/>
        <v>да</v>
      </c>
      <c r="R54" s="201" t="str">
        <f t="shared" si="24"/>
        <v>да</v>
      </c>
      <c r="S54" s="201" t="str">
        <f t="shared" si="24"/>
        <v>да</v>
      </c>
      <c r="T54" s="132"/>
      <c r="U54" s="130"/>
      <c r="V54" s="201" t="str">
        <f>IF(V15+V18+V21&gt;=V32+V35+V40,"да","нет")</f>
        <v>да</v>
      </c>
      <c r="W54" s="132"/>
      <c r="X54" s="130"/>
      <c r="Y54" s="201" t="str">
        <f>IF(Y15+Y18+Y21&gt;=Y32+Y35+Y40,"да","нет")</f>
        <v>да</v>
      </c>
      <c r="Z54" s="132"/>
      <c r="AA54" s="99"/>
    </row>
    <row r="55" spans="1:27">
      <c r="A55" s="97"/>
      <c r="B55" s="97"/>
      <c r="C55" s="110"/>
      <c r="D55" s="111"/>
      <c r="E55" s="111"/>
      <c r="F55" s="111"/>
      <c r="G55" s="111"/>
      <c r="H55" s="112"/>
      <c r="I55" s="97"/>
      <c r="J55" s="121"/>
      <c r="K55" s="97"/>
      <c r="L55" s="133"/>
      <c r="M55" s="134"/>
      <c r="N55" s="150"/>
      <c r="O55" s="151"/>
      <c r="P55" s="134"/>
      <c r="Q55" s="134"/>
      <c r="R55" s="134"/>
      <c r="S55" s="134"/>
      <c r="T55" s="135"/>
      <c r="U55" s="133"/>
      <c r="V55" s="134"/>
      <c r="W55" s="135"/>
      <c r="X55" s="133"/>
      <c r="Y55" s="134"/>
      <c r="Z55" s="135"/>
      <c r="AA55" s="97"/>
    </row>
    <row r="56" spans="1:27" s="96" customFormat="1">
      <c r="A56" s="99"/>
      <c r="B56" s="99"/>
      <c r="C56" s="101" t="s">
        <v>319</v>
      </c>
      <c r="D56" s="102"/>
      <c r="E56" s="102"/>
      <c r="F56" s="102"/>
      <c r="G56" s="102"/>
      <c r="H56" s="103"/>
      <c r="I56" s="99"/>
      <c r="J56" s="118"/>
      <c r="K56" s="99"/>
      <c r="L56" s="136"/>
      <c r="M56" s="137"/>
      <c r="N56" s="152"/>
      <c r="O56" s="153"/>
      <c r="P56" s="137"/>
      <c r="Q56" s="137"/>
      <c r="R56" s="137"/>
      <c r="S56" s="137"/>
      <c r="T56" s="138"/>
      <c r="U56" s="136"/>
      <c r="V56" s="137"/>
      <c r="W56" s="138"/>
      <c r="X56" s="136"/>
      <c r="Y56" s="137"/>
      <c r="Z56" s="138"/>
      <c r="AA56" s="99"/>
    </row>
    <row r="57" spans="1:27" s="96" customFormat="1">
      <c r="A57" s="99"/>
      <c r="B57" s="99"/>
      <c r="C57" s="104"/>
      <c r="D57" s="105"/>
      <c r="E57" s="105"/>
      <c r="F57" s="105"/>
      <c r="G57" s="105"/>
      <c r="H57" s="106"/>
      <c r="I57" s="99"/>
      <c r="J57" s="120"/>
      <c r="K57" s="99"/>
      <c r="L57" s="130"/>
      <c r="M57" s="201"/>
      <c r="N57" s="148"/>
      <c r="O57" s="149"/>
      <c r="P57" s="201"/>
      <c r="Q57" s="201"/>
      <c r="R57" s="201"/>
      <c r="S57" s="201"/>
      <c r="T57" s="132"/>
      <c r="U57" s="130"/>
      <c r="V57" s="201"/>
      <c r="W57" s="132"/>
      <c r="X57" s="130"/>
      <c r="Y57" s="201"/>
      <c r="Z57" s="132"/>
      <c r="AA57" s="99"/>
    </row>
    <row r="58" spans="1:27" s="96" customFormat="1">
      <c r="A58" s="99"/>
      <c r="B58" s="99"/>
      <c r="C58" s="104"/>
      <c r="D58" s="105" t="s">
        <v>320</v>
      </c>
      <c r="E58" s="105"/>
      <c r="F58" s="105" t="s">
        <v>321</v>
      </c>
      <c r="G58" s="105"/>
      <c r="H58" s="106"/>
      <c r="I58" s="99"/>
      <c r="J58" s="120" t="str">
        <f>D58</f>
        <v>L1</v>
      </c>
      <c r="K58" s="99"/>
      <c r="L58" s="130"/>
      <c r="M58" s="214">
        <f>IF(M62=0,0,M61/M62)</f>
        <v>0</v>
      </c>
      <c r="N58" s="228"/>
      <c r="O58" s="229"/>
      <c r="P58" s="214">
        <f t="shared" ref="P58:S58" si="25">IF(P62=0,0,P61/P62)</f>
        <v>0</v>
      </c>
      <c r="Q58" s="214">
        <f t="shared" si="25"/>
        <v>0</v>
      </c>
      <c r="R58" s="214">
        <f t="shared" si="25"/>
        <v>0</v>
      </c>
      <c r="S58" s="214">
        <f t="shared" si="25"/>
        <v>0</v>
      </c>
      <c r="T58" s="230"/>
      <c r="U58" s="231"/>
      <c r="V58" s="214">
        <f>IF(V62=0,0,V61/V62)</f>
        <v>0</v>
      </c>
      <c r="W58" s="230"/>
      <c r="X58" s="231"/>
      <c r="Y58" s="214">
        <f>IF(Y62=0,0,Y61/Y62)</f>
        <v>0</v>
      </c>
      <c r="Z58" s="132"/>
      <c r="AA58" s="99"/>
    </row>
    <row r="59" spans="1:27" s="96" customFormat="1">
      <c r="A59" s="99"/>
      <c r="B59" s="99"/>
      <c r="C59" s="104"/>
      <c r="D59" s="105"/>
      <c r="E59" s="105"/>
      <c r="F59" s="105"/>
      <c r="G59" s="105"/>
      <c r="H59" s="106" t="s">
        <v>327</v>
      </c>
      <c r="I59" s="99"/>
      <c r="J59" s="120"/>
      <c r="K59" s="99"/>
      <c r="L59" s="130"/>
      <c r="M59" s="131"/>
      <c r="N59" s="148"/>
      <c r="O59" s="149"/>
      <c r="P59" s="131"/>
      <c r="Q59" s="131"/>
      <c r="R59" s="131"/>
      <c r="S59" s="131"/>
      <c r="T59" s="132"/>
      <c r="U59" s="130"/>
      <c r="V59" s="131"/>
      <c r="W59" s="132"/>
      <c r="X59" s="130"/>
      <c r="Y59" s="131"/>
      <c r="Z59" s="132"/>
      <c r="AA59" s="99"/>
    </row>
    <row r="60" spans="1:27" s="175" customFormat="1" ht="11.25">
      <c r="A60" s="166"/>
      <c r="B60" s="166"/>
      <c r="C60" s="167"/>
      <c r="D60" s="168" t="s">
        <v>322</v>
      </c>
      <c r="E60" s="168"/>
      <c r="F60" s="168"/>
      <c r="G60" s="168"/>
      <c r="H60" s="205" t="s">
        <v>323</v>
      </c>
      <c r="I60" s="166"/>
      <c r="J60" s="211">
        <v>1</v>
      </c>
      <c r="K60" s="166"/>
      <c r="L60" s="170"/>
      <c r="M60" s="206" t="str">
        <f>IF(M58&gt;=$J60,"да","нет")</f>
        <v>нет</v>
      </c>
      <c r="N60" s="207"/>
      <c r="O60" s="208"/>
      <c r="P60" s="206" t="str">
        <f>IF(P58&gt;=$J60,"да","нет")</f>
        <v>нет</v>
      </c>
      <c r="Q60" s="206" t="str">
        <f>IF(Q58&gt;=$J60,"да","нет")</f>
        <v>нет</v>
      </c>
      <c r="R60" s="206" t="str">
        <f>IF(R58&gt;=$J60,"да","нет")</f>
        <v>нет</v>
      </c>
      <c r="S60" s="206" t="str">
        <f>IF(S58&gt;=$J60,"да","нет")</f>
        <v>нет</v>
      </c>
      <c r="T60" s="209"/>
      <c r="U60" s="210"/>
      <c r="V60" s="206" t="str">
        <f>IF(V58&gt;=$J60,"да","нет")</f>
        <v>нет</v>
      </c>
      <c r="W60" s="209"/>
      <c r="X60" s="210"/>
      <c r="Y60" s="206" t="str">
        <f>IF(Y58&gt;=$J60,"да","нет")</f>
        <v>нет</v>
      </c>
      <c r="Z60" s="174"/>
      <c r="AA60" s="166"/>
    </row>
    <row r="61" spans="1:27" s="175" customFormat="1" ht="11.25">
      <c r="A61" s="166"/>
      <c r="B61" s="166"/>
      <c r="C61" s="167"/>
      <c r="D61" s="168"/>
      <c r="E61" s="168"/>
      <c r="F61" s="168"/>
      <c r="G61" s="168" t="s">
        <v>254</v>
      </c>
      <c r="H61" s="169"/>
      <c r="I61" s="166"/>
      <c r="J61" s="202">
        <v>1200</v>
      </c>
      <c r="K61" s="166"/>
      <c r="L61" s="170"/>
      <c r="M61" s="171">
        <f>SUMIFS(Balance!M:M,Balance!$J:$J,$J61)</f>
        <v>0</v>
      </c>
      <c r="N61" s="172"/>
      <c r="O61" s="173"/>
      <c r="P61" s="171">
        <f>SUMIFS(Balance!P:P,Balance!$J:$J,$J61)</f>
        <v>0</v>
      </c>
      <c r="Q61" s="171">
        <f>SUMIFS(Balance!Q:Q,Balance!$J:$J,$J61)</f>
        <v>0</v>
      </c>
      <c r="R61" s="171">
        <f>SUMIFS(Balance!R:R,Balance!$J:$J,$J61)</f>
        <v>0</v>
      </c>
      <c r="S61" s="171">
        <f>SUMIFS(Balance!S:S,Balance!$J:$J,$J61)</f>
        <v>0</v>
      </c>
      <c r="T61" s="174"/>
      <c r="U61" s="170"/>
      <c r="V61" s="171">
        <f>SUMIFS(Balance!V:V,Balance!$J:$J,$J61)</f>
        <v>0</v>
      </c>
      <c r="W61" s="174"/>
      <c r="X61" s="170"/>
      <c r="Y61" s="171">
        <f>SUMIFS(Balance!Y:Y,Balance!$J:$J,$J61)</f>
        <v>0</v>
      </c>
      <c r="Z61" s="174"/>
      <c r="AA61" s="166"/>
    </row>
    <row r="62" spans="1:27" s="175" customFormat="1" ht="11.25">
      <c r="A62" s="166"/>
      <c r="B62" s="166"/>
      <c r="C62" s="167"/>
      <c r="D62" s="168"/>
      <c r="E62" s="168"/>
      <c r="F62" s="168"/>
      <c r="G62" s="168" t="s">
        <v>258</v>
      </c>
      <c r="H62" s="169"/>
      <c r="I62" s="166"/>
      <c r="J62" s="202">
        <v>1500</v>
      </c>
      <c r="K62" s="166"/>
      <c r="L62" s="170"/>
      <c r="M62" s="171">
        <f>SUMIFS(Balance!M:M,Balance!$J:$J,$J62)</f>
        <v>0</v>
      </c>
      <c r="N62" s="172"/>
      <c r="O62" s="173"/>
      <c r="P62" s="171">
        <f>SUMIFS(Balance!P:P,Balance!$J:$J,$J62)</f>
        <v>0</v>
      </c>
      <c r="Q62" s="171">
        <f>SUMIFS(Balance!Q:Q,Balance!$J:$J,$J62)</f>
        <v>0</v>
      </c>
      <c r="R62" s="171">
        <f>SUMIFS(Balance!R:R,Balance!$J:$J,$J62)</f>
        <v>0</v>
      </c>
      <c r="S62" s="171">
        <f>SUMIFS(Balance!S:S,Balance!$J:$J,$J62)</f>
        <v>0</v>
      </c>
      <c r="T62" s="174"/>
      <c r="U62" s="170"/>
      <c r="V62" s="171">
        <f>SUMIFS(Balance!V:V,Balance!$J:$J,$J62)</f>
        <v>0</v>
      </c>
      <c r="W62" s="174"/>
      <c r="X62" s="170"/>
      <c r="Y62" s="171">
        <f>SUMIFS(Balance!Y:Y,Balance!$J:$J,$J62)</f>
        <v>0</v>
      </c>
      <c r="Z62" s="174"/>
      <c r="AA62" s="166"/>
    </row>
    <row r="63" spans="1:27" s="96" customFormat="1">
      <c r="A63" s="99"/>
      <c r="B63" s="99"/>
      <c r="C63" s="104"/>
      <c r="D63" s="105"/>
      <c r="E63" s="105"/>
      <c r="F63" s="105"/>
      <c r="G63" s="105"/>
      <c r="H63" s="106"/>
      <c r="I63" s="99"/>
      <c r="J63" s="120"/>
      <c r="K63" s="99"/>
      <c r="L63" s="130"/>
      <c r="M63" s="201"/>
      <c r="N63" s="148"/>
      <c r="O63" s="149"/>
      <c r="P63" s="201"/>
      <c r="Q63" s="201"/>
      <c r="R63" s="201"/>
      <c r="S63" s="201"/>
      <c r="T63" s="132"/>
      <c r="U63" s="130"/>
      <c r="V63" s="201"/>
      <c r="W63" s="132"/>
      <c r="X63" s="130"/>
      <c r="Y63" s="201"/>
      <c r="Z63" s="132"/>
      <c r="AA63" s="99"/>
    </row>
    <row r="64" spans="1:27" s="96" customFormat="1">
      <c r="A64" s="99"/>
      <c r="B64" s="99"/>
      <c r="C64" s="104"/>
      <c r="D64" s="105" t="s">
        <v>324</v>
      </c>
      <c r="E64" s="105"/>
      <c r="F64" s="105" t="s">
        <v>326</v>
      </c>
      <c r="G64" s="105"/>
      <c r="H64" s="106"/>
      <c r="I64" s="99"/>
      <c r="J64" s="120" t="str">
        <f>D64</f>
        <v>L2</v>
      </c>
      <c r="K64" s="99"/>
      <c r="L64" s="130"/>
      <c r="M64" s="214">
        <f>IF(M70=0,0,(M67+M68+M69)/M70)</f>
        <v>0</v>
      </c>
      <c r="N64" s="228"/>
      <c r="O64" s="229"/>
      <c r="P64" s="214">
        <f t="shared" ref="P64:S64" si="26">IF(P70=0,0,(P67+P68+P69)/P70)</f>
        <v>0</v>
      </c>
      <c r="Q64" s="214">
        <f t="shared" si="26"/>
        <v>0</v>
      </c>
      <c r="R64" s="214">
        <f t="shared" si="26"/>
        <v>0</v>
      </c>
      <c r="S64" s="214">
        <f t="shared" si="26"/>
        <v>0</v>
      </c>
      <c r="T64" s="230"/>
      <c r="U64" s="231"/>
      <c r="V64" s="214">
        <f>IF(V70=0,0,(V67+V68+V69)/V70)</f>
        <v>0</v>
      </c>
      <c r="W64" s="230"/>
      <c r="X64" s="231"/>
      <c r="Y64" s="214">
        <f>IF(Y70=0,0,(Y67+Y68+Y69)/Y70)</f>
        <v>0</v>
      </c>
      <c r="Z64" s="132"/>
      <c r="AA64" s="99"/>
    </row>
    <row r="65" spans="1:27" s="96" customFormat="1">
      <c r="A65" s="99"/>
      <c r="B65" s="99"/>
      <c r="C65" s="104"/>
      <c r="D65" s="105"/>
      <c r="E65" s="105"/>
      <c r="F65" s="105"/>
      <c r="G65" s="105"/>
      <c r="H65" s="106" t="s">
        <v>325</v>
      </c>
      <c r="I65" s="99"/>
      <c r="J65" s="120"/>
      <c r="K65" s="99"/>
      <c r="L65" s="130"/>
      <c r="M65" s="131"/>
      <c r="N65" s="148"/>
      <c r="O65" s="149"/>
      <c r="P65" s="131"/>
      <c r="Q65" s="131"/>
      <c r="R65" s="131"/>
      <c r="S65" s="131"/>
      <c r="T65" s="132"/>
      <c r="U65" s="130"/>
      <c r="V65" s="131"/>
      <c r="W65" s="132"/>
      <c r="X65" s="130"/>
      <c r="Y65" s="131"/>
      <c r="Z65" s="132"/>
      <c r="AA65" s="99"/>
    </row>
    <row r="66" spans="1:27" s="175" customFormat="1" ht="22.5">
      <c r="A66" s="166"/>
      <c r="B66" s="166"/>
      <c r="C66" s="167"/>
      <c r="D66" s="203" t="s">
        <v>322</v>
      </c>
      <c r="E66" s="168"/>
      <c r="F66" s="168"/>
      <c r="G66" s="168"/>
      <c r="H66" s="204" t="s">
        <v>328</v>
      </c>
      <c r="I66" s="166"/>
      <c r="J66" s="211">
        <v>0.5</v>
      </c>
      <c r="K66" s="166"/>
      <c r="L66" s="170"/>
      <c r="M66" s="206" t="str">
        <f>IF(M64&gt;=$J66,"да","нет")</f>
        <v>нет</v>
      </c>
      <c r="N66" s="207"/>
      <c r="O66" s="208"/>
      <c r="P66" s="206" t="str">
        <f>IF(P64&gt;=$J66,"да","нет")</f>
        <v>нет</v>
      </c>
      <c r="Q66" s="206" t="str">
        <f t="shared" ref="Q66" si="27">IF(Q64&gt;=$J66,"да","нет")</f>
        <v>нет</v>
      </c>
      <c r="R66" s="206" t="str">
        <f t="shared" ref="R66" si="28">IF(R64&gt;=$J66,"да","нет")</f>
        <v>нет</v>
      </c>
      <c r="S66" s="206" t="str">
        <f t="shared" ref="S66" si="29">IF(S64&gt;=$J66,"да","нет")</f>
        <v>нет</v>
      </c>
      <c r="T66" s="209"/>
      <c r="U66" s="210"/>
      <c r="V66" s="206" t="str">
        <f>IF(V64&gt;=$J66,"да","нет")</f>
        <v>нет</v>
      </c>
      <c r="W66" s="209"/>
      <c r="X66" s="210"/>
      <c r="Y66" s="206" t="str">
        <f>IF(Y64&gt;=$J66,"да","нет")</f>
        <v>нет</v>
      </c>
      <c r="Z66" s="174"/>
      <c r="AA66" s="166"/>
    </row>
    <row r="67" spans="1:27" s="175" customFormat="1" ht="11.25">
      <c r="A67" s="166"/>
      <c r="B67" s="166"/>
      <c r="C67" s="167"/>
      <c r="D67" s="168"/>
      <c r="E67" s="168"/>
      <c r="F67" s="168"/>
      <c r="G67" s="168" t="s">
        <v>66</v>
      </c>
      <c r="H67" s="169"/>
      <c r="I67" s="166"/>
      <c r="J67" s="202">
        <v>1250</v>
      </c>
      <c r="K67" s="166"/>
      <c r="L67" s="170"/>
      <c r="M67" s="171">
        <f>SUMIFS(Balance!M:M,Balance!$J:$J,$J67)</f>
        <v>0</v>
      </c>
      <c r="N67" s="172"/>
      <c r="O67" s="173"/>
      <c r="P67" s="171">
        <f>SUMIFS(Balance!P:P,Balance!$J:$J,$J67)</f>
        <v>0</v>
      </c>
      <c r="Q67" s="171">
        <f>SUMIFS(Balance!Q:Q,Balance!$J:$J,$J67)</f>
        <v>0</v>
      </c>
      <c r="R67" s="171">
        <f>SUMIFS(Balance!R:R,Balance!$J:$J,$J67)</f>
        <v>0</v>
      </c>
      <c r="S67" s="171">
        <f>SUMIFS(Balance!S:S,Balance!$J:$J,$J67)</f>
        <v>0</v>
      </c>
      <c r="T67" s="174"/>
      <c r="U67" s="170"/>
      <c r="V67" s="171">
        <f>SUMIFS(Balance!V:V,Balance!$J:$J,$J67)</f>
        <v>0</v>
      </c>
      <c r="W67" s="174"/>
      <c r="X67" s="170"/>
      <c r="Y67" s="171">
        <f>SUMIFS(Balance!Y:Y,Balance!$J:$J,$J67)</f>
        <v>0</v>
      </c>
      <c r="Z67" s="174"/>
      <c r="AA67" s="166"/>
    </row>
    <row r="68" spans="1:27" s="175" customFormat="1" ht="11.25">
      <c r="A68" s="166"/>
      <c r="B68" s="166"/>
      <c r="C68" s="167"/>
      <c r="D68" s="168"/>
      <c r="E68" s="168"/>
      <c r="F68" s="168"/>
      <c r="G68" s="168" t="s">
        <v>64</v>
      </c>
      <c r="H68" s="169"/>
      <c r="I68" s="166"/>
      <c r="J68" s="202">
        <v>1240</v>
      </c>
      <c r="K68" s="166"/>
      <c r="L68" s="170"/>
      <c r="M68" s="171">
        <f>SUMIFS(Balance!M:M,Balance!$J:$J,$J68)</f>
        <v>0</v>
      </c>
      <c r="N68" s="172"/>
      <c r="O68" s="173"/>
      <c r="P68" s="171">
        <f>SUMIFS(Balance!P:P,Balance!$J:$J,$J68)</f>
        <v>0</v>
      </c>
      <c r="Q68" s="171">
        <f>SUMIFS(Balance!Q:Q,Balance!$J:$J,$J68)</f>
        <v>0</v>
      </c>
      <c r="R68" s="171">
        <f>SUMIFS(Balance!R:R,Balance!$J:$J,$J68)</f>
        <v>0</v>
      </c>
      <c r="S68" s="171">
        <f>SUMIFS(Balance!S:S,Balance!$J:$J,$J68)</f>
        <v>0</v>
      </c>
      <c r="T68" s="174"/>
      <c r="U68" s="170"/>
      <c r="V68" s="171">
        <f>SUMIFS(Balance!V:V,Balance!$J:$J,$J68)</f>
        <v>0</v>
      </c>
      <c r="W68" s="174"/>
      <c r="X68" s="170"/>
      <c r="Y68" s="171">
        <f>SUMIFS(Balance!Y:Y,Balance!$J:$J,$J68)</f>
        <v>0</v>
      </c>
      <c r="Z68" s="174"/>
      <c r="AA68" s="166"/>
    </row>
    <row r="69" spans="1:27" s="175" customFormat="1" ht="11.25">
      <c r="A69" s="166"/>
      <c r="B69" s="166"/>
      <c r="C69" s="167"/>
      <c r="D69" s="168"/>
      <c r="E69" s="168"/>
      <c r="F69" s="168"/>
      <c r="G69" s="168" t="s">
        <v>62</v>
      </c>
      <c r="H69" s="169"/>
      <c r="I69" s="166"/>
      <c r="J69" s="202">
        <v>1230</v>
      </c>
      <c r="K69" s="166"/>
      <c r="L69" s="170"/>
      <c r="M69" s="171">
        <f>SUMIFS(Balance!M:M,Balance!$J:$J,$J69)</f>
        <v>0</v>
      </c>
      <c r="N69" s="172"/>
      <c r="O69" s="173"/>
      <c r="P69" s="171">
        <f>SUMIFS(Balance!P:P,Balance!$J:$J,$J69)</f>
        <v>0</v>
      </c>
      <c r="Q69" s="171">
        <f>SUMIFS(Balance!Q:Q,Balance!$J:$J,$J69)</f>
        <v>0</v>
      </c>
      <c r="R69" s="171">
        <f>SUMIFS(Balance!R:R,Balance!$J:$J,$J69)</f>
        <v>0</v>
      </c>
      <c r="S69" s="171">
        <f>SUMIFS(Balance!S:S,Balance!$J:$J,$J69)</f>
        <v>0</v>
      </c>
      <c r="T69" s="174"/>
      <c r="U69" s="170"/>
      <c r="V69" s="171">
        <f>SUMIFS(Balance!V:V,Balance!$J:$J,$J69)</f>
        <v>0</v>
      </c>
      <c r="W69" s="174"/>
      <c r="X69" s="170"/>
      <c r="Y69" s="171">
        <f>SUMIFS(Balance!Y:Y,Balance!$J:$J,$J69)</f>
        <v>0</v>
      </c>
      <c r="Z69" s="174"/>
      <c r="AA69" s="166"/>
    </row>
    <row r="70" spans="1:27" s="175" customFormat="1" ht="11.25">
      <c r="A70" s="166"/>
      <c r="B70" s="166"/>
      <c r="C70" s="167"/>
      <c r="D70" s="168"/>
      <c r="E70" s="168"/>
      <c r="F70" s="168"/>
      <c r="G70" s="168" t="s">
        <v>258</v>
      </c>
      <c r="H70" s="169"/>
      <c r="I70" s="166"/>
      <c r="J70" s="202">
        <v>1500</v>
      </c>
      <c r="K70" s="166"/>
      <c r="L70" s="170"/>
      <c r="M70" s="171">
        <f>SUMIFS(Balance!M:M,Balance!$J:$J,$J70)</f>
        <v>0</v>
      </c>
      <c r="N70" s="172"/>
      <c r="O70" s="173"/>
      <c r="P70" s="171">
        <f>SUMIFS(Balance!P:P,Balance!$J:$J,$J70)</f>
        <v>0</v>
      </c>
      <c r="Q70" s="171">
        <f>SUMIFS(Balance!Q:Q,Balance!$J:$J,$J70)</f>
        <v>0</v>
      </c>
      <c r="R70" s="171">
        <f>SUMIFS(Balance!R:R,Balance!$J:$J,$J70)</f>
        <v>0</v>
      </c>
      <c r="S70" s="171">
        <f>SUMIFS(Balance!S:S,Balance!$J:$J,$J70)</f>
        <v>0</v>
      </c>
      <c r="T70" s="174"/>
      <c r="U70" s="170"/>
      <c r="V70" s="171">
        <f>SUMIFS(Balance!V:V,Balance!$J:$J,$J70)</f>
        <v>0</v>
      </c>
      <c r="W70" s="174"/>
      <c r="X70" s="170"/>
      <c r="Y70" s="171">
        <f>SUMIFS(Balance!Y:Y,Balance!$J:$J,$J70)</f>
        <v>0</v>
      </c>
      <c r="Z70" s="174"/>
      <c r="AA70" s="166"/>
    </row>
    <row r="71" spans="1:27" s="96" customFormat="1">
      <c r="A71" s="99"/>
      <c r="B71" s="99"/>
      <c r="C71" s="104"/>
      <c r="D71" s="105"/>
      <c r="E71" s="105"/>
      <c r="F71" s="105"/>
      <c r="G71" s="105"/>
      <c r="H71" s="106"/>
      <c r="I71" s="99"/>
      <c r="J71" s="120"/>
      <c r="K71" s="99"/>
      <c r="L71" s="130"/>
      <c r="M71" s="201"/>
      <c r="N71" s="148"/>
      <c r="O71" s="149"/>
      <c r="P71" s="201"/>
      <c r="Q71" s="201"/>
      <c r="R71" s="201"/>
      <c r="S71" s="201"/>
      <c r="T71" s="132"/>
      <c r="U71" s="130"/>
      <c r="V71" s="201"/>
      <c r="W71" s="132"/>
      <c r="X71" s="130"/>
      <c r="Y71" s="201"/>
      <c r="Z71" s="132"/>
      <c r="AA71" s="99"/>
    </row>
    <row r="72" spans="1:27" s="96" customFormat="1">
      <c r="A72" s="99"/>
      <c r="B72" s="99"/>
      <c r="C72" s="104"/>
      <c r="D72" s="105" t="s">
        <v>329</v>
      </c>
      <c r="E72" s="105"/>
      <c r="F72" s="105" t="s">
        <v>330</v>
      </c>
      <c r="G72" s="105"/>
      <c r="H72" s="106"/>
      <c r="I72" s="99"/>
      <c r="J72" s="120" t="str">
        <f>D72</f>
        <v>L3</v>
      </c>
      <c r="K72" s="99"/>
      <c r="L72" s="130"/>
      <c r="M72" s="214">
        <f>IF(M77=0,0,(M75+M76)/M77)</f>
        <v>0</v>
      </c>
      <c r="N72" s="228"/>
      <c r="O72" s="229"/>
      <c r="P72" s="214">
        <f t="shared" ref="P72:S72" si="30">IF(P77=0,0,(P75+P76)/P77)</f>
        <v>0</v>
      </c>
      <c r="Q72" s="214">
        <f t="shared" si="30"/>
        <v>0</v>
      </c>
      <c r="R72" s="214">
        <f t="shared" si="30"/>
        <v>0</v>
      </c>
      <c r="S72" s="214">
        <f t="shared" si="30"/>
        <v>0</v>
      </c>
      <c r="T72" s="230"/>
      <c r="U72" s="231"/>
      <c r="V72" s="214">
        <f>IF(V77=0,0,(V75+V76)/V77)</f>
        <v>0</v>
      </c>
      <c r="W72" s="230"/>
      <c r="X72" s="231"/>
      <c r="Y72" s="214">
        <f>IF(Y77=0,0,(Y75+Y76)/Y77)</f>
        <v>0</v>
      </c>
      <c r="Z72" s="132"/>
      <c r="AA72" s="99"/>
    </row>
    <row r="73" spans="1:27" s="96" customFormat="1">
      <c r="A73" s="99"/>
      <c r="B73" s="99"/>
      <c r="C73" s="104"/>
      <c r="D73" s="105"/>
      <c r="E73" s="105"/>
      <c r="F73" s="105"/>
      <c r="G73" s="105"/>
      <c r="H73" s="106" t="s">
        <v>331</v>
      </c>
      <c r="I73" s="99"/>
      <c r="J73" s="120"/>
      <c r="K73" s="99"/>
      <c r="L73" s="130"/>
      <c r="M73" s="131"/>
      <c r="N73" s="148"/>
      <c r="O73" s="149"/>
      <c r="P73" s="131"/>
      <c r="Q73" s="131"/>
      <c r="R73" s="131"/>
      <c r="S73" s="131"/>
      <c r="T73" s="132"/>
      <c r="U73" s="130"/>
      <c r="V73" s="131"/>
      <c r="W73" s="132"/>
      <c r="X73" s="130"/>
      <c r="Y73" s="131"/>
      <c r="Z73" s="132"/>
      <c r="AA73" s="99"/>
    </row>
    <row r="74" spans="1:27" s="175" customFormat="1" ht="22.5">
      <c r="A74" s="166"/>
      <c r="B74" s="166"/>
      <c r="C74" s="167"/>
      <c r="D74" s="203" t="s">
        <v>322</v>
      </c>
      <c r="E74" s="168"/>
      <c r="F74" s="168"/>
      <c r="G74" s="168"/>
      <c r="H74" s="204" t="s">
        <v>332</v>
      </c>
      <c r="I74" s="166"/>
      <c r="J74" s="211">
        <v>0.2</v>
      </c>
      <c r="K74" s="166"/>
      <c r="L74" s="170"/>
      <c r="M74" s="206" t="str">
        <f>IF(M72&gt;=$J74,"да","нет")</f>
        <v>нет</v>
      </c>
      <c r="N74" s="207"/>
      <c r="O74" s="208"/>
      <c r="P74" s="206" t="str">
        <f>IF(P72&gt;=$J74,"да","нет")</f>
        <v>нет</v>
      </c>
      <c r="Q74" s="206" t="str">
        <f t="shared" ref="Q74:S74" si="31">IF(Q72&gt;=$J74,"да","нет")</f>
        <v>нет</v>
      </c>
      <c r="R74" s="206" t="str">
        <f t="shared" si="31"/>
        <v>нет</v>
      </c>
      <c r="S74" s="206" t="str">
        <f t="shared" si="31"/>
        <v>нет</v>
      </c>
      <c r="T74" s="209"/>
      <c r="U74" s="210"/>
      <c r="V74" s="206" t="str">
        <f>IF(V72&gt;=$J74,"да","нет")</f>
        <v>нет</v>
      </c>
      <c r="W74" s="209"/>
      <c r="X74" s="210"/>
      <c r="Y74" s="206" t="str">
        <f>IF(Y72&gt;=$J74,"да","нет")</f>
        <v>нет</v>
      </c>
      <c r="Z74" s="174"/>
      <c r="AA74" s="166"/>
    </row>
    <row r="75" spans="1:27" s="175" customFormat="1" ht="11.25">
      <c r="A75" s="166"/>
      <c r="B75" s="166"/>
      <c r="C75" s="167"/>
      <c r="D75" s="168"/>
      <c r="E75" s="168"/>
      <c r="F75" s="168"/>
      <c r="G75" s="168" t="s">
        <v>66</v>
      </c>
      <c r="H75" s="169"/>
      <c r="I75" s="166"/>
      <c r="J75" s="202">
        <v>1250</v>
      </c>
      <c r="K75" s="166"/>
      <c r="L75" s="170"/>
      <c r="M75" s="171">
        <f>SUMIFS(Balance!M:M,Balance!$J:$J,$J75)</f>
        <v>0</v>
      </c>
      <c r="N75" s="172"/>
      <c r="O75" s="173"/>
      <c r="P75" s="171">
        <f>SUMIFS(Balance!P:P,Balance!$J:$J,$J75)</f>
        <v>0</v>
      </c>
      <c r="Q75" s="171">
        <f>SUMIFS(Balance!Q:Q,Balance!$J:$J,$J75)</f>
        <v>0</v>
      </c>
      <c r="R75" s="171">
        <f>SUMIFS(Balance!R:R,Balance!$J:$J,$J75)</f>
        <v>0</v>
      </c>
      <c r="S75" s="171">
        <f>SUMIFS(Balance!S:S,Balance!$J:$J,$J75)</f>
        <v>0</v>
      </c>
      <c r="T75" s="174"/>
      <c r="U75" s="170"/>
      <c r="V75" s="171">
        <f>SUMIFS(Balance!V:V,Balance!$J:$J,$J75)</f>
        <v>0</v>
      </c>
      <c r="W75" s="174"/>
      <c r="X75" s="170"/>
      <c r="Y75" s="171">
        <f>SUMIFS(Balance!Y:Y,Balance!$J:$J,$J75)</f>
        <v>0</v>
      </c>
      <c r="Z75" s="174"/>
      <c r="AA75" s="166"/>
    </row>
    <row r="76" spans="1:27" s="175" customFormat="1" ht="11.25">
      <c r="A76" s="166"/>
      <c r="B76" s="166"/>
      <c r="C76" s="167"/>
      <c r="D76" s="168"/>
      <c r="E76" s="168"/>
      <c r="F76" s="168"/>
      <c r="G76" s="168" t="s">
        <v>64</v>
      </c>
      <c r="H76" s="169"/>
      <c r="I76" s="166"/>
      <c r="J76" s="202">
        <v>1240</v>
      </c>
      <c r="K76" s="166"/>
      <c r="L76" s="170"/>
      <c r="M76" s="171">
        <f>SUMIFS(Balance!M:M,Balance!$J:$J,$J76)</f>
        <v>0</v>
      </c>
      <c r="N76" s="172"/>
      <c r="O76" s="173"/>
      <c r="P76" s="171">
        <f>SUMIFS(Balance!P:P,Balance!$J:$J,$J76)</f>
        <v>0</v>
      </c>
      <c r="Q76" s="171">
        <f>SUMIFS(Balance!Q:Q,Balance!$J:$J,$J76)</f>
        <v>0</v>
      </c>
      <c r="R76" s="171">
        <f>SUMIFS(Balance!R:R,Balance!$J:$J,$J76)</f>
        <v>0</v>
      </c>
      <c r="S76" s="171">
        <f>SUMIFS(Balance!S:S,Balance!$J:$J,$J76)</f>
        <v>0</v>
      </c>
      <c r="T76" s="174"/>
      <c r="U76" s="170"/>
      <c r="V76" s="171">
        <f>SUMIFS(Balance!V:V,Balance!$J:$J,$J76)</f>
        <v>0</v>
      </c>
      <c r="W76" s="174"/>
      <c r="X76" s="170"/>
      <c r="Y76" s="171">
        <f>SUMIFS(Balance!Y:Y,Balance!$J:$J,$J76)</f>
        <v>0</v>
      </c>
      <c r="Z76" s="174"/>
      <c r="AA76" s="166"/>
    </row>
    <row r="77" spans="1:27" s="175" customFormat="1" ht="11.25">
      <c r="A77" s="166"/>
      <c r="B77" s="166"/>
      <c r="C77" s="167"/>
      <c r="D77" s="168"/>
      <c r="E77" s="168"/>
      <c r="F77" s="168"/>
      <c r="G77" s="168" t="s">
        <v>258</v>
      </c>
      <c r="H77" s="169"/>
      <c r="I77" s="166"/>
      <c r="J77" s="202">
        <v>1500</v>
      </c>
      <c r="K77" s="166"/>
      <c r="L77" s="170"/>
      <c r="M77" s="171">
        <f>SUMIFS(Balance!M:M,Balance!$J:$J,$J77)</f>
        <v>0</v>
      </c>
      <c r="N77" s="172"/>
      <c r="O77" s="173"/>
      <c r="P77" s="171">
        <f>SUMIFS(Balance!P:P,Balance!$J:$J,$J77)</f>
        <v>0</v>
      </c>
      <c r="Q77" s="171">
        <f>SUMIFS(Balance!Q:Q,Balance!$J:$J,$J77)</f>
        <v>0</v>
      </c>
      <c r="R77" s="171">
        <f>SUMIFS(Balance!R:R,Balance!$J:$J,$J77)</f>
        <v>0</v>
      </c>
      <c r="S77" s="171">
        <f>SUMIFS(Balance!S:S,Balance!$J:$J,$J77)</f>
        <v>0</v>
      </c>
      <c r="T77" s="174"/>
      <c r="U77" s="170"/>
      <c r="V77" s="171">
        <f>SUMIFS(Balance!V:V,Balance!$J:$J,$J77)</f>
        <v>0</v>
      </c>
      <c r="W77" s="174"/>
      <c r="X77" s="170"/>
      <c r="Y77" s="171">
        <f>SUMIFS(Balance!Y:Y,Balance!$J:$J,$J77)</f>
        <v>0</v>
      </c>
      <c r="Z77" s="174"/>
      <c r="AA77" s="166"/>
    </row>
    <row r="78" spans="1:27" s="96" customFormat="1">
      <c r="A78" s="99"/>
      <c r="B78" s="99"/>
      <c r="C78" s="104"/>
      <c r="D78" s="105"/>
      <c r="E78" s="105"/>
      <c r="F78" s="105"/>
      <c r="G78" s="105"/>
      <c r="H78" s="106"/>
      <c r="I78" s="99"/>
      <c r="J78" s="120"/>
      <c r="K78" s="99"/>
      <c r="L78" s="130"/>
      <c r="M78" s="201"/>
      <c r="N78" s="148"/>
      <c r="O78" s="149"/>
      <c r="P78" s="201"/>
      <c r="Q78" s="201"/>
      <c r="R78" s="201"/>
      <c r="S78" s="201"/>
      <c r="T78" s="132"/>
      <c r="U78" s="130"/>
      <c r="V78" s="201"/>
      <c r="W78" s="132"/>
      <c r="X78" s="130"/>
      <c r="Y78" s="201"/>
      <c r="Z78" s="132"/>
      <c r="AA78" s="99"/>
    </row>
    <row r="79" spans="1:27" s="96" customFormat="1">
      <c r="A79" s="99"/>
      <c r="B79" s="99"/>
      <c r="C79" s="104"/>
      <c r="D79" s="105" t="s">
        <v>333</v>
      </c>
      <c r="E79" s="105"/>
      <c r="F79" s="105" t="s">
        <v>335</v>
      </c>
      <c r="G79" s="105"/>
      <c r="H79" s="106"/>
      <c r="I79" s="99"/>
      <c r="J79" s="120" t="str">
        <f>D79</f>
        <v>L4</v>
      </c>
      <c r="K79" s="99"/>
      <c r="L79" s="130"/>
      <c r="M79" s="214">
        <f>IF(M83+M84=0,0,M82/(M83+M84))</f>
        <v>0</v>
      </c>
      <c r="N79" s="228"/>
      <c r="O79" s="229"/>
      <c r="P79" s="214">
        <f t="shared" ref="P79:S79" si="32">IF(P83+P84=0,0,P82/(P83+P84))</f>
        <v>0</v>
      </c>
      <c r="Q79" s="214">
        <f t="shared" si="32"/>
        <v>0</v>
      </c>
      <c r="R79" s="214">
        <f t="shared" si="32"/>
        <v>0</v>
      </c>
      <c r="S79" s="214">
        <f t="shared" si="32"/>
        <v>0</v>
      </c>
      <c r="T79" s="230"/>
      <c r="U79" s="231"/>
      <c r="V79" s="214">
        <f>IF(V83+V84=0,0,V82/(V83+V84))</f>
        <v>0</v>
      </c>
      <c r="W79" s="230"/>
      <c r="X79" s="231"/>
      <c r="Y79" s="214">
        <f>IF(Y83+Y84=0,0,Y82/(Y83+Y84))</f>
        <v>0</v>
      </c>
      <c r="Z79" s="132"/>
      <c r="AA79" s="99"/>
    </row>
    <row r="80" spans="1:27" s="96" customFormat="1">
      <c r="A80" s="99"/>
      <c r="B80" s="99"/>
      <c r="C80" s="104"/>
      <c r="D80" s="105"/>
      <c r="E80" s="105"/>
      <c r="F80" s="105"/>
      <c r="G80" s="105"/>
      <c r="H80" s="106" t="s">
        <v>336</v>
      </c>
      <c r="I80" s="99"/>
      <c r="J80" s="120"/>
      <c r="K80" s="99"/>
      <c r="L80" s="130"/>
      <c r="M80" s="131"/>
      <c r="N80" s="148"/>
      <c r="O80" s="149"/>
      <c r="P80" s="131"/>
      <c r="Q80" s="131"/>
      <c r="R80" s="131"/>
      <c r="S80" s="131"/>
      <c r="T80" s="132"/>
      <c r="U80" s="130"/>
      <c r="V80" s="131"/>
      <c r="W80" s="132"/>
      <c r="X80" s="130"/>
      <c r="Y80" s="131"/>
      <c r="Z80" s="132"/>
      <c r="AA80" s="99"/>
    </row>
    <row r="81" spans="1:27" s="175" customFormat="1" ht="11.25">
      <c r="A81" s="166"/>
      <c r="B81" s="166"/>
      <c r="C81" s="167"/>
      <c r="D81" s="203" t="s">
        <v>322</v>
      </c>
      <c r="E81" s="168"/>
      <c r="F81" s="168"/>
      <c r="G81" s="168"/>
      <c r="H81" s="204" t="s">
        <v>334</v>
      </c>
      <c r="I81" s="166"/>
      <c r="J81" s="211">
        <v>2</v>
      </c>
      <c r="K81" s="166"/>
      <c r="L81" s="170"/>
      <c r="M81" s="206" t="str">
        <f>IF(M79&gt;=$J81,"да","нет")</f>
        <v>нет</v>
      </c>
      <c r="N81" s="207"/>
      <c r="O81" s="208"/>
      <c r="P81" s="206" t="str">
        <f>IF(P79&gt;=$J81,"да","нет")</f>
        <v>нет</v>
      </c>
      <c r="Q81" s="206" t="str">
        <f t="shared" ref="Q81:S81" si="33">IF(Q79&gt;=$J81,"да","нет")</f>
        <v>нет</v>
      </c>
      <c r="R81" s="206" t="str">
        <f t="shared" si="33"/>
        <v>нет</v>
      </c>
      <c r="S81" s="206" t="str">
        <f t="shared" si="33"/>
        <v>нет</v>
      </c>
      <c r="T81" s="209"/>
      <c r="U81" s="210"/>
      <c r="V81" s="206" t="str">
        <f>IF(V79&gt;=$J81,"да","нет")</f>
        <v>нет</v>
      </c>
      <c r="W81" s="209"/>
      <c r="X81" s="210"/>
      <c r="Y81" s="206" t="str">
        <f>IF(Y79&gt;=$J81,"да","нет")</f>
        <v>нет</v>
      </c>
      <c r="Z81" s="174"/>
      <c r="AA81" s="166"/>
    </row>
    <row r="82" spans="1:27" s="175" customFormat="1" ht="11.25">
      <c r="A82" s="166"/>
      <c r="B82" s="166"/>
      <c r="C82" s="167"/>
      <c r="D82" s="168"/>
      <c r="E82" s="168"/>
      <c r="F82" s="168"/>
      <c r="G82" s="168" t="s">
        <v>252</v>
      </c>
      <c r="H82" s="169"/>
      <c r="I82" s="166"/>
      <c r="J82" s="202">
        <v>1600</v>
      </c>
      <c r="K82" s="166"/>
      <c r="L82" s="170"/>
      <c r="M82" s="171">
        <f>SUMIFS(Balance!M:M,Balance!$J:$J,$J82)</f>
        <v>0</v>
      </c>
      <c r="N82" s="172"/>
      <c r="O82" s="173"/>
      <c r="P82" s="171">
        <f>SUMIFS(Balance!P:P,Balance!$J:$J,$J82)</f>
        <v>0</v>
      </c>
      <c r="Q82" s="171">
        <f>SUMIFS(Balance!Q:Q,Balance!$J:$J,$J82)</f>
        <v>0</v>
      </c>
      <c r="R82" s="171">
        <f>SUMIFS(Balance!R:R,Balance!$J:$J,$J82)</f>
        <v>0</v>
      </c>
      <c r="S82" s="171">
        <f>SUMIFS(Balance!S:S,Balance!$J:$J,$J82)</f>
        <v>0</v>
      </c>
      <c r="T82" s="174"/>
      <c r="U82" s="170"/>
      <c r="V82" s="171">
        <f>SUMIFS(Balance!V:V,Balance!$J:$J,$J82)</f>
        <v>0</v>
      </c>
      <c r="W82" s="174"/>
      <c r="X82" s="170"/>
      <c r="Y82" s="171">
        <f>SUMIFS(Balance!Y:Y,Balance!$J:$J,$J82)</f>
        <v>0</v>
      </c>
      <c r="Z82" s="174"/>
      <c r="AA82" s="166"/>
    </row>
    <row r="83" spans="1:27" s="175" customFormat="1" ht="11.25">
      <c r="A83" s="166"/>
      <c r="B83" s="166"/>
      <c r="C83" s="167"/>
      <c r="D83" s="168"/>
      <c r="E83" s="168"/>
      <c r="F83" s="168"/>
      <c r="G83" s="168" t="s">
        <v>257</v>
      </c>
      <c r="H83" s="169"/>
      <c r="I83" s="166"/>
      <c r="J83" s="202">
        <v>1400</v>
      </c>
      <c r="K83" s="166"/>
      <c r="L83" s="170"/>
      <c r="M83" s="171">
        <f>SUMIFS(Balance!M:M,Balance!$J:$J,$J83)</f>
        <v>0</v>
      </c>
      <c r="N83" s="172"/>
      <c r="O83" s="173"/>
      <c r="P83" s="171">
        <f>SUMIFS(Balance!P:P,Balance!$J:$J,$J83)</f>
        <v>0</v>
      </c>
      <c r="Q83" s="171">
        <f>SUMIFS(Balance!Q:Q,Balance!$J:$J,$J83)</f>
        <v>0</v>
      </c>
      <c r="R83" s="171">
        <f>SUMIFS(Balance!R:R,Balance!$J:$J,$J83)</f>
        <v>0</v>
      </c>
      <c r="S83" s="171">
        <f>SUMIFS(Balance!S:S,Balance!$J:$J,$J83)</f>
        <v>0</v>
      </c>
      <c r="T83" s="174"/>
      <c r="U83" s="170"/>
      <c r="V83" s="171">
        <f>SUMIFS(Balance!V:V,Balance!$J:$J,$J83)</f>
        <v>0</v>
      </c>
      <c r="W83" s="174"/>
      <c r="X83" s="170"/>
      <c r="Y83" s="171">
        <f>SUMIFS(Balance!Y:Y,Balance!$J:$J,$J83)</f>
        <v>0</v>
      </c>
      <c r="Z83" s="174"/>
      <c r="AA83" s="166"/>
    </row>
    <row r="84" spans="1:27" s="175" customFormat="1" ht="11.25">
      <c r="A84" s="166"/>
      <c r="B84" s="166"/>
      <c r="C84" s="167"/>
      <c r="D84" s="168"/>
      <c r="E84" s="168"/>
      <c r="F84" s="168"/>
      <c r="G84" s="168" t="s">
        <v>258</v>
      </c>
      <c r="H84" s="169"/>
      <c r="I84" s="166"/>
      <c r="J84" s="202">
        <v>1500</v>
      </c>
      <c r="K84" s="166"/>
      <c r="L84" s="170"/>
      <c r="M84" s="171">
        <f>SUMIFS(Balance!M:M,Balance!$J:$J,$J84)</f>
        <v>0</v>
      </c>
      <c r="N84" s="172"/>
      <c r="O84" s="173"/>
      <c r="P84" s="171">
        <f>SUMIFS(Balance!P:P,Balance!$J:$J,$J84)</f>
        <v>0</v>
      </c>
      <c r="Q84" s="171">
        <f>SUMIFS(Balance!Q:Q,Balance!$J:$J,$J84)</f>
        <v>0</v>
      </c>
      <c r="R84" s="171">
        <f>SUMIFS(Balance!R:R,Balance!$J:$J,$J84)</f>
        <v>0</v>
      </c>
      <c r="S84" s="171">
        <f>SUMIFS(Balance!S:S,Balance!$J:$J,$J84)</f>
        <v>0</v>
      </c>
      <c r="T84" s="174"/>
      <c r="U84" s="170"/>
      <c r="V84" s="171">
        <f>SUMIFS(Balance!V:V,Balance!$J:$J,$J84)</f>
        <v>0</v>
      </c>
      <c r="W84" s="174"/>
      <c r="X84" s="170"/>
      <c r="Y84" s="171">
        <f>SUMIFS(Balance!Y:Y,Balance!$J:$J,$J84)</f>
        <v>0</v>
      </c>
      <c r="Z84" s="174"/>
      <c r="AA84" s="166"/>
    </row>
    <row r="85" spans="1:27" s="96" customFormat="1">
      <c r="A85" s="99"/>
      <c r="B85" s="99"/>
      <c r="C85" s="104"/>
      <c r="D85" s="105"/>
      <c r="E85" s="105"/>
      <c r="F85" s="105"/>
      <c r="G85" s="105"/>
      <c r="H85" s="106"/>
      <c r="I85" s="99"/>
      <c r="J85" s="120"/>
      <c r="K85" s="99"/>
      <c r="L85" s="130"/>
      <c r="M85" s="201"/>
      <c r="N85" s="148"/>
      <c r="O85" s="149"/>
      <c r="P85" s="201"/>
      <c r="Q85" s="201"/>
      <c r="R85" s="201"/>
      <c r="S85" s="201"/>
      <c r="T85" s="132"/>
      <c r="U85" s="130"/>
      <c r="V85" s="201"/>
      <c r="W85" s="132"/>
      <c r="X85" s="130"/>
      <c r="Y85" s="201"/>
      <c r="Z85" s="132"/>
      <c r="AA85" s="99"/>
    </row>
    <row r="86" spans="1:27" s="96" customFormat="1">
      <c r="A86" s="99"/>
      <c r="B86" s="99"/>
      <c r="C86" s="104"/>
      <c r="D86" s="105" t="s">
        <v>337</v>
      </c>
      <c r="E86" s="105"/>
      <c r="F86" s="105" t="s">
        <v>338</v>
      </c>
      <c r="G86" s="105"/>
      <c r="H86" s="106"/>
      <c r="I86" s="99"/>
      <c r="J86" s="120" t="str">
        <f>D86</f>
        <v>L5</v>
      </c>
      <c r="K86" s="99"/>
      <c r="L86" s="130"/>
      <c r="M86" s="214">
        <f>IF(M90=0,0,(M89/12)/M90)</f>
        <v>0</v>
      </c>
      <c r="N86" s="228"/>
      <c r="O86" s="229"/>
      <c r="P86" s="214">
        <f t="shared" ref="P86:S86" si="34">IF(P90=0,0,(P89/12)/P90)</f>
        <v>0</v>
      </c>
      <c r="Q86" s="214">
        <f t="shared" si="34"/>
        <v>0</v>
      </c>
      <c r="R86" s="214">
        <f t="shared" si="34"/>
        <v>0</v>
      </c>
      <c r="S86" s="214">
        <f t="shared" si="34"/>
        <v>0</v>
      </c>
      <c r="T86" s="230"/>
      <c r="U86" s="231"/>
      <c r="V86" s="214">
        <f>IF(V90=0,0,(V89/12)/V90)</f>
        <v>0</v>
      </c>
      <c r="W86" s="230"/>
      <c r="X86" s="231"/>
      <c r="Y86" s="214">
        <f>IF(Y90=0,0,(Y89/12)/Y90)</f>
        <v>0</v>
      </c>
      <c r="Z86" s="132"/>
      <c r="AA86" s="99"/>
    </row>
    <row r="87" spans="1:27" s="96" customFormat="1">
      <c r="A87" s="99"/>
      <c r="B87" s="99"/>
      <c r="C87" s="104"/>
      <c r="D87" s="105"/>
      <c r="E87" s="105"/>
      <c r="F87" s="105"/>
      <c r="G87" s="105"/>
      <c r="H87" s="106" t="s">
        <v>339</v>
      </c>
      <c r="I87" s="99"/>
      <c r="J87" s="120"/>
      <c r="K87" s="99"/>
      <c r="L87" s="130"/>
      <c r="M87" s="131"/>
      <c r="N87" s="148"/>
      <c r="O87" s="149"/>
      <c r="P87" s="131"/>
      <c r="Q87" s="131"/>
      <c r="R87" s="131"/>
      <c r="S87" s="131"/>
      <c r="T87" s="132"/>
      <c r="U87" s="130"/>
      <c r="V87" s="131"/>
      <c r="W87" s="132"/>
      <c r="X87" s="130"/>
      <c r="Y87" s="131"/>
      <c r="Z87" s="132"/>
      <c r="AA87" s="99"/>
    </row>
    <row r="88" spans="1:27" s="175" customFormat="1" ht="11.25">
      <c r="A88" s="166"/>
      <c r="B88" s="166"/>
      <c r="C88" s="167"/>
      <c r="D88" s="168" t="s">
        <v>322</v>
      </c>
      <c r="E88" s="168"/>
      <c r="F88" s="168"/>
      <c r="G88" s="168"/>
      <c r="H88" s="205" t="s">
        <v>340</v>
      </c>
      <c r="I88" s="166"/>
      <c r="J88" s="212">
        <f>1/3</f>
        <v>0.33333333333333331</v>
      </c>
      <c r="K88" s="166"/>
      <c r="L88" s="170"/>
      <c r="M88" s="206" t="str">
        <f>IF(M86&gt;=$J88,"да","нет")</f>
        <v>нет</v>
      </c>
      <c r="N88" s="207"/>
      <c r="O88" s="208"/>
      <c r="P88" s="206" t="str">
        <f>IF(P86&gt;=$J88,"да","нет")</f>
        <v>нет</v>
      </c>
      <c r="Q88" s="206" t="str">
        <f>IF(Q86&gt;=$J88,"да","нет")</f>
        <v>нет</v>
      </c>
      <c r="R88" s="206" t="str">
        <f>IF(R86&gt;=$J88,"да","нет")</f>
        <v>нет</v>
      </c>
      <c r="S88" s="206" t="str">
        <f>IF(S86&gt;=$J88,"да","нет")</f>
        <v>нет</v>
      </c>
      <c r="T88" s="209"/>
      <c r="U88" s="210"/>
      <c r="V88" s="206" t="str">
        <f>IF(V86&gt;=$J88,"да","нет")</f>
        <v>нет</v>
      </c>
      <c r="W88" s="209"/>
      <c r="X88" s="210"/>
      <c r="Y88" s="206" t="str">
        <f>IF(Y86&gt;=$J88,"да","нет")</f>
        <v>нет</v>
      </c>
      <c r="Z88" s="174"/>
      <c r="AA88" s="166"/>
    </row>
    <row r="89" spans="1:27" s="175" customFormat="1" ht="11.25">
      <c r="A89" s="166"/>
      <c r="B89" s="166"/>
      <c r="C89" s="167"/>
      <c r="D89" s="168"/>
      <c r="E89" s="168"/>
      <c r="F89" s="168"/>
      <c r="G89" s="168" t="s">
        <v>277</v>
      </c>
      <c r="H89" s="169"/>
      <c r="I89" s="166"/>
      <c r="J89" s="202">
        <v>2110</v>
      </c>
      <c r="K89" s="166"/>
      <c r="L89" s="170"/>
      <c r="M89" s="171">
        <f>SUMIFS('P&amp;L'!M:M,'P&amp;L'!$J:$J,$J89)</f>
        <v>0</v>
      </c>
      <c r="N89" s="172"/>
      <c r="O89" s="173"/>
      <c r="P89" s="171">
        <f>SUMIFS('P&amp;L'!P:P,'P&amp;L'!$J:$J,$J89)</f>
        <v>0</v>
      </c>
      <c r="Q89" s="171">
        <f>SUMIFS('P&amp;L'!Q:Q,'P&amp;L'!$J:$J,$J89)</f>
        <v>0</v>
      </c>
      <c r="R89" s="171">
        <f>SUMIFS('P&amp;L'!R:R,'P&amp;L'!$J:$J,$J89)</f>
        <v>0</v>
      </c>
      <c r="S89" s="171">
        <f>SUMIFS('P&amp;L'!S:S,'P&amp;L'!$J:$J,$J89)</f>
        <v>0</v>
      </c>
      <c r="T89" s="174"/>
      <c r="U89" s="170"/>
      <c r="V89" s="171">
        <f>SUMIFS('P&amp;L'!V:V,'P&amp;L'!$J:$J,$J89)</f>
        <v>0</v>
      </c>
      <c r="W89" s="174"/>
      <c r="X89" s="170"/>
      <c r="Y89" s="171">
        <f>SUMIFS('P&amp;L'!Y:Y,'P&amp;L'!$J:$J,$J89)</f>
        <v>0</v>
      </c>
      <c r="Z89" s="174"/>
      <c r="AA89" s="166"/>
    </row>
    <row r="90" spans="1:27" s="175" customFormat="1" ht="11.25">
      <c r="A90" s="166"/>
      <c r="B90" s="166"/>
      <c r="C90" s="167"/>
      <c r="D90" s="168"/>
      <c r="E90" s="168"/>
      <c r="F90" s="168"/>
      <c r="G90" s="168" t="s">
        <v>258</v>
      </c>
      <c r="H90" s="169"/>
      <c r="I90" s="166"/>
      <c r="J90" s="202">
        <v>1500</v>
      </c>
      <c r="K90" s="166"/>
      <c r="L90" s="170"/>
      <c r="M90" s="171">
        <f>SUMIFS(Balance!M:M,Balance!$J:$J,$J90)</f>
        <v>0</v>
      </c>
      <c r="N90" s="172"/>
      <c r="O90" s="173"/>
      <c r="P90" s="171">
        <f>SUMIFS(Balance!P:P,Balance!$J:$J,$J90)</f>
        <v>0</v>
      </c>
      <c r="Q90" s="171">
        <f>SUMIFS(Balance!Q:Q,Balance!$J:$J,$J90)</f>
        <v>0</v>
      </c>
      <c r="R90" s="171">
        <f>SUMIFS(Balance!R:R,Balance!$J:$J,$J90)</f>
        <v>0</v>
      </c>
      <c r="S90" s="171">
        <f>SUMIFS(Balance!S:S,Balance!$J:$J,$J90)</f>
        <v>0</v>
      </c>
      <c r="T90" s="174"/>
      <c r="U90" s="170"/>
      <c r="V90" s="171">
        <f>SUMIFS(Balance!V:V,Balance!$J:$J,$J90)</f>
        <v>0</v>
      </c>
      <c r="W90" s="174"/>
      <c r="X90" s="170"/>
      <c r="Y90" s="171">
        <f>SUMIFS(Balance!Y:Y,Balance!$J:$J,$J90)</f>
        <v>0</v>
      </c>
      <c r="Z90" s="174"/>
      <c r="AA90" s="166"/>
    </row>
    <row r="91" spans="1:27">
      <c r="A91" s="97"/>
      <c r="B91" s="97"/>
      <c r="C91" s="110"/>
      <c r="D91" s="111"/>
      <c r="E91" s="111"/>
      <c r="F91" s="111"/>
      <c r="G91" s="111"/>
      <c r="H91" s="112"/>
      <c r="I91" s="97"/>
      <c r="J91" s="121"/>
      <c r="K91" s="97"/>
      <c r="L91" s="133"/>
      <c r="M91" s="134"/>
      <c r="N91" s="150"/>
      <c r="O91" s="151"/>
      <c r="P91" s="134"/>
      <c r="Q91" s="134"/>
      <c r="R91" s="134"/>
      <c r="S91" s="134"/>
      <c r="T91" s="135"/>
      <c r="U91" s="133"/>
      <c r="V91" s="134"/>
      <c r="W91" s="135"/>
      <c r="X91" s="133"/>
      <c r="Y91" s="134"/>
      <c r="Z91" s="135"/>
      <c r="AA91" s="97"/>
    </row>
    <row r="92" spans="1:27">
      <c r="A92" s="97"/>
      <c r="B92" s="97"/>
      <c r="C92" s="97"/>
      <c r="D92" s="97"/>
      <c r="E92" s="97"/>
      <c r="F92" s="97"/>
      <c r="G92" s="97"/>
      <c r="H92" s="97"/>
      <c r="I92" s="97"/>
      <c r="J92" s="98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</row>
  </sheetData>
  <conditionalFormatting sqref="L13:Z17 L19:Z20 L38:L39 N38:O39 T38:U39 W38:X39 Z38:Z39 L26:Z31 L44:Z44">
    <cfRule type="cellIs" dxfId="640" priority="112" operator="equal">
      <formula>0</formula>
    </cfRule>
  </conditionalFormatting>
  <conditionalFormatting sqref="L18:Z18">
    <cfRule type="cellIs" dxfId="639" priority="111" operator="equal">
      <formula>0</formula>
    </cfRule>
  </conditionalFormatting>
  <conditionalFormatting sqref="L22:Z22">
    <cfRule type="cellIs" dxfId="638" priority="110" operator="equal">
      <formula>0</formula>
    </cfRule>
  </conditionalFormatting>
  <conditionalFormatting sqref="L21:Z21">
    <cfRule type="cellIs" dxfId="637" priority="109" operator="equal">
      <formula>0</formula>
    </cfRule>
  </conditionalFormatting>
  <conditionalFormatting sqref="L24:Z25">
    <cfRule type="cellIs" dxfId="636" priority="108" operator="equal">
      <formula>0</formula>
    </cfRule>
  </conditionalFormatting>
  <conditionalFormatting sqref="L23:Z23">
    <cfRule type="cellIs" dxfId="635" priority="107" operator="equal">
      <formula>0</formula>
    </cfRule>
  </conditionalFormatting>
  <conditionalFormatting sqref="L32:Z34">
    <cfRule type="cellIs" dxfId="634" priority="106" operator="equal">
      <formula>0</formula>
    </cfRule>
  </conditionalFormatting>
  <conditionalFormatting sqref="L35:O36 L37 N37:O37 M37:M39 T35:U37 W35:X37 Z35:Z37">
    <cfRule type="cellIs" dxfId="633" priority="105" operator="equal">
      <formula>0</formula>
    </cfRule>
  </conditionalFormatting>
  <conditionalFormatting sqref="Y35:Y39 V35:V39 P35:S39">
    <cfRule type="cellIs" dxfId="632" priority="104" operator="equal">
      <formula>0</formula>
    </cfRule>
  </conditionalFormatting>
  <conditionalFormatting sqref="L42:Z43">
    <cfRule type="cellIs" dxfId="631" priority="102" operator="equal">
      <formula>0</formula>
    </cfRule>
  </conditionalFormatting>
  <conditionalFormatting sqref="L40:Z41">
    <cfRule type="cellIs" dxfId="630" priority="103" operator="equal">
      <formula>0</formula>
    </cfRule>
  </conditionalFormatting>
  <conditionalFormatting sqref="L45:Z46 L55:Z55">
    <cfRule type="cellIs" dxfId="629" priority="101" operator="equal">
      <formula>0</formula>
    </cfRule>
  </conditionalFormatting>
  <conditionalFormatting sqref="L47:Z47 M48:M50">
    <cfRule type="cellIs" dxfId="628" priority="100" operator="equal">
      <formula>0</formula>
    </cfRule>
  </conditionalFormatting>
  <conditionalFormatting sqref="L48 T48:U48 W48:X48 Z48 N48:O48">
    <cfRule type="cellIs" dxfId="627" priority="99" operator="equal">
      <formula>0</formula>
    </cfRule>
  </conditionalFormatting>
  <conditionalFormatting sqref="Y48:Y50 V48:V50 P48:S50">
    <cfRule type="cellIs" dxfId="626" priority="95" operator="equal">
      <formula>0</formula>
    </cfRule>
  </conditionalFormatting>
  <conditionalFormatting sqref="L50 N50:O50 T50:U50 W50:X50 Z50">
    <cfRule type="cellIs" dxfId="625" priority="96" operator="equal">
      <formula>0</formula>
    </cfRule>
  </conditionalFormatting>
  <conditionalFormatting sqref="L49 N49:O49 T49:U49 W49:X49 Z49">
    <cfRule type="cellIs" dxfId="624" priority="97" operator="equal">
      <formula>0</formula>
    </cfRule>
  </conditionalFormatting>
  <conditionalFormatting sqref="M52">
    <cfRule type="cellIs" dxfId="623" priority="91" operator="equal">
      <formula>0</formula>
    </cfRule>
  </conditionalFormatting>
  <conditionalFormatting sqref="M51">
    <cfRule type="cellIs" dxfId="622" priority="94" operator="equal">
      <formula>0</formula>
    </cfRule>
  </conditionalFormatting>
  <conditionalFormatting sqref="L51 N51:O51 T51:U51 W51:X51 Z51">
    <cfRule type="cellIs" dxfId="621" priority="93" operator="equal">
      <formula>0</formula>
    </cfRule>
  </conditionalFormatting>
  <conditionalFormatting sqref="Y51 V51 P51:S51">
    <cfRule type="cellIs" dxfId="620" priority="92" operator="equal">
      <formula>0</formula>
    </cfRule>
  </conditionalFormatting>
  <conditionalFormatting sqref="Y53 V53 P53:S53">
    <cfRule type="cellIs" dxfId="619" priority="85" operator="equal">
      <formula>0</formula>
    </cfRule>
  </conditionalFormatting>
  <conditionalFormatting sqref="L52 N52:O52 T52:U52 W52:X52 Z52">
    <cfRule type="cellIs" dxfId="618" priority="90" operator="equal">
      <formula>0</formula>
    </cfRule>
  </conditionalFormatting>
  <conditionalFormatting sqref="L54 N54:O54 T54:U54 W54:X54 Z54">
    <cfRule type="cellIs" dxfId="617" priority="83" operator="equal">
      <formula>0</formula>
    </cfRule>
  </conditionalFormatting>
  <conditionalFormatting sqref="Y52 V52 P52:S52">
    <cfRule type="cellIs" dxfId="616" priority="88" operator="equal">
      <formula>0</formula>
    </cfRule>
  </conditionalFormatting>
  <conditionalFormatting sqref="M61:O62 T61:U62 W61:X62">
    <cfRule type="cellIs" dxfId="615" priority="61" operator="equal">
      <formula>0</formula>
    </cfRule>
  </conditionalFormatting>
  <conditionalFormatting sqref="M53">
    <cfRule type="cellIs" dxfId="614" priority="87" operator="equal">
      <formula>0</formula>
    </cfRule>
  </conditionalFormatting>
  <conditionalFormatting sqref="L53 N53:O53 T53:U53 W53:X53 Z53">
    <cfRule type="cellIs" dxfId="613" priority="86" operator="equal">
      <formula>0</formula>
    </cfRule>
  </conditionalFormatting>
  <conditionalFormatting sqref="L70 Z70">
    <cfRule type="cellIs" dxfId="612" priority="54" operator="equal">
      <formula>0</formula>
    </cfRule>
  </conditionalFormatting>
  <conditionalFormatting sqref="Y61:Y62 V61:V62 P61:S62">
    <cfRule type="cellIs" dxfId="611" priority="60" operator="equal">
      <formula>0</formula>
    </cfRule>
  </conditionalFormatting>
  <conditionalFormatting sqref="Y60 V60 P60:S60">
    <cfRule type="cellIs" dxfId="610" priority="59" operator="equal">
      <formula>0</formula>
    </cfRule>
  </conditionalFormatting>
  <conditionalFormatting sqref="L56:Z56 L91:Z91">
    <cfRule type="cellIs" dxfId="609" priority="81" operator="equal">
      <formula>0</formula>
    </cfRule>
  </conditionalFormatting>
  <conditionalFormatting sqref="L57:Z57 M60">
    <cfRule type="cellIs" dxfId="608" priority="80" operator="equal">
      <formula>0</formula>
    </cfRule>
  </conditionalFormatting>
  <conditionalFormatting sqref="M63">
    <cfRule type="cellIs" dxfId="607" priority="72" operator="equal">
      <formula>0</formula>
    </cfRule>
  </conditionalFormatting>
  <conditionalFormatting sqref="L61 Z61">
    <cfRule type="cellIs" dxfId="606" priority="77" operator="equal">
      <formula>0</formula>
    </cfRule>
  </conditionalFormatting>
  <conditionalFormatting sqref="L60 N60:O60 T60:U60 W60:X60 Z60">
    <cfRule type="cellIs" dxfId="605" priority="78" operator="equal">
      <formula>0</formula>
    </cfRule>
  </conditionalFormatting>
  <conditionalFormatting sqref="L62 Z62">
    <cfRule type="cellIs" dxfId="604" priority="63" operator="equal">
      <formula>0</formula>
    </cfRule>
  </conditionalFormatting>
  <conditionalFormatting sqref="M66">
    <cfRule type="cellIs" dxfId="603" priority="58" operator="equal">
      <formula>0</formula>
    </cfRule>
  </conditionalFormatting>
  <conditionalFormatting sqref="L63 N63:O63 T63:U63 W63:X63 Z63">
    <cfRule type="cellIs" dxfId="602" priority="71" operator="equal">
      <formula>0</formula>
    </cfRule>
  </conditionalFormatting>
  <conditionalFormatting sqref="Y63 V63 P63:S63">
    <cfRule type="cellIs" dxfId="601" priority="70" operator="equal">
      <formula>0</formula>
    </cfRule>
  </conditionalFormatting>
  <conditionalFormatting sqref="L67 Z67">
    <cfRule type="cellIs" dxfId="600" priority="56" operator="equal">
      <formula>0</formula>
    </cfRule>
  </conditionalFormatting>
  <conditionalFormatting sqref="L64:Z64">
    <cfRule type="cellIs" dxfId="599" priority="55" operator="equal">
      <formula>0</formula>
    </cfRule>
  </conditionalFormatting>
  <conditionalFormatting sqref="L58:Z58">
    <cfRule type="cellIs" dxfId="598" priority="65" operator="equal">
      <formula>0</formula>
    </cfRule>
  </conditionalFormatting>
  <conditionalFormatting sqref="M67:O67 T67:U67 W67:X67 W70:X70 T70:U70 M70:O70">
    <cfRule type="cellIs" dxfId="597" priority="53" operator="equal">
      <formula>0</formula>
    </cfRule>
  </conditionalFormatting>
  <conditionalFormatting sqref="Y66 V66 P66:S66">
    <cfRule type="cellIs" dxfId="596" priority="51" operator="equal">
      <formula>0</formula>
    </cfRule>
  </conditionalFormatting>
  <conditionalFormatting sqref="Y67 V67 P67:S67 P70:S70 V70 Y70">
    <cfRule type="cellIs" dxfId="595" priority="52" operator="equal">
      <formula>0</formula>
    </cfRule>
  </conditionalFormatting>
  <conditionalFormatting sqref="L68 Z68">
    <cfRule type="cellIs" dxfId="594" priority="48" operator="equal">
      <formula>0</formula>
    </cfRule>
  </conditionalFormatting>
  <conditionalFormatting sqref="L65:Z65">
    <cfRule type="cellIs" dxfId="593" priority="50" operator="equal">
      <formula>0</formula>
    </cfRule>
  </conditionalFormatting>
  <conditionalFormatting sqref="M68:O68 T68:U68 W68:X68">
    <cfRule type="cellIs" dxfId="592" priority="47" operator="equal">
      <formula>0</formula>
    </cfRule>
  </conditionalFormatting>
  <conditionalFormatting sqref="L59:Z59">
    <cfRule type="cellIs" dxfId="591" priority="49" operator="equal">
      <formula>0</formula>
    </cfRule>
  </conditionalFormatting>
  <conditionalFormatting sqref="L66 N66:O66 T66:U66 W66:X66 Z66">
    <cfRule type="cellIs" dxfId="590" priority="57" operator="equal">
      <formula>0</formula>
    </cfRule>
  </conditionalFormatting>
  <conditionalFormatting sqref="Y68 V68 P68:S68">
    <cfRule type="cellIs" dxfId="589" priority="46" operator="equal">
      <formula>0</formula>
    </cfRule>
  </conditionalFormatting>
  <conditionalFormatting sqref="L69 Z69">
    <cfRule type="cellIs" dxfId="588" priority="45" operator="equal">
      <formula>0</formula>
    </cfRule>
  </conditionalFormatting>
  <conditionalFormatting sqref="M69:O69 T69:U69 W69:X69">
    <cfRule type="cellIs" dxfId="587" priority="44" operator="equal">
      <formula>0</formula>
    </cfRule>
  </conditionalFormatting>
  <conditionalFormatting sqref="Y69 V69 P69:S69">
    <cfRule type="cellIs" dxfId="586" priority="43" operator="equal">
      <formula>0</formula>
    </cfRule>
  </conditionalFormatting>
  <conditionalFormatting sqref="L77 Z77">
    <cfRule type="cellIs" dxfId="585" priority="35" operator="equal">
      <formula>0</formula>
    </cfRule>
  </conditionalFormatting>
  <conditionalFormatting sqref="M71">
    <cfRule type="cellIs" dxfId="584" priority="42" operator="equal">
      <formula>0</formula>
    </cfRule>
  </conditionalFormatting>
  <conditionalFormatting sqref="M74">
    <cfRule type="cellIs" dxfId="583" priority="39" operator="equal">
      <formula>0</formula>
    </cfRule>
  </conditionalFormatting>
  <conditionalFormatting sqref="L71 N71:O71 T71:U71 W71:X71 Z71">
    <cfRule type="cellIs" dxfId="582" priority="41" operator="equal">
      <formula>0</formula>
    </cfRule>
  </conditionalFormatting>
  <conditionalFormatting sqref="Y71 V71 P71:S71">
    <cfRule type="cellIs" dxfId="581" priority="40" operator="equal">
      <formula>0</formula>
    </cfRule>
  </conditionalFormatting>
  <conditionalFormatting sqref="L75 Z75">
    <cfRule type="cellIs" dxfId="580" priority="37" operator="equal">
      <formula>0</formula>
    </cfRule>
  </conditionalFormatting>
  <conditionalFormatting sqref="L72:Z72">
    <cfRule type="cellIs" dxfId="579" priority="36" operator="equal">
      <formula>0</formula>
    </cfRule>
  </conditionalFormatting>
  <conditionalFormatting sqref="M75:O75 T75:U75 W75:X75 W77:X77 T77:U77 M77:O77">
    <cfRule type="cellIs" dxfId="578" priority="34" operator="equal">
      <formula>0</formula>
    </cfRule>
  </conditionalFormatting>
  <conditionalFormatting sqref="Y74 V74 P74:S74">
    <cfRule type="cellIs" dxfId="577" priority="32" operator="equal">
      <formula>0</formula>
    </cfRule>
  </conditionalFormatting>
  <conditionalFormatting sqref="Y75 V75 P75:S75 P77:S77 V77 Y77">
    <cfRule type="cellIs" dxfId="576" priority="33" operator="equal">
      <formula>0</formula>
    </cfRule>
  </conditionalFormatting>
  <conditionalFormatting sqref="L76 Z76">
    <cfRule type="cellIs" dxfId="575" priority="30" operator="equal">
      <formula>0</formula>
    </cfRule>
  </conditionalFormatting>
  <conditionalFormatting sqref="L73:Z73">
    <cfRule type="cellIs" dxfId="574" priority="31" operator="equal">
      <formula>0</formula>
    </cfRule>
  </conditionalFormatting>
  <conditionalFormatting sqref="M76:O76 T76:U76 W76:X76">
    <cfRule type="cellIs" dxfId="573" priority="29" operator="equal">
      <formula>0</formula>
    </cfRule>
  </conditionalFormatting>
  <conditionalFormatting sqref="L74 N74:O74 T74:U74 W74:X74 Z74">
    <cfRule type="cellIs" dxfId="572" priority="38" operator="equal">
      <formula>0</formula>
    </cfRule>
  </conditionalFormatting>
  <conditionalFormatting sqref="Y76 V76 P76:S76">
    <cfRule type="cellIs" dxfId="571" priority="28" operator="equal">
      <formula>0</formula>
    </cfRule>
  </conditionalFormatting>
  <conditionalFormatting sqref="L82 Z82">
    <cfRule type="cellIs" dxfId="570" priority="17" operator="equal">
      <formula>0</formula>
    </cfRule>
  </conditionalFormatting>
  <conditionalFormatting sqref="M78">
    <cfRule type="cellIs" dxfId="569" priority="24" operator="equal">
      <formula>0</formula>
    </cfRule>
  </conditionalFormatting>
  <conditionalFormatting sqref="M81">
    <cfRule type="cellIs" dxfId="568" priority="21" operator="equal">
      <formula>0</formula>
    </cfRule>
  </conditionalFormatting>
  <conditionalFormatting sqref="L78 N78:O78 T78:U78 W78:X78 Z78">
    <cfRule type="cellIs" dxfId="567" priority="23" operator="equal">
      <formula>0</formula>
    </cfRule>
  </conditionalFormatting>
  <conditionalFormatting sqref="Y78 V78 P78:S78">
    <cfRule type="cellIs" dxfId="566" priority="22" operator="equal">
      <formula>0</formula>
    </cfRule>
  </conditionalFormatting>
  <conditionalFormatting sqref="L83 Z83">
    <cfRule type="cellIs" dxfId="565" priority="19" operator="equal">
      <formula>0</formula>
    </cfRule>
  </conditionalFormatting>
  <conditionalFormatting sqref="L79:Z79">
    <cfRule type="cellIs" dxfId="564" priority="18" operator="equal">
      <formula>0</formula>
    </cfRule>
  </conditionalFormatting>
  <conditionalFormatting sqref="W82:X83 T82:U83 M82:O83">
    <cfRule type="cellIs" dxfId="563" priority="16" operator="equal">
      <formula>0</formula>
    </cfRule>
  </conditionalFormatting>
  <conditionalFormatting sqref="Y81 V81 P81:S81">
    <cfRule type="cellIs" dxfId="562" priority="14" operator="equal">
      <formula>0</formula>
    </cfRule>
  </conditionalFormatting>
  <conditionalFormatting sqref="P82:S83 V82:V83 Y82:Y83">
    <cfRule type="cellIs" dxfId="561" priority="15" operator="equal">
      <formula>0</formula>
    </cfRule>
  </conditionalFormatting>
  <conditionalFormatting sqref="L84 Z84">
    <cfRule type="cellIs" dxfId="560" priority="12" operator="equal">
      <formula>0</formula>
    </cfRule>
  </conditionalFormatting>
  <conditionalFormatting sqref="L80:Z80">
    <cfRule type="cellIs" dxfId="559" priority="13" operator="equal">
      <formula>0</formula>
    </cfRule>
  </conditionalFormatting>
  <conditionalFormatting sqref="M84:O84 T84:U84 W84:X84">
    <cfRule type="cellIs" dxfId="558" priority="11" operator="equal">
      <formula>0</formula>
    </cfRule>
  </conditionalFormatting>
  <conditionalFormatting sqref="L81 N81:O81 T81:U81 W81:X81 Z81">
    <cfRule type="cellIs" dxfId="557" priority="20" operator="equal">
      <formula>0</formula>
    </cfRule>
  </conditionalFormatting>
  <conditionalFormatting sqref="Y84 V84 P84:S84">
    <cfRule type="cellIs" dxfId="556" priority="10" operator="equal">
      <formula>0</formula>
    </cfRule>
  </conditionalFormatting>
  <conditionalFormatting sqref="M89:O90 T89:U90 W89:X90">
    <cfRule type="cellIs" dxfId="555" priority="4" operator="equal">
      <formula>0</formula>
    </cfRule>
  </conditionalFormatting>
  <conditionalFormatting sqref="Y89:Y90 V89:V90 P89:S90">
    <cfRule type="cellIs" dxfId="554" priority="3" operator="equal">
      <formula>0</formula>
    </cfRule>
  </conditionalFormatting>
  <conditionalFormatting sqref="Y88 V88 P88:S88">
    <cfRule type="cellIs" dxfId="553" priority="2" operator="equal">
      <formula>0</formula>
    </cfRule>
  </conditionalFormatting>
  <conditionalFormatting sqref="L85:Z85 M88">
    <cfRule type="cellIs" dxfId="552" priority="9" operator="equal">
      <formula>0</formula>
    </cfRule>
  </conditionalFormatting>
  <conditionalFormatting sqref="L89 Z89">
    <cfRule type="cellIs" dxfId="551" priority="7" operator="equal">
      <formula>0</formula>
    </cfRule>
  </conditionalFormatting>
  <conditionalFormatting sqref="L88 N88:O88 T88:U88 W88:X88 Z88">
    <cfRule type="cellIs" dxfId="550" priority="8" operator="equal">
      <formula>0</formula>
    </cfRule>
  </conditionalFormatting>
  <conditionalFormatting sqref="L90 Z90">
    <cfRule type="cellIs" dxfId="549" priority="5" operator="equal">
      <formula>0</formula>
    </cfRule>
  </conditionalFormatting>
  <conditionalFormatting sqref="L86:Z86">
    <cfRule type="cellIs" dxfId="548" priority="6" operator="equal">
      <formula>0</formula>
    </cfRule>
  </conditionalFormatting>
  <conditionalFormatting sqref="L87:Z87">
    <cfRule type="cellIs" dxfId="547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A66"/>
  <sheetViews>
    <sheetView workbookViewId="0">
      <pane ySplit="9" topLeftCell="A10" activePane="bottomLeft" state="frozen"/>
      <selection pane="bottomLeft"/>
    </sheetView>
  </sheetViews>
  <sheetFormatPr defaultRowHeight="12.75"/>
  <cols>
    <col min="1" max="2" width="2.5703125" style="94" customWidth="1"/>
    <col min="3" max="7" width="1.7109375" style="94" customWidth="1"/>
    <col min="8" max="8" width="70.710937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342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269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/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343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 s="96" customFormat="1">
      <c r="A10" s="99"/>
      <c r="B10" s="99"/>
      <c r="C10" s="101" t="s">
        <v>361</v>
      </c>
      <c r="D10" s="102"/>
      <c r="E10" s="102"/>
      <c r="F10" s="102"/>
      <c r="G10" s="102"/>
      <c r="H10" s="103"/>
      <c r="I10" s="105"/>
      <c r="J10" s="118"/>
      <c r="K10" s="105"/>
      <c r="L10" s="136"/>
      <c r="M10" s="137"/>
      <c r="N10" s="152"/>
      <c r="O10" s="153"/>
      <c r="P10" s="137"/>
      <c r="Q10" s="137"/>
      <c r="R10" s="137"/>
      <c r="S10" s="137"/>
      <c r="T10" s="138"/>
      <c r="U10" s="136"/>
      <c r="V10" s="137"/>
      <c r="W10" s="138"/>
      <c r="X10" s="136"/>
      <c r="Y10" s="137"/>
      <c r="Z10" s="138"/>
      <c r="AA10" s="99"/>
    </row>
    <row r="11" spans="1:27">
      <c r="A11" s="97"/>
      <c r="B11" s="97"/>
      <c r="C11" s="107"/>
      <c r="D11" s="108"/>
      <c r="E11" s="108"/>
      <c r="F11" s="108"/>
      <c r="G11" s="108"/>
      <c r="H11" s="109"/>
      <c r="I11" s="108"/>
      <c r="J11" s="122"/>
      <c r="K11" s="108"/>
      <c r="L11" s="139"/>
      <c r="M11" s="140"/>
      <c r="N11" s="154"/>
      <c r="O11" s="155"/>
      <c r="P11" s="140"/>
      <c r="Q11" s="140"/>
      <c r="R11" s="140"/>
      <c r="S11" s="140"/>
      <c r="T11" s="141"/>
      <c r="U11" s="139"/>
      <c r="V11" s="140"/>
      <c r="W11" s="141"/>
      <c r="X11" s="139"/>
      <c r="Y11" s="140"/>
      <c r="Z11" s="141"/>
      <c r="AA11" s="97"/>
    </row>
    <row r="12" spans="1:27" s="96" customFormat="1">
      <c r="A12" s="99"/>
      <c r="B12" s="99"/>
      <c r="C12" s="104"/>
      <c r="D12" s="105"/>
      <c r="E12" s="105"/>
      <c r="F12" s="105" t="s">
        <v>344</v>
      </c>
      <c r="G12" s="105"/>
      <c r="H12" s="106"/>
      <c r="I12" s="99"/>
      <c r="J12" s="120" t="s">
        <v>345</v>
      </c>
      <c r="K12" s="99"/>
      <c r="L12" s="130"/>
      <c r="M12" s="131">
        <f>M15-M16</f>
        <v>0</v>
      </c>
      <c r="N12" s="148"/>
      <c r="O12" s="149"/>
      <c r="P12" s="131">
        <f>P15-P16</f>
        <v>0</v>
      </c>
      <c r="Q12" s="131">
        <f t="shared" ref="Q12:S12" si="0">Q15-Q16</f>
        <v>0</v>
      </c>
      <c r="R12" s="131">
        <f t="shared" si="0"/>
        <v>0</v>
      </c>
      <c r="S12" s="131">
        <f t="shared" si="0"/>
        <v>0</v>
      </c>
      <c r="T12" s="132"/>
      <c r="U12" s="130"/>
      <c r="V12" s="131">
        <f>V15-V16</f>
        <v>0</v>
      </c>
      <c r="W12" s="132"/>
      <c r="X12" s="130"/>
      <c r="Y12" s="131">
        <f>Y15-Y16</f>
        <v>0</v>
      </c>
      <c r="Z12" s="132"/>
      <c r="AA12" s="99"/>
    </row>
    <row r="13" spans="1:27" s="96" customFormat="1">
      <c r="A13" s="99"/>
      <c r="B13" s="99"/>
      <c r="C13" s="104"/>
      <c r="D13" s="105"/>
      <c r="E13" s="105"/>
      <c r="F13" s="105"/>
      <c r="G13" s="105"/>
      <c r="H13" s="106" t="s">
        <v>346</v>
      </c>
      <c r="I13" s="99"/>
      <c r="J13" s="120"/>
      <c r="K13" s="99"/>
      <c r="L13" s="130"/>
      <c r="M13" s="131"/>
      <c r="N13" s="148"/>
      <c r="O13" s="149"/>
      <c r="P13" s="131"/>
      <c r="Q13" s="131"/>
      <c r="R13" s="131"/>
      <c r="S13" s="131"/>
      <c r="T13" s="132"/>
      <c r="U13" s="130"/>
      <c r="V13" s="131"/>
      <c r="W13" s="132"/>
      <c r="X13" s="130"/>
      <c r="Y13" s="131"/>
      <c r="Z13" s="132"/>
      <c r="AA13" s="99"/>
    </row>
    <row r="14" spans="1:27" s="175" customFormat="1" ht="11.25">
      <c r="A14" s="166"/>
      <c r="B14" s="166"/>
      <c r="C14" s="167"/>
      <c r="D14" s="168"/>
      <c r="E14" s="168"/>
      <c r="F14" s="168"/>
      <c r="G14" s="168"/>
      <c r="H14" s="205" t="s">
        <v>347</v>
      </c>
      <c r="I14" s="166"/>
      <c r="J14" s="211"/>
      <c r="K14" s="166"/>
      <c r="L14" s="170"/>
      <c r="M14" s="206"/>
      <c r="N14" s="207"/>
      <c r="O14" s="208"/>
      <c r="P14" s="206"/>
      <c r="Q14" s="206"/>
      <c r="R14" s="206"/>
      <c r="S14" s="206"/>
      <c r="T14" s="209"/>
      <c r="U14" s="210"/>
      <c r="V14" s="206"/>
      <c r="W14" s="209"/>
      <c r="X14" s="210"/>
      <c r="Y14" s="206"/>
      <c r="Z14" s="174"/>
      <c r="AA14" s="166"/>
    </row>
    <row r="15" spans="1:27" s="175" customFormat="1" ht="11.25">
      <c r="A15" s="166"/>
      <c r="B15" s="166"/>
      <c r="C15" s="167"/>
      <c r="D15" s="168"/>
      <c r="E15" s="168"/>
      <c r="F15" s="168"/>
      <c r="G15" s="168" t="s">
        <v>256</v>
      </c>
      <c r="H15" s="169"/>
      <c r="I15" s="166"/>
      <c r="J15" s="202">
        <v>1300</v>
      </c>
      <c r="K15" s="166"/>
      <c r="L15" s="170"/>
      <c r="M15" s="171">
        <f>SUMIFS(Balance!M:M,Balance!$J:$J,$J15)</f>
        <v>0</v>
      </c>
      <c r="N15" s="172"/>
      <c r="O15" s="173"/>
      <c r="P15" s="171">
        <f>SUMIFS(Balance!P:P,Balance!$J:$J,$J15)</f>
        <v>0</v>
      </c>
      <c r="Q15" s="171">
        <f>SUMIFS(Balance!Q:Q,Balance!$J:$J,$J15)</f>
        <v>0</v>
      </c>
      <c r="R15" s="171">
        <f>SUMIFS(Balance!R:R,Balance!$J:$J,$J15)</f>
        <v>0</v>
      </c>
      <c r="S15" s="171">
        <f>SUMIFS(Balance!S:S,Balance!$J:$J,$J15)</f>
        <v>0</v>
      </c>
      <c r="T15" s="174"/>
      <c r="U15" s="170"/>
      <c r="V15" s="171">
        <f>SUMIFS(Balance!V:V,Balance!$J:$J,$J15)</f>
        <v>0</v>
      </c>
      <c r="W15" s="174"/>
      <c r="X15" s="170"/>
      <c r="Y15" s="171">
        <f>SUMIFS(Balance!Y:Y,Balance!$J:$J,$J15)</f>
        <v>0</v>
      </c>
      <c r="Z15" s="174"/>
      <c r="AA15" s="166"/>
    </row>
    <row r="16" spans="1:27" s="175" customFormat="1" ht="11.25">
      <c r="A16" s="166"/>
      <c r="B16" s="166"/>
      <c r="C16" s="167"/>
      <c r="D16" s="168"/>
      <c r="E16" s="168"/>
      <c r="F16" s="168"/>
      <c r="G16" s="168" t="s">
        <v>253</v>
      </c>
      <c r="H16" s="169"/>
      <c r="I16" s="166"/>
      <c r="J16" s="202">
        <v>1100</v>
      </c>
      <c r="K16" s="166"/>
      <c r="L16" s="170"/>
      <c r="M16" s="171">
        <f>SUMIFS(Balance!M:M,Balance!$J:$J,$J16)</f>
        <v>0</v>
      </c>
      <c r="N16" s="172"/>
      <c r="O16" s="173"/>
      <c r="P16" s="171">
        <f>SUMIFS(Balance!P:P,Balance!$J:$J,$J16)</f>
        <v>0</v>
      </c>
      <c r="Q16" s="171">
        <f>SUMIFS(Balance!Q:Q,Balance!$J:$J,$J16)</f>
        <v>0</v>
      </c>
      <c r="R16" s="171">
        <f>SUMIFS(Balance!R:R,Balance!$J:$J,$J16)</f>
        <v>0</v>
      </c>
      <c r="S16" s="171">
        <f>SUMIFS(Balance!S:S,Balance!$J:$J,$J16)</f>
        <v>0</v>
      </c>
      <c r="T16" s="174"/>
      <c r="U16" s="170"/>
      <c r="V16" s="171">
        <f>SUMIFS(Balance!V:V,Balance!$J:$J,$J16)</f>
        <v>0</v>
      </c>
      <c r="W16" s="174"/>
      <c r="X16" s="170"/>
      <c r="Y16" s="171">
        <f>SUMIFS(Balance!Y:Y,Balance!$J:$J,$J16)</f>
        <v>0</v>
      </c>
      <c r="Z16" s="174"/>
      <c r="AA16" s="166"/>
    </row>
    <row r="17" spans="1:27" s="96" customFormat="1">
      <c r="A17" s="99"/>
      <c r="B17" s="99"/>
      <c r="C17" s="104"/>
      <c r="D17" s="105"/>
      <c r="E17" s="105"/>
      <c r="F17" s="105"/>
      <c r="G17" s="105"/>
      <c r="H17" s="106"/>
      <c r="I17" s="99"/>
      <c r="J17" s="120"/>
      <c r="K17" s="99"/>
      <c r="L17" s="130"/>
      <c r="M17" s="201"/>
      <c r="N17" s="148"/>
      <c r="O17" s="149"/>
      <c r="P17" s="201"/>
      <c r="Q17" s="201"/>
      <c r="R17" s="201"/>
      <c r="S17" s="201"/>
      <c r="T17" s="132"/>
      <c r="U17" s="130"/>
      <c r="V17" s="201"/>
      <c r="W17" s="132"/>
      <c r="X17" s="130"/>
      <c r="Y17" s="201"/>
      <c r="Z17" s="132"/>
      <c r="AA17" s="99"/>
    </row>
    <row r="18" spans="1:27" s="96" customFormat="1">
      <c r="A18" s="99"/>
      <c r="B18" s="99"/>
      <c r="C18" s="104"/>
      <c r="D18" s="105" t="s">
        <v>348</v>
      </c>
      <c r="E18" s="105"/>
      <c r="F18" s="105" t="s">
        <v>349</v>
      </c>
      <c r="G18" s="105"/>
      <c r="H18" s="106"/>
      <c r="I18" s="99"/>
      <c r="J18" s="120" t="str">
        <f>D18</f>
        <v>I1</v>
      </c>
      <c r="K18" s="99"/>
      <c r="L18" s="130"/>
      <c r="M18" s="201" t="str">
        <f>IF(M21&lt;M22,"да","нет")</f>
        <v>нет</v>
      </c>
      <c r="N18" s="148"/>
      <c r="O18" s="149"/>
      <c r="P18" s="201" t="str">
        <f t="shared" ref="P18:S18" si="1">IF(P21&lt;P22,"да","нет")</f>
        <v>нет</v>
      </c>
      <c r="Q18" s="201" t="str">
        <f>IF(Q21&lt;Q22,"да","нет")</f>
        <v>нет</v>
      </c>
      <c r="R18" s="201" t="str">
        <f t="shared" si="1"/>
        <v>нет</v>
      </c>
      <c r="S18" s="201" t="str">
        <f t="shared" si="1"/>
        <v>нет</v>
      </c>
      <c r="T18" s="132"/>
      <c r="U18" s="130"/>
      <c r="V18" s="201" t="str">
        <f>IF(V21&lt;V22,"да","нет")</f>
        <v>нет</v>
      </c>
      <c r="W18" s="132"/>
      <c r="X18" s="130"/>
      <c r="Y18" s="201" t="str">
        <f>IF(Y21&lt;Y22,"да","нет")</f>
        <v>нет</v>
      </c>
      <c r="Z18" s="132"/>
      <c r="AA18" s="99"/>
    </row>
    <row r="19" spans="1:27" s="96" customFormat="1">
      <c r="A19" s="99"/>
      <c r="B19" s="99"/>
      <c r="C19" s="104"/>
      <c r="D19" s="105"/>
      <c r="E19" s="105"/>
      <c r="F19" s="105"/>
      <c r="G19" s="105"/>
      <c r="H19" s="106" t="s">
        <v>350</v>
      </c>
      <c r="I19" s="99"/>
      <c r="J19" s="120"/>
      <c r="K19" s="99"/>
      <c r="L19" s="130"/>
      <c r="M19" s="131"/>
      <c r="N19" s="148"/>
      <c r="O19" s="149"/>
      <c r="P19" s="131"/>
      <c r="Q19" s="131"/>
      <c r="R19" s="131"/>
      <c r="S19" s="131"/>
      <c r="T19" s="132"/>
      <c r="U19" s="130"/>
      <c r="V19" s="131"/>
      <c r="W19" s="132"/>
      <c r="X19" s="130"/>
      <c r="Y19" s="131"/>
      <c r="Z19" s="132"/>
      <c r="AA19" s="99"/>
    </row>
    <row r="20" spans="1:27" s="175" customFormat="1" ht="11.25">
      <c r="A20" s="166"/>
      <c r="B20" s="166"/>
      <c r="C20" s="167"/>
      <c r="D20" s="203" t="s">
        <v>351</v>
      </c>
      <c r="E20" s="168"/>
      <c r="F20" s="168"/>
      <c r="G20" s="168"/>
      <c r="H20" s="204" t="s">
        <v>352</v>
      </c>
      <c r="I20" s="166"/>
      <c r="J20" s="211"/>
      <c r="K20" s="166"/>
      <c r="L20" s="170"/>
      <c r="M20" s="206"/>
      <c r="N20" s="207"/>
      <c r="O20" s="208"/>
      <c r="P20" s="206"/>
      <c r="Q20" s="206"/>
      <c r="R20" s="206"/>
      <c r="S20" s="206"/>
      <c r="T20" s="209"/>
      <c r="U20" s="210"/>
      <c r="V20" s="206"/>
      <c r="W20" s="209"/>
      <c r="X20" s="210"/>
      <c r="Y20" s="206"/>
      <c r="Z20" s="174"/>
      <c r="AA20" s="166"/>
    </row>
    <row r="21" spans="1:27" s="175" customFormat="1" ht="11.25">
      <c r="A21" s="166"/>
      <c r="B21" s="166"/>
      <c r="C21" s="167"/>
      <c r="D21" s="168"/>
      <c r="E21" s="168"/>
      <c r="F21" s="168"/>
      <c r="G21" s="168" t="s">
        <v>59</v>
      </c>
      <c r="H21" s="169"/>
      <c r="I21" s="166"/>
      <c r="J21" s="202">
        <v>1210</v>
      </c>
      <c r="K21" s="166"/>
      <c r="L21" s="170"/>
      <c r="M21" s="171">
        <f>SUMIFS(Balance!M:M,Balance!$J:$J,$J21)</f>
        <v>0</v>
      </c>
      <c r="N21" s="172"/>
      <c r="O21" s="173"/>
      <c r="P21" s="171">
        <f>SUMIFS(Balance!P:P,Balance!$J:$J,$J21)</f>
        <v>0</v>
      </c>
      <c r="Q21" s="171">
        <f>SUMIFS(Balance!Q:Q,Balance!$J:$J,$J21)</f>
        <v>0</v>
      </c>
      <c r="R21" s="171">
        <f>SUMIFS(Balance!R:R,Balance!$J:$J,$J21)</f>
        <v>0</v>
      </c>
      <c r="S21" s="171">
        <f>SUMIFS(Balance!S:S,Balance!$J:$J,$J21)</f>
        <v>0</v>
      </c>
      <c r="T21" s="174"/>
      <c r="U21" s="170"/>
      <c r="V21" s="171">
        <f>SUMIFS(Balance!V:V,Balance!$J:$J,$J21)</f>
        <v>0</v>
      </c>
      <c r="W21" s="174"/>
      <c r="X21" s="170"/>
      <c r="Y21" s="171">
        <f>SUMIFS(Balance!Y:Y,Balance!$J:$J,$J21)</f>
        <v>0</v>
      </c>
      <c r="Z21" s="174"/>
      <c r="AA21" s="166"/>
    </row>
    <row r="22" spans="1:27" s="175" customFormat="1" ht="11.25">
      <c r="A22" s="166"/>
      <c r="B22" s="166"/>
      <c r="C22" s="167"/>
      <c r="D22" s="168"/>
      <c r="E22" s="168"/>
      <c r="F22" s="168"/>
      <c r="G22" s="168" t="s">
        <v>344</v>
      </c>
      <c r="H22" s="169"/>
      <c r="I22" s="166"/>
      <c r="J22" s="202" t="s">
        <v>345</v>
      </c>
      <c r="K22" s="166"/>
      <c r="L22" s="170"/>
      <c r="M22" s="171">
        <f>M$12</f>
        <v>0</v>
      </c>
      <c r="N22" s="172"/>
      <c r="O22" s="173"/>
      <c r="P22" s="171">
        <f t="shared" ref="P22:S22" si="2">P$12</f>
        <v>0</v>
      </c>
      <c r="Q22" s="171">
        <f t="shared" si="2"/>
        <v>0</v>
      </c>
      <c r="R22" s="171">
        <f t="shared" si="2"/>
        <v>0</v>
      </c>
      <c r="S22" s="171">
        <f t="shared" si="2"/>
        <v>0</v>
      </c>
      <c r="T22" s="174"/>
      <c r="U22" s="170"/>
      <c r="V22" s="171">
        <f>V$12</f>
        <v>0</v>
      </c>
      <c r="W22" s="174"/>
      <c r="X22" s="170"/>
      <c r="Y22" s="171">
        <f>Y$12</f>
        <v>0</v>
      </c>
      <c r="Z22" s="174"/>
      <c r="AA22" s="166"/>
    </row>
    <row r="23" spans="1:27" s="96" customFormat="1">
      <c r="A23" s="99"/>
      <c r="B23" s="99"/>
      <c r="C23" s="104"/>
      <c r="D23" s="105"/>
      <c r="E23" s="105"/>
      <c r="F23" s="105"/>
      <c r="G23" s="105"/>
      <c r="H23" s="106"/>
      <c r="I23" s="99"/>
      <c r="J23" s="120"/>
      <c r="K23" s="99"/>
      <c r="L23" s="130"/>
      <c r="M23" s="201"/>
      <c r="N23" s="148"/>
      <c r="O23" s="149"/>
      <c r="P23" s="201"/>
      <c r="Q23" s="201"/>
      <c r="R23" s="201"/>
      <c r="S23" s="201"/>
      <c r="T23" s="132"/>
      <c r="U23" s="130"/>
      <c r="V23" s="201"/>
      <c r="W23" s="132"/>
      <c r="X23" s="130"/>
      <c r="Y23" s="201"/>
      <c r="Z23" s="132"/>
      <c r="AA23" s="99"/>
    </row>
    <row r="24" spans="1:27" s="96" customFormat="1">
      <c r="A24" s="99"/>
      <c r="B24" s="99"/>
      <c r="C24" s="104"/>
      <c r="D24" s="105" t="s">
        <v>353</v>
      </c>
      <c r="E24" s="105"/>
      <c r="F24" s="105" t="s">
        <v>354</v>
      </c>
      <c r="G24" s="105"/>
      <c r="H24" s="106"/>
      <c r="I24" s="99"/>
      <c r="J24" s="120" t="str">
        <f>D24</f>
        <v>I2</v>
      </c>
      <c r="K24" s="99"/>
      <c r="L24" s="130"/>
      <c r="M24" s="201" t="str">
        <f>IF(AND(M27&gt;M29,M27&lt;M28+M29),"да","нет")</f>
        <v>нет</v>
      </c>
      <c r="N24" s="148"/>
      <c r="O24" s="149"/>
      <c r="P24" s="201" t="str">
        <f t="shared" ref="P24:S24" si="3">IF(AND(P27&gt;P29,P27&lt;P28+P29),"да","нет")</f>
        <v>нет</v>
      </c>
      <c r="Q24" s="201" t="str">
        <f t="shared" si="3"/>
        <v>нет</v>
      </c>
      <c r="R24" s="201" t="str">
        <f t="shared" si="3"/>
        <v>нет</v>
      </c>
      <c r="S24" s="201" t="str">
        <f t="shared" si="3"/>
        <v>нет</v>
      </c>
      <c r="T24" s="132"/>
      <c r="U24" s="130"/>
      <c r="V24" s="201" t="str">
        <f>IF(AND(V27&gt;V29,V27&lt;V28+V29),"да","нет")</f>
        <v>нет</v>
      </c>
      <c r="W24" s="132"/>
      <c r="X24" s="130"/>
      <c r="Y24" s="201" t="str">
        <f>IF(AND(Y27&gt;Y29,Y27&lt;Y28+Y29),"да","нет")</f>
        <v>нет</v>
      </c>
      <c r="Z24" s="132"/>
      <c r="AA24" s="99"/>
    </row>
    <row r="25" spans="1:27" s="96" customFormat="1">
      <c r="A25" s="99"/>
      <c r="B25" s="99"/>
      <c r="C25" s="104"/>
      <c r="D25" s="105"/>
      <c r="E25" s="105"/>
      <c r="F25" s="105"/>
      <c r="G25" s="105"/>
      <c r="H25" s="106" t="s">
        <v>355</v>
      </c>
      <c r="I25" s="99"/>
      <c r="J25" s="120"/>
      <c r="K25" s="99"/>
      <c r="L25" s="130"/>
      <c r="M25" s="131"/>
      <c r="N25" s="148"/>
      <c r="O25" s="149"/>
      <c r="P25" s="131"/>
      <c r="Q25" s="131"/>
      <c r="R25" s="131"/>
      <c r="S25" s="131"/>
      <c r="T25" s="132"/>
      <c r="U25" s="130"/>
      <c r="V25" s="131"/>
      <c r="W25" s="132"/>
      <c r="X25" s="130"/>
      <c r="Y25" s="131"/>
      <c r="Z25" s="132"/>
      <c r="AA25" s="99"/>
    </row>
    <row r="26" spans="1:27" s="175" customFormat="1" ht="22.5">
      <c r="A26" s="166"/>
      <c r="B26" s="166"/>
      <c r="C26" s="167"/>
      <c r="D26" s="203" t="s">
        <v>351</v>
      </c>
      <c r="E26" s="168"/>
      <c r="F26" s="168"/>
      <c r="G26" s="168"/>
      <c r="H26" s="204" t="s">
        <v>359</v>
      </c>
      <c r="I26" s="166"/>
      <c r="J26" s="211"/>
      <c r="K26" s="166"/>
      <c r="L26" s="170"/>
      <c r="M26" s="206"/>
      <c r="N26" s="207"/>
      <c r="O26" s="208"/>
      <c r="P26" s="206"/>
      <c r="Q26" s="206"/>
      <c r="R26" s="206"/>
      <c r="S26" s="206"/>
      <c r="T26" s="209"/>
      <c r="U26" s="210"/>
      <c r="V26" s="206"/>
      <c r="W26" s="209"/>
      <c r="X26" s="210"/>
      <c r="Y26" s="206"/>
      <c r="Z26" s="174"/>
      <c r="AA26" s="166"/>
    </row>
    <row r="27" spans="1:27" s="175" customFormat="1" ht="11.25">
      <c r="A27" s="166"/>
      <c r="B27" s="166"/>
      <c r="C27" s="167"/>
      <c r="D27" s="168"/>
      <c r="E27" s="168"/>
      <c r="F27" s="168"/>
      <c r="G27" s="168" t="s">
        <v>59</v>
      </c>
      <c r="H27" s="169"/>
      <c r="I27" s="166"/>
      <c r="J27" s="202">
        <v>1210</v>
      </c>
      <c r="K27" s="166"/>
      <c r="L27" s="170"/>
      <c r="M27" s="171">
        <f>SUMIFS(Balance!M:M,Balance!$J:$J,$J27)</f>
        <v>0</v>
      </c>
      <c r="N27" s="172"/>
      <c r="O27" s="173"/>
      <c r="P27" s="171">
        <f>SUMIFS(Balance!P:P,Balance!$J:$J,$J27)</f>
        <v>0</v>
      </c>
      <c r="Q27" s="171">
        <f>SUMIFS(Balance!Q:Q,Balance!$J:$J,$J27)</f>
        <v>0</v>
      </c>
      <c r="R27" s="171">
        <f>SUMIFS(Balance!R:R,Balance!$J:$J,$J27)</f>
        <v>0</v>
      </c>
      <c r="S27" s="171">
        <f>SUMIFS(Balance!S:S,Balance!$J:$J,$J27)</f>
        <v>0</v>
      </c>
      <c r="T27" s="174"/>
      <c r="U27" s="170"/>
      <c r="V27" s="171">
        <f>SUMIFS(Balance!V:V,Balance!$J:$J,$J27)</f>
        <v>0</v>
      </c>
      <c r="W27" s="174"/>
      <c r="X27" s="170"/>
      <c r="Y27" s="171">
        <f>SUMIFS(Balance!Y:Y,Balance!$J:$J,$J27)</f>
        <v>0</v>
      </c>
      <c r="Z27" s="174"/>
      <c r="AA27" s="166"/>
    </row>
    <row r="28" spans="1:27" s="175" customFormat="1" ht="11.25">
      <c r="A28" s="166"/>
      <c r="B28" s="166"/>
      <c r="C28" s="167"/>
      <c r="D28" s="168"/>
      <c r="E28" s="168"/>
      <c r="F28" s="168"/>
      <c r="G28" s="168" t="s">
        <v>96</v>
      </c>
      <c r="H28" s="169"/>
      <c r="I28" s="166"/>
      <c r="J28" s="202">
        <v>1510</v>
      </c>
      <c r="K28" s="166"/>
      <c r="L28" s="170"/>
      <c r="M28" s="171">
        <f>SUMIFS(Balance!M:M,Balance!$J:$J,$J28)</f>
        <v>0</v>
      </c>
      <c r="N28" s="172"/>
      <c r="O28" s="173"/>
      <c r="P28" s="171">
        <f>SUMIFS(Balance!P:P,Balance!$J:$J,$J28)</f>
        <v>0</v>
      </c>
      <c r="Q28" s="171">
        <f>SUMIFS(Balance!Q:Q,Balance!$J:$J,$J28)</f>
        <v>0</v>
      </c>
      <c r="R28" s="171">
        <f>SUMIFS(Balance!R:R,Balance!$J:$J,$J28)</f>
        <v>0</v>
      </c>
      <c r="S28" s="171">
        <f>SUMIFS(Balance!S:S,Balance!$J:$J,$J28)</f>
        <v>0</v>
      </c>
      <c r="T28" s="174"/>
      <c r="U28" s="170"/>
      <c r="V28" s="171">
        <f>SUMIFS(Balance!V:V,Balance!$J:$J,$J28)</f>
        <v>0</v>
      </c>
      <c r="W28" s="174"/>
      <c r="X28" s="170"/>
      <c r="Y28" s="171">
        <f>SUMIFS(Balance!Y:Y,Balance!$J:$J,$J28)</f>
        <v>0</v>
      </c>
      <c r="Z28" s="174"/>
      <c r="AA28" s="166"/>
    </row>
    <row r="29" spans="1:27" s="175" customFormat="1" ht="11.25">
      <c r="A29" s="166"/>
      <c r="B29" s="166"/>
      <c r="C29" s="167"/>
      <c r="D29" s="168"/>
      <c r="E29" s="168"/>
      <c r="F29" s="168"/>
      <c r="G29" s="168" t="s">
        <v>344</v>
      </c>
      <c r="H29" s="169"/>
      <c r="I29" s="166"/>
      <c r="J29" s="202" t="s">
        <v>345</v>
      </c>
      <c r="K29" s="166"/>
      <c r="L29" s="170"/>
      <c r="M29" s="171">
        <f>M$12</f>
        <v>0</v>
      </c>
      <c r="N29" s="172"/>
      <c r="O29" s="173"/>
      <c r="P29" s="171">
        <f t="shared" ref="P29:S29" si="4">P$12</f>
        <v>0</v>
      </c>
      <c r="Q29" s="171">
        <f t="shared" si="4"/>
        <v>0</v>
      </c>
      <c r="R29" s="171">
        <f t="shared" si="4"/>
        <v>0</v>
      </c>
      <c r="S29" s="171">
        <f t="shared" si="4"/>
        <v>0</v>
      </c>
      <c r="T29" s="174"/>
      <c r="U29" s="170"/>
      <c r="V29" s="171">
        <f>V$12</f>
        <v>0</v>
      </c>
      <c r="W29" s="174"/>
      <c r="X29" s="170"/>
      <c r="Y29" s="171">
        <f>Y$12</f>
        <v>0</v>
      </c>
      <c r="Z29" s="174"/>
      <c r="AA29" s="166"/>
    </row>
    <row r="30" spans="1:27" s="96" customFormat="1">
      <c r="A30" s="99"/>
      <c r="B30" s="99"/>
      <c r="C30" s="104"/>
      <c r="D30" s="105"/>
      <c r="E30" s="105"/>
      <c r="F30" s="105"/>
      <c r="G30" s="105"/>
      <c r="H30" s="106"/>
      <c r="I30" s="99"/>
      <c r="J30" s="120"/>
      <c r="K30" s="99"/>
      <c r="L30" s="130"/>
      <c r="M30" s="201"/>
      <c r="N30" s="148"/>
      <c r="O30" s="149"/>
      <c r="P30" s="201"/>
      <c r="Q30" s="201"/>
      <c r="R30" s="201"/>
      <c r="S30" s="201"/>
      <c r="T30" s="132"/>
      <c r="U30" s="130"/>
      <c r="V30" s="201"/>
      <c r="W30" s="132"/>
      <c r="X30" s="130"/>
      <c r="Y30" s="201"/>
      <c r="Z30" s="132"/>
      <c r="AA30" s="99"/>
    </row>
    <row r="31" spans="1:27" s="96" customFormat="1">
      <c r="A31" s="99"/>
      <c r="B31" s="99"/>
      <c r="C31" s="104"/>
      <c r="D31" s="105" t="s">
        <v>356</v>
      </c>
      <c r="E31" s="105"/>
      <c r="F31" s="105" t="s">
        <v>357</v>
      </c>
      <c r="G31" s="105"/>
      <c r="H31" s="106"/>
      <c r="I31" s="99"/>
      <c r="J31" s="120" t="str">
        <f>D31</f>
        <v>I3</v>
      </c>
      <c r="K31" s="99"/>
      <c r="L31" s="130"/>
      <c r="M31" s="201" t="str">
        <f>IF(AND(M34&gt;M35+M37,M34&lt;M35+M36+M37),"да","нет")</f>
        <v>нет</v>
      </c>
      <c r="N31" s="148"/>
      <c r="O31" s="149"/>
      <c r="P31" s="201" t="str">
        <f t="shared" ref="P31:S31" si="5">IF(AND(P34&gt;P35+P37,P34&lt;P35+P36+P37),"да","нет")</f>
        <v>нет</v>
      </c>
      <c r="Q31" s="201" t="str">
        <f t="shared" si="5"/>
        <v>нет</v>
      </c>
      <c r="R31" s="201" t="str">
        <f t="shared" si="5"/>
        <v>нет</v>
      </c>
      <c r="S31" s="201" t="str">
        <f t="shared" si="5"/>
        <v>нет</v>
      </c>
      <c r="T31" s="132"/>
      <c r="U31" s="130"/>
      <c r="V31" s="201" t="str">
        <f>IF(AND(V34&gt;V35+V37,V34&lt;V35+V36+V37),"да","нет")</f>
        <v>нет</v>
      </c>
      <c r="W31" s="132"/>
      <c r="X31" s="130"/>
      <c r="Y31" s="201" t="str">
        <f>IF(AND(Y34&gt;Y35+Y37,Y34&lt;Y35+Y36+Y37),"да","нет")</f>
        <v>нет</v>
      </c>
      <c r="Z31" s="132"/>
      <c r="AA31" s="99"/>
    </row>
    <row r="32" spans="1:27" s="96" customFormat="1">
      <c r="A32" s="99"/>
      <c r="B32" s="99"/>
      <c r="C32" s="104"/>
      <c r="D32" s="105"/>
      <c r="E32" s="105"/>
      <c r="F32" s="105"/>
      <c r="G32" s="105"/>
      <c r="H32" s="106" t="s">
        <v>358</v>
      </c>
      <c r="I32" s="99"/>
      <c r="J32" s="120"/>
      <c r="K32" s="99"/>
      <c r="L32" s="130"/>
      <c r="M32" s="131"/>
      <c r="N32" s="148"/>
      <c r="O32" s="149"/>
      <c r="P32" s="131"/>
      <c r="Q32" s="131"/>
      <c r="R32" s="131"/>
      <c r="S32" s="131"/>
      <c r="T32" s="132"/>
      <c r="U32" s="130"/>
      <c r="V32" s="131"/>
      <c r="W32" s="132"/>
      <c r="X32" s="130"/>
      <c r="Y32" s="131"/>
      <c r="Z32" s="132"/>
      <c r="AA32" s="99"/>
    </row>
    <row r="33" spans="1:27" s="175" customFormat="1" ht="22.5">
      <c r="A33" s="166"/>
      <c r="B33" s="166"/>
      <c r="C33" s="167"/>
      <c r="D33" s="203" t="s">
        <v>351</v>
      </c>
      <c r="E33" s="168"/>
      <c r="F33" s="168"/>
      <c r="G33" s="168"/>
      <c r="H33" s="204" t="s">
        <v>360</v>
      </c>
      <c r="I33" s="166"/>
      <c r="J33" s="211"/>
      <c r="K33" s="166"/>
      <c r="L33" s="170"/>
      <c r="M33" s="206"/>
      <c r="N33" s="207"/>
      <c r="O33" s="208"/>
      <c r="P33" s="206"/>
      <c r="Q33" s="206"/>
      <c r="R33" s="206"/>
      <c r="S33" s="206"/>
      <c r="T33" s="209"/>
      <c r="U33" s="210"/>
      <c r="V33" s="206"/>
      <c r="W33" s="209"/>
      <c r="X33" s="210"/>
      <c r="Y33" s="206"/>
      <c r="Z33" s="174"/>
      <c r="AA33" s="166"/>
    </row>
    <row r="34" spans="1:27" s="175" customFormat="1" ht="11.25">
      <c r="A34" s="166"/>
      <c r="B34" s="166"/>
      <c r="C34" s="167"/>
      <c r="D34" s="168"/>
      <c r="E34" s="168"/>
      <c r="F34" s="168"/>
      <c r="G34" s="168" t="s">
        <v>59</v>
      </c>
      <c r="H34" s="169"/>
      <c r="I34" s="166"/>
      <c r="J34" s="202">
        <v>1210</v>
      </c>
      <c r="K34" s="166"/>
      <c r="L34" s="170"/>
      <c r="M34" s="171">
        <f>SUMIFS(Balance!M:M,Balance!$J:$J,$J34)</f>
        <v>0</v>
      </c>
      <c r="N34" s="172"/>
      <c r="O34" s="173"/>
      <c r="P34" s="171">
        <f>SUMIFS(Balance!P:P,Balance!$J:$J,$J34)</f>
        <v>0</v>
      </c>
      <c r="Q34" s="171">
        <f>SUMIFS(Balance!Q:Q,Balance!$J:$J,$J34)</f>
        <v>0</v>
      </c>
      <c r="R34" s="171">
        <f>SUMIFS(Balance!R:R,Balance!$J:$J,$J34)</f>
        <v>0</v>
      </c>
      <c r="S34" s="171">
        <f>SUMIFS(Balance!S:S,Balance!$J:$J,$J34)</f>
        <v>0</v>
      </c>
      <c r="T34" s="174"/>
      <c r="U34" s="170"/>
      <c r="V34" s="171">
        <f>SUMIFS(Balance!V:V,Balance!$J:$J,$J34)</f>
        <v>0</v>
      </c>
      <c r="W34" s="174"/>
      <c r="X34" s="170"/>
      <c r="Y34" s="171">
        <f>SUMIFS(Balance!Y:Y,Balance!$J:$J,$J34)</f>
        <v>0</v>
      </c>
      <c r="Z34" s="174"/>
      <c r="AA34" s="166"/>
    </row>
    <row r="35" spans="1:27" s="175" customFormat="1" ht="11.25">
      <c r="A35" s="166"/>
      <c r="B35" s="166"/>
      <c r="C35" s="167"/>
      <c r="D35" s="168"/>
      <c r="E35" s="168"/>
      <c r="F35" s="168"/>
      <c r="G35" s="168" t="s">
        <v>96</v>
      </c>
      <c r="H35" s="169"/>
      <c r="I35" s="166"/>
      <c r="J35" s="202">
        <v>1510</v>
      </c>
      <c r="K35" s="166"/>
      <c r="L35" s="170"/>
      <c r="M35" s="171">
        <f>SUMIFS(Balance!M:M,Balance!$J:$J,$J35)</f>
        <v>0</v>
      </c>
      <c r="N35" s="172"/>
      <c r="O35" s="173"/>
      <c r="P35" s="171">
        <f>SUMIFS(Balance!P:P,Balance!$J:$J,$J35)</f>
        <v>0</v>
      </c>
      <c r="Q35" s="171">
        <f>SUMIFS(Balance!Q:Q,Balance!$J:$J,$J35)</f>
        <v>0</v>
      </c>
      <c r="R35" s="171">
        <f>SUMIFS(Balance!R:R,Balance!$J:$J,$J35)</f>
        <v>0</v>
      </c>
      <c r="S35" s="171">
        <f>SUMIFS(Balance!S:S,Balance!$J:$J,$J35)</f>
        <v>0</v>
      </c>
      <c r="T35" s="174"/>
      <c r="U35" s="170"/>
      <c r="V35" s="171">
        <f>SUMIFS(Balance!V:V,Balance!$J:$J,$J35)</f>
        <v>0</v>
      </c>
      <c r="W35" s="174"/>
      <c r="X35" s="170"/>
      <c r="Y35" s="171">
        <f>SUMIFS(Balance!Y:Y,Balance!$J:$J,$J35)</f>
        <v>0</v>
      </c>
      <c r="Z35" s="174"/>
      <c r="AA35" s="166"/>
    </row>
    <row r="36" spans="1:27" s="175" customFormat="1" ht="11.25">
      <c r="A36" s="166"/>
      <c r="B36" s="166"/>
      <c r="C36" s="167"/>
      <c r="D36" s="168"/>
      <c r="E36" s="168"/>
      <c r="F36" s="168"/>
      <c r="G36" s="168" t="s">
        <v>107</v>
      </c>
      <c r="H36" s="169"/>
      <c r="I36" s="166"/>
      <c r="J36" s="202">
        <v>1520</v>
      </c>
      <c r="K36" s="166"/>
      <c r="L36" s="170"/>
      <c r="M36" s="171">
        <f>SUMIFS(Balance!M:M,Balance!$J:$J,$J36)</f>
        <v>0</v>
      </c>
      <c r="N36" s="172"/>
      <c r="O36" s="173"/>
      <c r="P36" s="171">
        <f>SUMIFS(Balance!P:P,Balance!$J:$J,$J36)</f>
        <v>0</v>
      </c>
      <c r="Q36" s="171">
        <f>SUMIFS(Balance!Q:Q,Balance!$J:$J,$J36)</f>
        <v>0</v>
      </c>
      <c r="R36" s="171">
        <f>SUMIFS(Balance!R:R,Balance!$J:$J,$J36)</f>
        <v>0</v>
      </c>
      <c r="S36" s="171">
        <f>SUMIFS(Balance!S:S,Balance!$J:$J,$J36)</f>
        <v>0</v>
      </c>
      <c r="T36" s="174"/>
      <c r="U36" s="170"/>
      <c r="V36" s="171">
        <f>SUMIFS(Balance!V:V,Balance!$J:$J,$J36)</f>
        <v>0</v>
      </c>
      <c r="W36" s="174"/>
      <c r="X36" s="170"/>
      <c r="Y36" s="171">
        <f>SUMIFS(Balance!Y:Y,Balance!$J:$J,$J36)</f>
        <v>0</v>
      </c>
      <c r="Z36" s="174"/>
      <c r="AA36" s="166"/>
    </row>
    <row r="37" spans="1:27" s="175" customFormat="1" ht="11.25">
      <c r="A37" s="166"/>
      <c r="B37" s="166"/>
      <c r="C37" s="167"/>
      <c r="D37" s="168"/>
      <c r="E37" s="168"/>
      <c r="F37" s="168"/>
      <c r="G37" s="168" t="s">
        <v>344</v>
      </c>
      <c r="H37" s="169"/>
      <c r="I37" s="166"/>
      <c r="J37" s="202" t="s">
        <v>345</v>
      </c>
      <c r="K37" s="166"/>
      <c r="L37" s="170"/>
      <c r="M37" s="171">
        <f>M$12</f>
        <v>0</v>
      </c>
      <c r="N37" s="172"/>
      <c r="O37" s="173"/>
      <c r="P37" s="171">
        <f t="shared" ref="P37:S37" si="6">P$12</f>
        <v>0</v>
      </c>
      <c r="Q37" s="171">
        <f t="shared" si="6"/>
        <v>0</v>
      </c>
      <c r="R37" s="171">
        <f t="shared" si="6"/>
        <v>0</v>
      </c>
      <c r="S37" s="171">
        <f t="shared" si="6"/>
        <v>0</v>
      </c>
      <c r="T37" s="174"/>
      <c r="U37" s="170"/>
      <c r="V37" s="171">
        <f>V$12</f>
        <v>0</v>
      </c>
      <c r="W37" s="174"/>
      <c r="X37" s="170"/>
      <c r="Y37" s="171">
        <f>Y$12</f>
        <v>0</v>
      </c>
      <c r="Z37" s="174"/>
      <c r="AA37" s="166"/>
    </row>
    <row r="38" spans="1:27">
      <c r="A38" s="97"/>
      <c r="B38" s="97"/>
      <c r="C38" s="110"/>
      <c r="D38" s="111"/>
      <c r="E38" s="111"/>
      <c r="F38" s="111"/>
      <c r="G38" s="111"/>
      <c r="H38" s="112"/>
      <c r="I38" s="97"/>
      <c r="J38" s="121"/>
      <c r="K38" s="97"/>
      <c r="L38" s="133"/>
      <c r="M38" s="134"/>
      <c r="N38" s="150"/>
      <c r="O38" s="151"/>
      <c r="P38" s="134"/>
      <c r="Q38" s="134"/>
      <c r="R38" s="134"/>
      <c r="S38" s="134"/>
      <c r="T38" s="135"/>
      <c r="U38" s="133"/>
      <c r="V38" s="134"/>
      <c r="W38" s="135"/>
      <c r="X38" s="133"/>
      <c r="Y38" s="134"/>
      <c r="Z38" s="135"/>
      <c r="AA38" s="97"/>
    </row>
    <row r="39" spans="1:27" s="96" customFormat="1">
      <c r="A39" s="99"/>
      <c r="B39" s="99"/>
      <c r="C39" s="101" t="s">
        <v>362</v>
      </c>
      <c r="D39" s="102"/>
      <c r="E39" s="102"/>
      <c r="F39" s="102"/>
      <c r="G39" s="102"/>
      <c r="H39" s="103"/>
      <c r="I39" s="105"/>
      <c r="J39" s="118"/>
      <c r="K39" s="105"/>
      <c r="L39" s="136"/>
      <c r="M39" s="137"/>
      <c r="N39" s="152"/>
      <c r="O39" s="153"/>
      <c r="P39" s="137"/>
      <c r="Q39" s="137"/>
      <c r="R39" s="137"/>
      <c r="S39" s="137"/>
      <c r="T39" s="138"/>
      <c r="U39" s="136"/>
      <c r="V39" s="137"/>
      <c r="W39" s="138"/>
      <c r="X39" s="136"/>
      <c r="Y39" s="137"/>
      <c r="Z39" s="138"/>
      <c r="AA39" s="99"/>
    </row>
    <row r="40" spans="1:27">
      <c r="A40" s="97"/>
      <c r="B40" s="97"/>
      <c r="C40" s="107"/>
      <c r="D40" s="108"/>
      <c r="E40" s="108"/>
      <c r="F40" s="108"/>
      <c r="G40" s="108"/>
      <c r="H40" s="109"/>
      <c r="I40" s="108"/>
      <c r="J40" s="122"/>
      <c r="K40" s="108"/>
      <c r="L40" s="139"/>
      <c r="M40" s="140"/>
      <c r="N40" s="154"/>
      <c r="O40" s="155"/>
      <c r="P40" s="140"/>
      <c r="Q40" s="140"/>
      <c r="R40" s="140"/>
      <c r="S40" s="140"/>
      <c r="T40" s="141"/>
      <c r="U40" s="139"/>
      <c r="V40" s="140"/>
      <c r="W40" s="141"/>
      <c r="X40" s="139"/>
      <c r="Y40" s="140"/>
      <c r="Z40" s="141"/>
      <c r="AA40" s="97"/>
    </row>
    <row r="41" spans="1:27" s="96" customFormat="1">
      <c r="A41" s="99"/>
      <c r="B41" s="99"/>
      <c r="C41" s="104"/>
      <c r="D41" s="105" t="s">
        <v>363</v>
      </c>
      <c r="E41" s="105"/>
      <c r="F41" s="105" t="s">
        <v>364</v>
      </c>
      <c r="G41" s="105"/>
      <c r="H41" s="106"/>
      <c r="I41" s="99"/>
      <c r="J41" s="120" t="str">
        <f>D41</f>
        <v>S1</v>
      </c>
      <c r="K41" s="99"/>
      <c r="L41" s="130"/>
      <c r="M41" s="214">
        <f>IF(M46=0,0,(M44+M45)/M46)</f>
        <v>0</v>
      </c>
      <c r="N41" s="228"/>
      <c r="O41" s="229"/>
      <c r="P41" s="214">
        <f>IF(P46=0,0,(P44+P45)/P46)</f>
        <v>0</v>
      </c>
      <c r="Q41" s="214">
        <f t="shared" ref="Q41:S41" si="7">IF(Q46=0,0,(Q44+Q45)/Q46)</f>
        <v>0</v>
      </c>
      <c r="R41" s="214">
        <f t="shared" si="7"/>
        <v>0</v>
      </c>
      <c r="S41" s="214">
        <f t="shared" si="7"/>
        <v>0</v>
      </c>
      <c r="T41" s="230"/>
      <c r="U41" s="231"/>
      <c r="V41" s="214">
        <f>IF(V46=0,0,(V44+V45)/V46)</f>
        <v>0</v>
      </c>
      <c r="W41" s="230"/>
      <c r="X41" s="231"/>
      <c r="Y41" s="214">
        <f>IF(Y46=0,0,(Y44+Y45)/Y46)</f>
        <v>0</v>
      </c>
      <c r="Z41" s="132"/>
      <c r="AA41" s="99"/>
    </row>
    <row r="42" spans="1:27" s="96" customFormat="1">
      <c r="A42" s="99"/>
      <c r="B42" s="99"/>
      <c r="C42" s="104"/>
      <c r="D42" s="105"/>
      <c r="E42" s="105"/>
      <c r="F42" s="105"/>
      <c r="G42" s="105"/>
      <c r="H42" s="106" t="s">
        <v>365</v>
      </c>
      <c r="I42" s="99"/>
      <c r="J42" s="120"/>
      <c r="K42" s="99"/>
      <c r="L42" s="130"/>
      <c r="M42" s="131"/>
      <c r="N42" s="148"/>
      <c r="O42" s="149"/>
      <c r="P42" s="131"/>
      <c r="Q42" s="131"/>
      <c r="R42" s="131"/>
      <c r="S42" s="131"/>
      <c r="T42" s="132"/>
      <c r="U42" s="130"/>
      <c r="V42" s="131"/>
      <c r="W42" s="132"/>
      <c r="X42" s="130"/>
      <c r="Y42" s="131"/>
      <c r="Z42" s="132"/>
      <c r="AA42" s="99"/>
    </row>
    <row r="43" spans="1:27" s="175" customFormat="1" ht="11.25">
      <c r="A43" s="166"/>
      <c r="B43" s="166"/>
      <c r="C43" s="167"/>
      <c r="D43" s="203" t="s">
        <v>322</v>
      </c>
      <c r="E43" s="168"/>
      <c r="F43" s="168"/>
      <c r="G43" s="168"/>
      <c r="H43" s="204" t="s">
        <v>366</v>
      </c>
      <c r="I43" s="166"/>
      <c r="J43" s="211">
        <v>0.6</v>
      </c>
      <c r="K43" s="166"/>
      <c r="L43" s="170"/>
      <c r="M43" s="206" t="str">
        <f>IF(M41&gt;=$J43,"да","нет")</f>
        <v>нет</v>
      </c>
      <c r="N43" s="207"/>
      <c r="O43" s="208"/>
      <c r="P43" s="206" t="str">
        <f>IF(P41&gt;=$J43,"да","нет")</f>
        <v>нет</v>
      </c>
      <c r="Q43" s="206" t="str">
        <f t="shared" ref="Q43:S43" si="8">IF(Q41&gt;=$J43,"да","нет")</f>
        <v>нет</v>
      </c>
      <c r="R43" s="206" t="str">
        <f t="shared" si="8"/>
        <v>нет</v>
      </c>
      <c r="S43" s="206" t="str">
        <f t="shared" si="8"/>
        <v>нет</v>
      </c>
      <c r="T43" s="209"/>
      <c r="U43" s="210"/>
      <c r="V43" s="206" t="str">
        <f>IF(V41&gt;=$J43,"да","нет")</f>
        <v>нет</v>
      </c>
      <c r="W43" s="209"/>
      <c r="X43" s="210"/>
      <c r="Y43" s="206" t="str">
        <f>IF(Y41&gt;=$J43,"да","нет")</f>
        <v>нет</v>
      </c>
      <c r="Z43" s="174"/>
      <c r="AA43" s="166"/>
    </row>
    <row r="44" spans="1:27" s="175" customFormat="1" ht="11.25">
      <c r="A44" s="166"/>
      <c r="B44" s="166"/>
      <c r="C44" s="167"/>
      <c r="D44" s="168"/>
      <c r="E44" s="168"/>
      <c r="F44" s="168"/>
      <c r="G44" s="168" t="s">
        <v>256</v>
      </c>
      <c r="H44" s="169"/>
      <c r="I44" s="166"/>
      <c r="J44" s="202">
        <v>1300</v>
      </c>
      <c r="K44" s="166"/>
      <c r="L44" s="170"/>
      <c r="M44" s="171">
        <f>SUMIFS(Balance!M:M,Balance!$J:$J,$J44)</f>
        <v>0</v>
      </c>
      <c r="N44" s="172"/>
      <c r="O44" s="173"/>
      <c r="P44" s="171">
        <f>SUMIFS(Balance!P:P,Balance!$J:$J,$J44)</f>
        <v>0</v>
      </c>
      <c r="Q44" s="171">
        <f>SUMIFS(Balance!Q:Q,Balance!$J:$J,$J44)</f>
        <v>0</v>
      </c>
      <c r="R44" s="171">
        <f>SUMIFS(Balance!R:R,Balance!$J:$J,$J44)</f>
        <v>0</v>
      </c>
      <c r="S44" s="171">
        <f>SUMIFS(Balance!S:S,Balance!$J:$J,$J44)</f>
        <v>0</v>
      </c>
      <c r="T44" s="174"/>
      <c r="U44" s="170"/>
      <c r="V44" s="171">
        <f>SUMIFS(Balance!V:V,Balance!$J:$J,$J44)</f>
        <v>0</v>
      </c>
      <c r="W44" s="174"/>
      <c r="X44" s="170"/>
      <c r="Y44" s="171">
        <f>SUMIFS(Balance!Y:Y,Balance!$J:$J,$J44)</f>
        <v>0</v>
      </c>
      <c r="Z44" s="174"/>
      <c r="AA44" s="166"/>
    </row>
    <row r="45" spans="1:27" s="175" customFormat="1" ht="11.25">
      <c r="A45" s="166"/>
      <c r="B45" s="166"/>
      <c r="C45" s="167"/>
      <c r="D45" s="168"/>
      <c r="E45" s="168"/>
      <c r="F45" s="168"/>
      <c r="G45" s="168" t="s">
        <v>257</v>
      </c>
      <c r="H45" s="169"/>
      <c r="I45" s="166"/>
      <c r="J45" s="202">
        <v>1400</v>
      </c>
      <c r="K45" s="166"/>
      <c r="L45" s="170"/>
      <c r="M45" s="171">
        <f>SUMIFS(Balance!M:M,Balance!$J:$J,$J45)</f>
        <v>0</v>
      </c>
      <c r="N45" s="172"/>
      <c r="O45" s="173"/>
      <c r="P45" s="171">
        <f>SUMIFS(Balance!P:P,Balance!$J:$J,$J45)</f>
        <v>0</v>
      </c>
      <c r="Q45" s="171">
        <f>SUMIFS(Balance!Q:Q,Balance!$J:$J,$J45)</f>
        <v>0</v>
      </c>
      <c r="R45" s="171">
        <f>SUMIFS(Balance!R:R,Balance!$J:$J,$J45)</f>
        <v>0</v>
      </c>
      <c r="S45" s="171">
        <f>SUMIFS(Balance!S:S,Balance!$J:$J,$J45)</f>
        <v>0</v>
      </c>
      <c r="T45" s="174"/>
      <c r="U45" s="170"/>
      <c r="V45" s="171">
        <f>SUMIFS(Balance!V:V,Balance!$J:$J,$J45)</f>
        <v>0</v>
      </c>
      <c r="W45" s="174"/>
      <c r="X45" s="170"/>
      <c r="Y45" s="171">
        <f>SUMIFS(Balance!Y:Y,Balance!$J:$J,$J45)</f>
        <v>0</v>
      </c>
      <c r="Z45" s="174"/>
      <c r="AA45" s="166"/>
    </row>
    <row r="46" spans="1:27" s="175" customFormat="1" ht="11.25">
      <c r="A46" s="166"/>
      <c r="B46" s="166"/>
      <c r="C46" s="167"/>
      <c r="D46" s="168"/>
      <c r="E46" s="168"/>
      <c r="F46" s="168"/>
      <c r="G46" s="168" t="s">
        <v>252</v>
      </c>
      <c r="H46" s="169"/>
      <c r="I46" s="166"/>
      <c r="J46" s="202">
        <v>1600</v>
      </c>
      <c r="K46" s="166"/>
      <c r="L46" s="170"/>
      <c r="M46" s="171">
        <f>SUMIFS(Balance!M:M,Balance!$J:$J,$J46)</f>
        <v>0</v>
      </c>
      <c r="N46" s="172"/>
      <c r="O46" s="173"/>
      <c r="P46" s="171">
        <f>SUMIFS(Balance!P:P,Balance!$J:$J,$J46)</f>
        <v>0</v>
      </c>
      <c r="Q46" s="171">
        <f>SUMIFS(Balance!Q:Q,Balance!$J:$J,$J46)</f>
        <v>0</v>
      </c>
      <c r="R46" s="171">
        <f>SUMIFS(Balance!R:R,Balance!$J:$J,$J46)</f>
        <v>0</v>
      </c>
      <c r="S46" s="171">
        <f>SUMIFS(Balance!S:S,Balance!$J:$J,$J46)</f>
        <v>0</v>
      </c>
      <c r="T46" s="174"/>
      <c r="U46" s="170"/>
      <c r="V46" s="171">
        <f>SUMIFS(Balance!V:V,Balance!$J:$J,$J46)</f>
        <v>0</v>
      </c>
      <c r="W46" s="174"/>
      <c r="X46" s="170"/>
      <c r="Y46" s="171">
        <f>SUMIFS(Balance!Y:Y,Balance!$J:$J,$J46)</f>
        <v>0</v>
      </c>
      <c r="Z46" s="174"/>
      <c r="AA46" s="166"/>
    </row>
    <row r="47" spans="1:27">
      <c r="A47" s="97"/>
      <c r="B47" s="97"/>
      <c r="C47" s="107"/>
      <c r="D47" s="108"/>
      <c r="E47" s="108"/>
      <c r="F47" s="108"/>
      <c r="G47" s="108"/>
      <c r="H47" s="109"/>
      <c r="I47" s="108"/>
      <c r="J47" s="122"/>
      <c r="K47" s="108"/>
      <c r="L47" s="139"/>
      <c r="M47" s="140"/>
      <c r="N47" s="154"/>
      <c r="O47" s="155"/>
      <c r="P47" s="140"/>
      <c r="Q47" s="140"/>
      <c r="R47" s="140"/>
      <c r="S47" s="140"/>
      <c r="T47" s="141"/>
      <c r="U47" s="139"/>
      <c r="V47" s="140"/>
      <c r="W47" s="141"/>
      <c r="X47" s="139"/>
      <c r="Y47" s="140"/>
      <c r="Z47" s="141"/>
      <c r="AA47" s="97"/>
    </row>
    <row r="48" spans="1:27" s="96" customFormat="1">
      <c r="A48" s="99"/>
      <c r="B48" s="99"/>
      <c r="C48" s="104"/>
      <c r="D48" s="105" t="s">
        <v>367</v>
      </c>
      <c r="E48" s="105"/>
      <c r="F48" s="105" t="s">
        <v>368</v>
      </c>
      <c r="G48" s="105"/>
      <c r="H48" s="106"/>
      <c r="I48" s="99"/>
      <c r="J48" s="120" t="str">
        <f>D48</f>
        <v>S2</v>
      </c>
      <c r="K48" s="99"/>
      <c r="L48" s="130"/>
      <c r="M48" s="214">
        <f>IF(M52=0,0,M51/M52)</f>
        <v>0</v>
      </c>
      <c r="N48" s="228"/>
      <c r="O48" s="229"/>
      <c r="P48" s="214">
        <f t="shared" ref="P48:S48" si="9">IF(P52=0,0,P51/P52)</f>
        <v>0</v>
      </c>
      <c r="Q48" s="214">
        <f t="shared" si="9"/>
        <v>0</v>
      </c>
      <c r="R48" s="214">
        <f t="shared" si="9"/>
        <v>0</v>
      </c>
      <c r="S48" s="214">
        <f t="shared" si="9"/>
        <v>0</v>
      </c>
      <c r="T48" s="230"/>
      <c r="U48" s="231"/>
      <c r="V48" s="214">
        <f>IF(V52=0,0,V51/V52)</f>
        <v>0</v>
      </c>
      <c r="W48" s="230"/>
      <c r="X48" s="231"/>
      <c r="Y48" s="214">
        <f>IF(Y52=0,0,Y51/Y52)</f>
        <v>0</v>
      </c>
      <c r="Z48" s="132"/>
      <c r="AA48" s="99"/>
    </row>
    <row r="49" spans="1:27" s="96" customFormat="1">
      <c r="A49" s="99"/>
      <c r="B49" s="99"/>
      <c r="C49" s="104"/>
      <c r="D49" s="105"/>
      <c r="E49" s="105"/>
      <c r="F49" s="105"/>
      <c r="G49" s="105"/>
      <c r="H49" s="106" t="s">
        <v>369</v>
      </c>
      <c r="I49" s="99"/>
      <c r="J49" s="120"/>
      <c r="K49" s="99"/>
      <c r="L49" s="130"/>
      <c r="M49" s="131"/>
      <c r="N49" s="148"/>
      <c r="O49" s="149"/>
      <c r="P49" s="131"/>
      <c r="Q49" s="131"/>
      <c r="R49" s="131"/>
      <c r="S49" s="131"/>
      <c r="T49" s="132"/>
      <c r="U49" s="130"/>
      <c r="V49" s="131"/>
      <c r="W49" s="132"/>
      <c r="X49" s="130"/>
      <c r="Y49" s="131"/>
      <c r="Z49" s="132"/>
      <c r="AA49" s="99"/>
    </row>
    <row r="50" spans="1:27" s="175" customFormat="1" ht="11.25">
      <c r="A50" s="166"/>
      <c r="B50" s="166"/>
      <c r="C50" s="167"/>
      <c r="D50" s="203" t="s">
        <v>322</v>
      </c>
      <c r="E50" s="168"/>
      <c r="F50" s="168"/>
      <c r="G50" s="168"/>
      <c r="H50" s="204" t="s">
        <v>366</v>
      </c>
      <c r="I50" s="166"/>
      <c r="J50" s="211">
        <v>0.5</v>
      </c>
      <c r="K50" s="166"/>
      <c r="L50" s="170"/>
      <c r="M50" s="206" t="str">
        <f>IF(M48&gt;=$J50,"да","нет")</f>
        <v>нет</v>
      </c>
      <c r="N50" s="207"/>
      <c r="O50" s="208"/>
      <c r="P50" s="206" t="str">
        <f>IF(P48&gt;=$J50,"да","нет")</f>
        <v>нет</v>
      </c>
      <c r="Q50" s="206" t="str">
        <f t="shared" ref="Q50:S50" si="10">IF(Q48&gt;=$J50,"да","нет")</f>
        <v>нет</v>
      </c>
      <c r="R50" s="206" t="str">
        <f t="shared" si="10"/>
        <v>нет</v>
      </c>
      <c r="S50" s="206" t="str">
        <f t="shared" si="10"/>
        <v>нет</v>
      </c>
      <c r="T50" s="209"/>
      <c r="U50" s="210"/>
      <c r="V50" s="206" t="str">
        <f>IF(V48&gt;=$J50,"да","нет")</f>
        <v>нет</v>
      </c>
      <c r="W50" s="209"/>
      <c r="X50" s="210"/>
      <c r="Y50" s="206" t="str">
        <f>IF(Y48&gt;=$J50,"да","нет")</f>
        <v>нет</v>
      </c>
      <c r="Z50" s="174"/>
      <c r="AA50" s="166"/>
    </row>
    <row r="51" spans="1:27" s="175" customFormat="1" ht="11.25">
      <c r="A51" s="166"/>
      <c r="B51" s="166"/>
      <c r="C51" s="167"/>
      <c r="D51" s="168"/>
      <c r="E51" s="168"/>
      <c r="F51" s="168"/>
      <c r="G51" s="168" t="s">
        <v>256</v>
      </c>
      <c r="H51" s="169"/>
      <c r="I51" s="166"/>
      <c r="J51" s="202">
        <v>1300</v>
      </c>
      <c r="K51" s="166"/>
      <c r="L51" s="170"/>
      <c r="M51" s="171">
        <f>SUMIFS(Balance!M:M,Balance!$J:$J,$J51)</f>
        <v>0</v>
      </c>
      <c r="N51" s="172"/>
      <c r="O51" s="173"/>
      <c r="P51" s="171">
        <f>SUMIFS(Balance!P:P,Balance!$J:$J,$J51)</f>
        <v>0</v>
      </c>
      <c r="Q51" s="171">
        <f>SUMIFS(Balance!Q:Q,Balance!$J:$J,$J51)</f>
        <v>0</v>
      </c>
      <c r="R51" s="171">
        <f>SUMIFS(Balance!R:R,Balance!$J:$J,$J51)</f>
        <v>0</v>
      </c>
      <c r="S51" s="171">
        <f>SUMIFS(Balance!S:S,Balance!$J:$J,$J51)</f>
        <v>0</v>
      </c>
      <c r="T51" s="174"/>
      <c r="U51" s="170"/>
      <c r="V51" s="171">
        <f>SUMIFS(Balance!V:V,Balance!$J:$J,$J51)</f>
        <v>0</v>
      </c>
      <c r="W51" s="174"/>
      <c r="X51" s="170"/>
      <c r="Y51" s="171">
        <f>SUMIFS(Balance!Y:Y,Balance!$J:$J,$J51)</f>
        <v>0</v>
      </c>
      <c r="Z51" s="174"/>
      <c r="AA51" s="166"/>
    </row>
    <row r="52" spans="1:27" s="175" customFormat="1" ht="11.25">
      <c r="A52" s="166"/>
      <c r="B52" s="166"/>
      <c r="C52" s="167"/>
      <c r="D52" s="168"/>
      <c r="E52" s="168"/>
      <c r="F52" s="168"/>
      <c r="G52" s="168" t="s">
        <v>252</v>
      </c>
      <c r="H52" s="169"/>
      <c r="I52" s="166"/>
      <c r="J52" s="202">
        <v>1600</v>
      </c>
      <c r="K52" s="166"/>
      <c r="L52" s="170"/>
      <c r="M52" s="171">
        <f>SUMIFS(Balance!M:M,Balance!$J:$J,$J52)</f>
        <v>0</v>
      </c>
      <c r="N52" s="172"/>
      <c r="O52" s="173"/>
      <c r="P52" s="171">
        <f>SUMIFS(Balance!P:P,Balance!$J:$J,$J52)</f>
        <v>0</v>
      </c>
      <c r="Q52" s="171">
        <f>SUMIFS(Balance!Q:Q,Balance!$J:$J,$J52)</f>
        <v>0</v>
      </c>
      <c r="R52" s="171">
        <f>SUMIFS(Balance!R:R,Balance!$J:$J,$J52)</f>
        <v>0</v>
      </c>
      <c r="S52" s="171">
        <f>SUMIFS(Balance!S:S,Balance!$J:$J,$J52)</f>
        <v>0</v>
      </c>
      <c r="T52" s="174"/>
      <c r="U52" s="170"/>
      <c r="V52" s="171">
        <f>SUMIFS(Balance!V:V,Balance!$J:$J,$J52)</f>
        <v>0</v>
      </c>
      <c r="W52" s="174"/>
      <c r="X52" s="170"/>
      <c r="Y52" s="171">
        <f>SUMIFS(Balance!Y:Y,Balance!$J:$J,$J52)</f>
        <v>0</v>
      </c>
      <c r="Z52" s="174"/>
      <c r="AA52" s="166"/>
    </row>
    <row r="53" spans="1:27">
      <c r="A53" s="97"/>
      <c r="B53" s="97"/>
      <c r="C53" s="107"/>
      <c r="D53" s="108"/>
      <c r="E53" s="108"/>
      <c r="F53" s="108"/>
      <c r="G53" s="108"/>
      <c r="H53" s="109"/>
      <c r="I53" s="108"/>
      <c r="J53" s="122"/>
      <c r="K53" s="108"/>
      <c r="L53" s="139"/>
      <c r="M53" s="140"/>
      <c r="N53" s="154"/>
      <c r="O53" s="155"/>
      <c r="P53" s="140"/>
      <c r="Q53" s="140"/>
      <c r="R53" s="140"/>
      <c r="S53" s="140"/>
      <c r="T53" s="141"/>
      <c r="U53" s="139"/>
      <c r="V53" s="140"/>
      <c r="W53" s="141"/>
      <c r="X53" s="139"/>
      <c r="Y53" s="140"/>
      <c r="Z53" s="141"/>
      <c r="AA53" s="97"/>
    </row>
    <row r="54" spans="1:27" s="96" customFormat="1">
      <c r="A54" s="99"/>
      <c r="B54" s="99"/>
      <c r="C54" s="104"/>
      <c r="D54" s="105" t="s">
        <v>370</v>
      </c>
      <c r="E54" s="105"/>
      <c r="F54" s="105" t="s">
        <v>371</v>
      </c>
      <c r="G54" s="105"/>
      <c r="H54" s="106"/>
      <c r="I54" s="99"/>
      <c r="J54" s="120" t="str">
        <f>D54</f>
        <v>S3</v>
      </c>
      <c r="K54" s="99"/>
      <c r="L54" s="130"/>
      <c r="M54" s="214">
        <f>IF(M58=0,0,M57/M58)</f>
        <v>0</v>
      </c>
      <c r="N54" s="228"/>
      <c r="O54" s="229"/>
      <c r="P54" s="214">
        <f t="shared" ref="P54:S54" si="11">IF(P58=0,0,P57/P58)</f>
        <v>0</v>
      </c>
      <c r="Q54" s="214">
        <f t="shared" si="11"/>
        <v>0</v>
      </c>
      <c r="R54" s="214">
        <f t="shared" si="11"/>
        <v>0</v>
      </c>
      <c r="S54" s="214">
        <f t="shared" si="11"/>
        <v>0</v>
      </c>
      <c r="T54" s="230"/>
      <c r="U54" s="231"/>
      <c r="V54" s="214">
        <f>IF(V58=0,0,V57/V58)</f>
        <v>0</v>
      </c>
      <c r="W54" s="230"/>
      <c r="X54" s="231"/>
      <c r="Y54" s="214">
        <f>IF(Y58=0,0,Y57/Y58)</f>
        <v>0</v>
      </c>
      <c r="Z54" s="132"/>
      <c r="AA54" s="99"/>
    </row>
    <row r="55" spans="1:27" s="96" customFormat="1">
      <c r="A55" s="99"/>
      <c r="B55" s="99"/>
      <c r="C55" s="104"/>
      <c r="D55" s="105"/>
      <c r="E55" s="105"/>
      <c r="F55" s="105"/>
      <c r="G55" s="105"/>
      <c r="H55" s="106" t="s">
        <v>372</v>
      </c>
      <c r="I55" s="99"/>
      <c r="J55" s="120"/>
      <c r="K55" s="99"/>
      <c r="L55" s="130"/>
      <c r="M55" s="131"/>
      <c r="N55" s="148"/>
      <c r="O55" s="149"/>
      <c r="P55" s="131"/>
      <c r="Q55" s="131"/>
      <c r="R55" s="131"/>
      <c r="S55" s="131"/>
      <c r="T55" s="132"/>
      <c r="U55" s="130"/>
      <c r="V55" s="131"/>
      <c r="W55" s="132"/>
      <c r="X55" s="130"/>
      <c r="Y55" s="131"/>
      <c r="Z55" s="132"/>
      <c r="AA55" s="99"/>
    </row>
    <row r="56" spans="1:27" s="175" customFormat="1" ht="11.25">
      <c r="A56" s="166"/>
      <c r="B56" s="166"/>
      <c r="C56" s="167"/>
      <c r="D56" s="203" t="s">
        <v>322</v>
      </c>
      <c r="E56" s="168"/>
      <c r="F56" s="168"/>
      <c r="G56" s="168"/>
      <c r="H56" s="204" t="s">
        <v>373</v>
      </c>
      <c r="I56" s="166"/>
      <c r="J56" s="211">
        <v>0.1</v>
      </c>
      <c r="K56" s="166"/>
      <c r="L56" s="170"/>
      <c r="M56" s="206" t="str">
        <f>IF(M54&gt;=$J56,"да","нет")</f>
        <v>нет</v>
      </c>
      <c r="N56" s="207"/>
      <c r="O56" s="208"/>
      <c r="P56" s="206" t="str">
        <f>IF(P54&gt;=$J56,"да","нет")</f>
        <v>нет</v>
      </c>
      <c r="Q56" s="206" t="str">
        <f t="shared" ref="Q56:S56" si="12">IF(Q54&gt;=$J56,"да","нет")</f>
        <v>нет</v>
      </c>
      <c r="R56" s="206" t="str">
        <f t="shared" si="12"/>
        <v>нет</v>
      </c>
      <c r="S56" s="206" t="str">
        <f t="shared" si="12"/>
        <v>нет</v>
      </c>
      <c r="T56" s="209"/>
      <c r="U56" s="210"/>
      <c r="V56" s="206" t="str">
        <f>IF(V54&gt;=$J56,"да","нет")</f>
        <v>нет</v>
      </c>
      <c r="W56" s="209"/>
      <c r="X56" s="210"/>
      <c r="Y56" s="206" t="str">
        <f>IF(Y54&gt;=$J56,"да","нет")</f>
        <v>нет</v>
      </c>
      <c r="Z56" s="174"/>
      <c r="AA56" s="166"/>
    </row>
    <row r="57" spans="1:27" s="175" customFormat="1" ht="11.25">
      <c r="A57" s="166"/>
      <c r="B57" s="166"/>
      <c r="C57" s="167"/>
      <c r="D57" s="168"/>
      <c r="E57" s="168"/>
      <c r="F57" s="168"/>
      <c r="G57" s="168" t="s">
        <v>344</v>
      </c>
      <c r="H57" s="169"/>
      <c r="I57" s="166"/>
      <c r="J57" s="202" t="s">
        <v>345</v>
      </c>
      <c r="K57" s="166"/>
      <c r="L57" s="170"/>
      <c r="M57" s="171">
        <f>M$12</f>
        <v>0</v>
      </c>
      <c r="N57" s="172"/>
      <c r="O57" s="173"/>
      <c r="P57" s="171">
        <f t="shared" ref="P57:S57" si="13">P$12</f>
        <v>0</v>
      </c>
      <c r="Q57" s="171">
        <f t="shared" si="13"/>
        <v>0</v>
      </c>
      <c r="R57" s="171">
        <f t="shared" si="13"/>
        <v>0</v>
      </c>
      <c r="S57" s="171">
        <f t="shared" si="13"/>
        <v>0</v>
      </c>
      <c r="T57" s="174"/>
      <c r="U57" s="170"/>
      <c r="V57" s="171">
        <f>V$12</f>
        <v>0</v>
      </c>
      <c r="W57" s="174"/>
      <c r="X57" s="170"/>
      <c r="Y57" s="171">
        <f>Y$12</f>
        <v>0</v>
      </c>
      <c r="Z57" s="174"/>
      <c r="AA57" s="166"/>
    </row>
    <row r="58" spans="1:27" s="175" customFormat="1" ht="11.25">
      <c r="A58" s="166"/>
      <c r="B58" s="166"/>
      <c r="C58" s="167"/>
      <c r="D58" s="168"/>
      <c r="E58" s="168"/>
      <c r="F58" s="168"/>
      <c r="G58" s="168" t="s">
        <v>254</v>
      </c>
      <c r="H58" s="169"/>
      <c r="I58" s="166"/>
      <c r="J58" s="202">
        <v>1200</v>
      </c>
      <c r="K58" s="166"/>
      <c r="L58" s="170"/>
      <c r="M58" s="171">
        <f>SUMIFS(Balance!M:M,Balance!$J:$J,$J58)</f>
        <v>0</v>
      </c>
      <c r="N58" s="172"/>
      <c r="O58" s="173"/>
      <c r="P58" s="171">
        <f>SUMIFS(Balance!P:P,Balance!$J:$J,$J58)</f>
        <v>0</v>
      </c>
      <c r="Q58" s="171">
        <f>SUMIFS(Balance!Q:Q,Balance!$J:$J,$J58)</f>
        <v>0</v>
      </c>
      <c r="R58" s="171">
        <f>SUMIFS(Balance!R:R,Balance!$J:$J,$J58)</f>
        <v>0</v>
      </c>
      <c r="S58" s="171">
        <f>SUMIFS(Balance!S:S,Balance!$J:$J,$J58)</f>
        <v>0</v>
      </c>
      <c r="T58" s="174"/>
      <c r="U58" s="170"/>
      <c r="V58" s="171">
        <f>SUMIFS(Balance!V:V,Balance!$J:$J,$J58)</f>
        <v>0</v>
      </c>
      <c r="W58" s="174"/>
      <c r="X58" s="170"/>
      <c r="Y58" s="171">
        <f>SUMIFS(Balance!Y:Y,Balance!$J:$J,$J58)</f>
        <v>0</v>
      </c>
      <c r="Z58" s="174"/>
      <c r="AA58" s="166"/>
    </row>
    <row r="59" spans="1:27">
      <c r="A59" s="97"/>
      <c r="B59" s="97"/>
      <c r="C59" s="107"/>
      <c r="D59" s="108"/>
      <c r="E59" s="108"/>
      <c r="F59" s="108"/>
      <c r="G59" s="108"/>
      <c r="H59" s="109"/>
      <c r="I59" s="108"/>
      <c r="J59" s="122"/>
      <c r="K59" s="108"/>
      <c r="L59" s="139"/>
      <c r="M59" s="140"/>
      <c r="N59" s="154"/>
      <c r="O59" s="155"/>
      <c r="P59" s="140"/>
      <c r="Q59" s="140"/>
      <c r="R59" s="140"/>
      <c r="S59" s="140"/>
      <c r="T59" s="141"/>
      <c r="U59" s="139"/>
      <c r="V59" s="140"/>
      <c r="W59" s="141"/>
      <c r="X59" s="139"/>
      <c r="Y59" s="140"/>
      <c r="Z59" s="141"/>
      <c r="AA59" s="97"/>
    </row>
    <row r="60" spans="1:27" s="96" customFormat="1">
      <c r="A60" s="99"/>
      <c r="B60" s="99"/>
      <c r="C60" s="104"/>
      <c r="D60" s="105" t="s">
        <v>374</v>
      </c>
      <c r="E60" s="105"/>
      <c r="F60" s="105" t="s">
        <v>375</v>
      </c>
      <c r="G60" s="105"/>
      <c r="H60" s="106"/>
      <c r="I60" s="99"/>
      <c r="J60" s="120" t="str">
        <f>D60</f>
        <v>S4</v>
      </c>
      <c r="K60" s="99"/>
      <c r="L60" s="130"/>
      <c r="M60" s="214">
        <f>IF((M64+M65)=0,0,M63/(M64+M65))</f>
        <v>0</v>
      </c>
      <c r="N60" s="228"/>
      <c r="O60" s="229"/>
      <c r="P60" s="214">
        <f t="shared" ref="P60:S60" si="14">IF((P64+P65)=0,0,P63/(P64+P65))</f>
        <v>0</v>
      </c>
      <c r="Q60" s="214">
        <f t="shared" si="14"/>
        <v>0</v>
      </c>
      <c r="R60" s="214">
        <f t="shared" si="14"/>
        <v>0</v>
      </c>
      <c r="S60" s="214">
        <f t="shared" si="14"/>
        <v>0</v>
      </c>
      <c r="T60" s="230"/>
      <c r="U60" s="231"/>
      <c r="V60" s="214">
        <f>IF((V64+V65)=0,0,V63/(V64+V65))</f>
        <v>0</v>
      </c>
      <c r="W60" s="230"/>
      <c r="X60" s="231"/>
      <c r="Y60" s="214">
        <f>IF((Y64+Y65)=0,0,Y63/(Y64+Y65))</f>
        <v>0</v>
      </c>
      <c r="Z60" s="132"/>
      <c r="AA60" s="99"/>
    </row>
    <row r="61" spans="1:27" s="96" customFormat="1">
      <c r="A61" s="99"/>
      <c r="B61" s="99"/>
      <c r="C61" s="104"/>
      <c r="D61" s="105"/>
      <c r="E61" s="105"/>
      <c r="F61" s="105"/>
      <c r="G61" s="105"/>
      <c r="H61" s="106" t="s">
        <v>376</v>
      </c>
      <c r="I61" s="99"/>
      <c r="J61" s="120"/>
      <c r="K61" s="99"/>
      <c r="L61" s="130"/>
      <c r="M61" s="131"/>
      <c r="N61" s="148"/>
      <c r="O61" s="149"/>
      <c r="P61" s="131"/>
      <c r="Q61" s="131"/>
      <c r="R61" s="131"/>
      <c r="S61" s="131"/>
      <c r="T61" s="132"/>
      <c r="U61" s="130"/>
      <c r="V61" s="131"/>
      <c r="W61" s="132"/>
      <c r="X61" s="130"/>
      <c r="Y61" s="131"/>
      <c r="Z61" s="132"/>
      <c r="AA61" s="99"/>
    </row>
    <row r="62" spans="1:27" s="175" customFormat="1" ht="11.25">
      <c r="A62" s="166"/>
      <c r="B62" s="166"/>
      <c r="C62" s="167"/>
      <c r="D62" s="203" t="s">
        <v>322</v>
      </c>
      <c r="E62" s="168"/>
      <c r="F62" s="168"/>
      <c r="G62" s="168"/>
      <c r="H62" s="204" t="s">
        <v>377</v>
      </c>
      <c r="I62" s="166"/>
      <c r="J62" s="211">
        <v>1</v>
      </c>
      <c r="K62" s="166"/>
      <c r="L62" s="170"/>
      <c r="M62" s="206" t="str">
        <f>IF(M60&gt;=$J62,"да","нет")</f>
        <v>нет</v>
      </c>
      <c r="N62" s="207"/>
      <c r="O62" s="208"/>
      <c r="P62" s="206" t="str">
        <f>IF(P60&gt;=$J62,"да","нет")</f>
        <v>нет</v>
      </c>
      <c r="Q62" s="206" t="str">
        <f t="shared" ref="Q62:S62" si="15">IF(Q60&gt;=$J62,"да","нет")</f>
        <v>нет</v>
      </c>
      <c r="R62" s="206" t="str">
        <f t="shared" si="15"/>
        <v>нет</v>
      </c>
      <c r="S62" s="206" t="str">
        <f t="shared" si="15"/>
        <v>нет</v>
      </c>
      <c r="T62" s="209"/>
      <c r="U62" s="210"/>
      <c r="V62" s="206" t="str">
        <f>IF(V60&gt;=$J62,"да","нет")</f>
        <v>нет</v>
      </c>
      <c r="W62" s="209"/>
      <c r="X62" s="210"/>
      <c r="Y62" s="206" t="str">
        <f>IF(Y60&gt;=$J62,"да","нет")</f>
        <v>нет</v>
      </c>
      <c r="Z62" s="174"/>
      <c r="AA62" s="166"/>
    </row>
    <row r="63" spans="1:27" s="175" customFormat="1" ht="11.25">
      <c r="A63" s="166"/>
      <c r="B63" s="166"/>
      <c r="C63" s="167"/>
      <c r="D63" s="168"/>
      <c r="E63" s="168"/>
      <c r="F63" s="168"/>
      <c r="G63" s="168" t="s">
        <v>256</v>
      </c>
      <c r="H63" s="169"/>
      <c r="I63" s="166"/>
      <c r="J63" s="202">
        <v>1300</v>
      </c>
      <c r="K63" s="166"/>
      <c r="L63" s="170"/>
      <c r="M63" s="171">
        <f>SUMIFS(Balance!M:M,Balance!$J:$J,$J63)</f>
        <v>0</v>
      </c>
      <c r="N63" s="172"/>
      <c r="O63" s="173"/>
      <c r="P63" s="171">
        <f>SUMIFS(Balance!P:P,Balance!$J:$J,$J63)</f>
        <v>0</v>
      </c>
      <c r="Q63" s="171">
        <f>SUMIFS(Balance!Q:Q,Balance!$J:$J,$J63)</f>
        <v>0</v>
      </c>
      <c r="R63" s="171">
        <f>SUMIFS(Balance!R:R,Balance!$J:$J,$J63)</f>
        <v>0</v>
      </c>
      <c r="S63" s="171">
        <f>SUMIFS(Balance!S:S,Balance!$J:$J,$J63)</f>
        <v>0</v>
      </c>
      <c r="T63" s="174"/>
      <c r="U63" s="170"/>
      <c r="V63" s="171">
        <f>SUMIFS(Balance!V:V,Balance!$J:$J,$J63)</f>
        <v>0</v>
      </c>
      <c r="W63" s="174"/>
      <c r="X63" s="170"/>
      <c r="Y63" s="171">
        <f>SUMIFS(Balance!Y:Y,Balance!$J:$J,$J63)</f>
        <v>0</v>
      </c>
      <c r="Z63" s="174"/>
      <c r="AA63" s="166"/>
    </row>
    <row r="64" spans="1:27" s="175" customFormat="1" ht="11.25">
      <c r="A64" s="166"/>
      <c r="B64" s="166"/>
      <c r="C64" s="167"/>
      <c r="D64" s="168"/>
      <c r="E64" s="168"/>
      <c r="F64" s="168"/>
      <c r="G64" s="168" t="s">
        <v>257</v>
      </c>
      <c r="H64" s="169"/>
      <c r="I64" s="166"/>
      <c r="J64" s="202">
        <v>1400</v>
      </c>
      <c r="K64" s="166"/>
      <c r="L64" s="170"/>
      <c r="M64" s="171">
        <f>SUMIFS(Balance!M:M,Balance!$J:$J,$J64)</f>
        <v>0</v>
      </c>
      <c r="N64" s="172"/>
      <c r="O64" s="173"/>
      <c r="P64" s="171">
        <f>SUMIFS(Balance!P:P,Balance!$J:$J,$J64)</f>
        <v>0</v>
      </c>
      <c r="Q64" s="171">
        <f>SUMIFS(Balance!Q:Q,Balance!$J:$J,$J64)</f>
        <v>0</v>
      </c>
      <c r="R64" s="171">
        <f>SUMIFS(Balance!R:R,Balance!$J:$J,$J64)</f>
        <v>0</v>
      </c>
      <c r="S64" s="171">
        <f>SUMIFS(Balance!S:S,Balance!$J:$J,$J64)</f>
        <v>0</v>
      </c>
      <c r="T64" s="174"/>
      <c r="U64" s="170"/>
      <c r="V64" s="171">
        <f>SUMIFS(Balance!V:V,Balance!$J:$J,$J64)</f>
        <v>0</v>
      </c>
      <c r="W64" s="174"/>
      <c r="X64" s="170"/>
      <c r="Y64" s="171">
        <f>SUMIFS(Balance!Y:Y,Balance!$J:$J,$J64)</f>
        <v>0</v>
      </c>
      <c r="Z64" s="174"/>
      <c r="AA64" s="166"/>
    </row>
    <row r="65" spans="1:27" s="175" customFormat="1" ht="11.25">
      <c r="A65" s="166"/>
      <c r="B65" s="166"/>
      <c r="C65" s="167"/>
      <c r="D65" s="168"/>
      <c r="E65" s="168"/>
      <c r="F65" s="168"/>
      <c r="G65" s="168" t="s">
        <v>258</v>
      </c>
      <c r="H65" s="169"/>
      <c r="I65" s="166"/>
      <c r="J65" s="202">
        <v>1500</v>
      </c>
      <c r="K65" s="166"/>
      <c r="L65" s="170"/>
      <c r="M65" s="171">
        <f>SUMIFS(Balance!M:M,Balance!$J:$J,$J65)</f>
        <v>0</v>
      </c>
      <c r="N65" s="172"/>
      <c r="O65" s="173"/>
      <c r="P65" s="171">
        <f>SUMIFS(Balance!P:P,Balance!$J:$J,$J65)</f>
        <v>0</v>
      </c>
      <c r="Q65" s="171">
        <f>SUMIFS(Balance!Q:Q,Balance!$J:$J,$J65)</f>
        <v>0</v>
      </c>
      <c r="R65" s="171">
        <f>SUMIFS(Balance!R:R,Balance!$J:$J,$J65)</f>
        <v>0</v>
      </c>
      <c r="S65" s="171">
        <f>SUMIFS(Balance!S:S,Balance!$J:$J,$J65)</f>
        <v>0</v>
      </c>
      <c r="T65" s="174"/>
      <c r="U65" s="170"/>
      <c r="V65" s="171">
        <f>SUMIFS(Balance!V:V,Balance!$J:$J,$J65)</f>
        <v>0</v>
      </c>
      <c r="W65" s="174"/>
      <c r="X65" s="170"/>
      <c r="Y65" s="171">
        <f>SUMIFS(Balance!Y:Y,Balance!$J:$J,$J65)</f>
        <v>0</v>
      </c>
      <c r="Z65" s="174"/>
      <c r="AA65" s="166"/>
    </row>
    <row r="66" spans="1:27">
      <c r="A66" s="97"/>
      <c r="B66" s="97"/>
      <c r="C66" s="110"/>
      <c r="D66" s="111"/>
      <c r="E66" s="111"/>
      <c r="F66" s="111"/>
      <c r="G66" s="111"/>
      <c r="H66" s="112"/>
      <c r="I66" s="97"/>
      <c r="J66" s="121"/>
      <c r="K66" s="97"/>
      <c r="L66" s="133"/>
      <c r="M66" s="134"/>
      <c r="N66" s="150"/>
      <c r="O66" s="151"/>
      <c r="P66" s="134"/>
      <c r="Q66" s="134"/>
      <c r="R66" s="134"/>
      <c r="S66" s="134"/>
      <c r="T66" s="135"/>
      <c r="U66" s="133"/>
      <c r="V66" s="134"/>
      <c r="W66" s="135"/>
      <c r="X66" s="133"/>
      <c r="Y66" s="134"/>
      <c r="Z66" s="135"/>
      <c r="AA66" s="97"/>
    </row>
  </sheetData>
  <conditionalFormatting sqref="M20">
    <cfRule type="cellIs" dxfId="546" priority="207" operator="equal">
      <formula>0</formula>
    </cfRule>
  </conditionalFormatting>
  <conditionalFormatting sqref="L20 N20:O20 T20:U20 W20:X20 Z20">
    <cfRule type="cellIs" dxfId="545" priority="206" operator="equal">
      <formula>0</formula>
    </cfRule>
  </conditionalFormatting>
  <conditionalFormatting sqref="L21 Z21">
    <cfRule type="cellIs" dxfId="544" priority="205" operator="equal">
      <formula>0</formula>
    </cfRule>
  </conditionalFormatting>
  <conditionalFormatting sqref="L18:Z18">
    <cfRule type="cellIs" dxfId="543" priority="204" operator="equal">
      <formula>0</formula>
    </cfRule>
  </conditionalFormatting>
  <conditionalFormatting sqref="Y20 V20 P20:S20">
    <cfRule type="cellIs" dxfId="542" priority="200" operator="equal">
      <formula>0</formula>
    </cfRule>
  </conditionalFormatting>
  <conditionalFormatting sqref="L38:Z38">
    <cfRule type="cellIs" dxfId="541" priority="219" operator="equal">
      <formula>0</formula>
    </cfRule>
  </conditionalFormatting>
  <conditionalFormatting sqref="M14">
    <cfRule type="cellIs" dxfId="540" priority="218" operator="equal">
      <formula>0</formula>
    </cfRule>
  </conditionalFormatting>
  <conditionalFormatting sqref="L14 N14:O14 T14:U14 W14:X14 Z14">
    <cfRule type="cellIs" dxfId="539" priority="217" operator="equal">
      <formula>0</formula>
    </cfRule>
  </conditionalFormatting>
  <conditionalFormatting sqref="L15 Z15">
    <cfRule type="cellIs" dxfId="538" priority="216" operator="equal">
      <formula>0</formula>
    </cfRule>
  </conditionalFormatting>
  <conditionalFormatting sqref="L17 N17:O17 T17:U17 W17:X17 Z17">
    <cfRule type="cellIs" dxfId="537" priority="214" operator="equal">
      <formula>0</formula>
    </cfRule>
  </conditionalFormatting>
  <conditionalFormatting sqref="M17">
    <cfRule type="cellIs" dxfId="536" priority="215" operator="equal">
      <formula>0</formula>
    </cfRule>
  </conditionalFormatting>
  <conditionalFormatting sqref="M21:O21 T21:U21 W21:X21">
    <cfRule type="cellIs" dxfId="535" priority="202" operator="equal">
      <formula>0</formula>
    </cfRule>
  </conditionalFormatting>
  <conditionalFormatting sqref="Y21 V21 P21:S21">
    <cfRule type="cellIs" dxfId="534" priority="201" operator="equal">
      <formula>0</formula>
    </cfRule>
  </conditionalFormatting>
  <conditionalFormatting sqref="L22 Z22">
    <cfRule type="cellIs" dxfId="533" priority="197" operator="equal">
      <formula>0</formula>
    </cfRule>
  </conditionalFormatting>
  <conditionalFormatting sqref="L13:Z13">
    <cfRule type="cellIs" dxfId="532" priority="198" operator="equal">
      <formula>0</formula>
    </cfRule>
  </conditionalFormatting>
  <conditionalFormatting sqref="L19:Z19">
    <cfRule type="cellIs" dxfId="531" priority="199" operator="equal">
      <formula>0</formula>
    </cfRule>
  </conditionalFormatting>
  <conditionalFormatting sqref="M15:O16 T15:U16 W15:X16">
    <cfRule type="cellIs" dxfId="530" priority="210" operator="equal">
      <formula>0</formula>
    </cfRule>
  </conditionalFormatting>
  <conditionalFormatting sqref="Y17 V17 P17:S17">
    <cfRule type="cellIs" dxfId="529" priority="213" operator="equal">
      <formula>0</formula>
    </cfRule>
  </conditionalFormatting>
  <conditionalFormatting sqref="L12:Z12">
    <cfRule type="cellIs" dxfId="528" priority="212" operator="equal">
      <formula>0</formula>
    </cfRule>
  </conditionalFormatting>
  <conditionalFormatting sqref="L16 Z16">
    <cfRule type="cellIs" dxfId="527" priority="211" operator="equal">
      <formula>0</formula>
    </cfRule>
  </conditionalFormatting>
  <conditionalFormatting sqref="M22:O22 T22:U22 W22:X22">
    <cfRule type="cellIs" dxfId="526" priority="196" operator="equal">
      <formula>0</formula>
    </cfRule>
  </conditionalFormatting>
  <conditionalFormatting sqref="Y15:Y16 V15:V16 P15:S16">
    <cfRule type="cellIs" dxfId="525" priority="209" operator="equal">
      <formula>0</formula>
    </cfRule>
  </conditionalFormatting>
  <conditionalFormatting sqref="Y14 V14 P14:S14">
    <cfRule type="cellIs" dxfId="524" priority="208" operator="equal">
      <formula>0</formula>
    </cfRule>
  </conditionalFormatting>
  <conditionalFormatting sqref="M26">
    <cfRule type="cellIs" dxfId="523" priority="147" operator="equal">
      <formula>0</formula>
    </cfRule>
  </conditionalFormatting>
  <conditionalFormatting sqref="Y23 V23 P23:S23">
    <cfRule type="cellIs" dxfId="522" priority="148" operator="equal">
      <formula>0</formula>
    </cfRule>
  </conditionalFormatting>
  <conditionalFormatting sqref="L23 N23:O23 T23:U23 W23:X23 Z23">
    <cfRule type="cellIs" dxfId="521" priority="149" operator="equal">
      <formula>0</formula>
    </cfRule>
  </conditionalFormatting>
  <conditionalFormatting sqref="L26 N26:O26 T26:U26 W26:X26 Z26">
    <cfRule type="cellIs" dxfId="520" priority="146" operator="equal">
      <formula>0</formula>
    </cfRule>
  </conditionalFormatting>
  <conditionalFormatting sqref="L24:Z24">
    <cfRule type="cellIs" dxfId="519" priority="144" operator="equal">
      <formula>0</formula>
    </cfRule>
  </conditionalFormatting>
  <conditionalFormatting sqref="L27 Z27">
    <cfRule type="cellIs" dxfId="518" priority="145" operator="equal">
      <formula>0</formula>
    </cfRule>
  </conditionalFormatting>
  <conditionalFormatting sqref="Y27 V27 P27:S27">
    <cfRule type="cellIs" dxfId="517" priority="142" operator="equal">
      <formula>0</formula>
    </cfRule>
  </conditionalFormatting>
  <conditionalFormatting sqref="M27:O27 T27:U27 W27:X27">
    <cfRule type="cellIs" dxfId="516" priority="143" operator="equal">
      <formula>0</formula>
    </cfRule>
  </conditionalFormatting>
  <conditionalFormatting sqref="Y26 V26 P26:S26">
    <cfRule type="cellIs" dxfId="515" priority="141" operator="equal">
      <formula>0</formula>
    </cfRule>
  </conditionalFormatting>
  <conditionalFormatting sqref="M23">
    <cfRule type="cellIs" dxfId="514" priority="150" operator="equal">
      <formula>0</formula>
    </cfRule>
  </conditionalFormatting>
  <conditionalFormatting sqref="L25:Z25">
    <cfRule type="cellIs" dxfId="513" priority="140" operator="equal">
      <formula>0</formula>
    </cfRule>
  </conditionalFormatting>
  <conditionalFormatting sqref="L29 Z29">
    <cfRule type="cellIs" dxfId="512" priority="139" operator="equal">
      <formula>0</formula>
    </cfRule>
  </conditionalFormatting>
  <conditionalFormatting sqref="L28 Z28">
    <cfRule type="cellIs" dxfId="511" priority="136" operator="equal">
      <formula>0</formula>
    </cfRule>
  </conditionalFormatting>
  <conditionalFormatting sqref="M28:O28 T28:U28 W28:X28">
    <cfRule type="cellIs" dxfId="510" priority="135" operator="equal">
      <formula>0</formula>
    </cfRule>
  </conditionalFormatting>
  <conditionalFormatting sqref="Y28 V28 P28:S28">
    <cfRule type="cellIs" dxfId="509" priority="134" operator="equal">
      <formula>0</formula>
    </cfRule>
  </conditionalFormatting>
  <conditionalFormatting sqref="Y22 V22 P22:S22">
    <cfRule type="cellIs" dxfId="508" priority="133" operator="equal">
      <formula>0</formula>
    </cfRule>
  </conditionalFormatting>
  <conditionalFormatting sqref="M29:O29 T29:U29 W29:X29">
    <cfRule type="cellIs" dxfId="507" priority="132" operator="equal">
      <formula>0</formula>
    </cfRule>
  </conditionalFormatting>
  <conditionalFormatting sqref="L30 N30:O30 T30:U30 W30:X30 Z30">
    <cfRule type="cellIs" dxfId="506" priority="129" operator="equal">
      <formula>0</formula>
    </cfRule>
  </conditionalFormatting>
  <conditionalFormatting sqref="Y29 V29 P29:S29">
    <cfRule type="cellIs" dxfId="505" priority="131" operator="equal">
      <formula>0</formula>
    </cfRule>
  </conditionalFormatting>
  <conditionalFormatting sqref="M30">
    <cfRule type="cellIs" dxfId="504" priority="130" operator="equal">
      <formula>0</formula>
    </cfRule>
  </conditionalFormatting>
  <conditionalFormatting sqref="Y30 V30 P30:S30">
    <cfRule type="cellIs" dxfId="503" priority="128" operator="equal">
      <formula>0</formula>
    </cfRule>
  </conditionalFormatting>
  <conditionalFormatting sqref="M33">
    <cfRule type="cellIs" dxfId="502" priority="127" operator="equal">
      <formula>0</formula>
    </cfRule>
  </conditionalFormatting>
  <conditionalFormatting sqref="L31:Z31">
    <cfRule type="cellIs" dxfId="501" priority="124" operator="equal">
      <formula>0</formula>
    </cfRule>
  </conditionalFormatting>
  <conditionalFormatting sqref="L33 N33:O33 T33:U33 W33:X33 Z33">
    <cfRule type="cellIs" dxfId="500" priority="126" operator="equal">
      <formula>0</formula>
    </cfRule>
  </conditionalFormatting>
  <conditionalFormatting sqref="L34 Z34">
    <cfRule type="cellIs" dxfId="499" priority="125" operator="equal">
      <formula>0</formula>
    </cfRule>
  </conditionalFormatting>
  <conditionalFormatting sqref="Y34 V34 P34:S34">
    <cfRule type="cellIs" dxfId="498" priority="122" operator="equal">
      <formula>0</formula>
    </cfRule>
  </conditionalFormatting>
  <conditionalFormatting sqref="Y33 V33 P33:S33">
    <cfRule type="cellIs" dxfId="497" priority="121" operator="equal">
      <formula>0</formula>
    </cfRule>
  </conditionalFormatting>
  <conditionalFormatting sqref="L32:Z32">
    <cfRule type="cellIs" dxfId="496" priority="120" operator="equal">
      <formula>0</formula>
    </cfRule>
  </conditionalFormatting>
  <conditionalFormatting sqref="L35 Z35">
    <cfRule type="cellIs" dxfId="495" priority="118" operator="equal">
      <formula>0</formula>
    </cfRule>
  </conditionalFormatting>
  <conditionalFormatting sqref="L37 Z37">
    <cfRule type="cellIs" dxfId="494" priority="119" operator="equal">
      <formula>0</formula>
    </cfRule>
  </conditionalFormatting>
  <conditionalFormatting sqref="M34:O34 T34:U34 W34:X34">
    <cfRule type="cellIs" dxfId="493" priority="123" operator="equal">
      <formula>0</formula>
    </cfRule>
  </conditionalFormatting>
  <conditionalFormatting sqref="M35:O35 T35:U35 W35:X35">
    <cfRule type="cellIs" dxfId="492" priority="117" operator="equal">
      <formula>0</formula>
    </cfRule>
  </conditionalFormatting>
  <conditionalFormatting sqref="Y35 V35 P35:S35">
    <cfRule type="cellIs" dxfId="491" priority="116" operator="equal">
      <formula>0</formula>
    </cfRule>
  </conditionalFormatting>
  <conditionalFormatting sqref="M37:O37 T37:U37 W37:X37">
    <cfRule type="cellIs" dxfId="490" priority="115" operator="equal">
      <formula>0</formula>
    </cfRule>
  </conditionalFormatting>
  <conditionalFormatting sqref="Y37 V37 P37:S37">
    <cfRule type="cellIs" dxfId="489" priority="114" operator="equal">
      <formula>0</formula>
    </cfRule>
  </conditionalFormatting>
  <conditionalFormatting sqref="L36 Z36">
    <cfRule type="cellIs" dxfId="488" priority="113" operator="equal">
      <formula>0</formula>
    </cfRule>
  </conditionalFormatting>
  <conditionalFormatting sqref="Y36 V36 P36:S36">
    <cfRule type="cellIs" dxfId="487" priority="111" operator="equal">
      <formula>0</formula>
    </cfRule>
  </conditionalFormatting>
  <conditionalFormatting sqref="M36:O36 T36:U36 W36:X36">
    <cfRule type="cellIs" dxfId="486" priority="112" operator="equal">
      <formula>0</formula>
    </cfRule>
  </conditionalFormatting>
  <conditionalFormatting sqref="L66:Z66">
    <cfRule type="cellIs" dxfId="485" priority="110" operator="equal">
      <formula>0</formula>
    </cfRule>
  </conditionalFormatting>
  <conditionalFormatting sqref="M43">
    <cfRule type="cellIs" dxfId="484" priority="49" operator="equal">
      <formula>0</formula>
    </cfRule>
  </conditionalFormatting>
  <conditionalFormatting sqref="L43 N43:O43 T43:U43 W43:X43 Z43">
    <cfRule type="cellIs" dxfId="483" priority="48" operator="equal">
      <formula>0</formula>
    </cfRule>
  </conditionalFormatting>
  <conditionalFormatting sqref="L44 Z44">
    <cfRule type="cellIs" dxfId="482" priority="47" operator="equal">
      <formula>0</formula>
    </cfRule>
  </conditionalFormatting>
  <conditionalFormatting sqref="L46 Z46">
    <cfRule type="cellIs" dxfId="481" priority="45" operator="equal">
      <formula>0</formula>
    </cfRule>
  </conditionalFormatting>
  <conditionalFormatting sqref="L41:Z41">
    <cfRule type="cellIs" dxfId="480" priority="46" operator="equal">
      <formula>0</formula>
    </cfRule>
  </conditionalFormatting>
  <conditionalFormatting sqref="M44:O44 T44:U44 W44:X44 W46:X46 T46:U46 M46:O46">
    <cfRule type="cellIs" dxfId="479" priority="44" operator="equal">
      <formula>0</formula>
    </cfRule>
  </conditionalFormatting>
  <conditionalFormatting sqref="Y44 V44 P44:S44 P46:S46 V46 Y46">
    <cfRule type="cellIs" dxfId="478" priority="43" operator="equal">
      <formula>0</formula>
    </cfRule>
  </conditionalFormatting>
  <conditionalFormatting sqref="Y43 V43 P43:S43">
    <cfRule type="cellIs" dxfId="477" priority="42" operator="equal">
      <formula>0</formula>
    </cfRule>
  </conditionalFormatting>
  <conditionalFormatting sqref="L42:Z42">
    <cfRule type="cellIs" dxfId="476" priority="41" operator="equal">
      <formula>0</formula>
    </cfRule>
  </conditionalFormatting>
  <conditionalFormatting sqref="L45 Z45">
    <cfRule type="cellIs" dxfId="475" priority="40" operator="equal">
      <formula>0</formula>
    </cfRule>
  </conditionalFormatting>
  <conditionalFormatting sqref="Y45 V45 P45:S45">
    <cfRule type="cellIs" dxfId="474" priority="38" operator="equal">
      <formula>0</formula>
    </cfRule>
  </conditionalFormatting>
  <conditionalFormatting sqref="M45:O45 T45:U45 W45:X45">
    <cfRule type="cellIs" dxfId="473" priority="39" operator="equal">
      <formula>0</formula>
    </cfRule>
  </conditionalFormatting>
  <conditionalFormatting sqref="L52 Z52">
    <cfRule type="cellIs" dxfId="472" priority="33" operator="equal">
      <formula>0</formula>
    </cfRule>
  </conditionalFormatting>
  <conditionalFormatting sqref="M50">
    <cfRule type="cellIs" dxfId="471" priority="37" operator="equal">
      <formula>0</formula>
    </cfRule>
  </conditionalFormatting>
  <conditionalFormatting sqref="L51 Z51">
    <cfRule type="cellIs" dxfId="470" priority="35" operator="equal">
      <formula>0</formula>
    </cfRule>
  </conditionalFormatting>
  <conditionalFormatting sqref="L48:Z48">
    <cfRule type="cellIs" dxfId="469" priority="34" operator="equal">
      <formula>0</formula>
    </cfRule>
  </conditionalFormatting>
  <conditionalFormatting sqref="W51:X52 T51:U52 M51:O52">
    <cfRule type="cellIs" dxfId="468" priority="32" operator="equal">
      <formula>0</formula>
    </cfRule>
  </conditionalFormatting>
  <conditionalFormatting sqref="Y50 V50 P50:S50">
    <cfRule type="cellIs" dxfId="467" priority="30" operator="equal">
      <formula>0</formula>
    </cfRule>
  </conditionalFormatting>
  <conditionalFormatting sqref="P51:S52 V51:V52 Y51:Y52">
    <cfRule type="cellIs" dxfId="466" priority="31" operator="equal">
      <formula>0</formula>
    </cfRule>
  </conditionalFormatting>
  <conditionalFormatting sqref="L49:Z49">
    <cfRule type="cellIs" dxfId="465" priority="29" operator="equal">
      <formula>0</formula>
    </cfRule>
  </conditionalFormatting>
  <conditionalFormatting sqref="L50 N50:O50 T50:U50 W50:X50 Z50">
    <cfRule type="cellIs" dxfId="464" priority="36" operator="equal">
      <formula>0</formula>
    </cfRule>
  </conditionalFormatting>
  <conditionalFormatting sqref="L58 Z58">
    <cfRule type="cellIs" dxfId="463" priority="21" operator="equal">
      <formula>0</formula>
    </cfRule>
  </conditionalFormatting>
  <conditionalFormatting sqref="M56">
    <cfRule type="cellIs" dxfId="462" priority="25" operator="equal">
      <formula>0</formula>
    </cfRule>
  </conditionalFormatting>
  <conditionalFormatting sqref="L57 Z57">
    <cfRule type="cellIs" dxfId="461" priority="23" operator="equal">
      <formula>0</formula>
    </cfRule>
  </conditionalFormatting>
  <conditionalFormatting sqref="L54:Z54">
    <cfRule type="cellIs" dxfId="460" priority="22" operator="equal">
      <formula>0</formula>
    </cfRule>
  </conditionalFormatting>
  <conditionalFormatting sqref="W58:X58 T58:U58 M58:O58">
    <cfRule type="cellIs" dxfId="459" priority="20" operator="equal">
      <formula>0</formula>
    </cfRule>
  </conditionalFormatting>
  <conditionalFormatting sqref="Y56 V56 P56:S56">
    <cfRule type="cellIs" dxfId="458" priority="18" operator="equal">
      <formula>0</formula>
    </cfRule>
  </conditionalFormatting>
  <conditionalFormatting sqref="P58:S58 V58 Y58">
    <cfRule type="cellIs" dxfId="457" priority="19" operator="equal">
      <formula>0</formula>
    </cfRule>
  </conditionalFormatting>
  <conditionalFormatting sqref="L55:Z55">
    <cfRule type="cellIs" dxfId="456" priority="17" operator="equal">
      <formula>0</formula>
    </cfRule>
  </conditionalFormatting>
  <conditionalFormatting sqref="L56 N56:O56 T56:U56 W56:X56 Z56">
    <cfRule type="cellIs" dxfId="455" priority="24" operator="equal">
      <formula>0</formula>
    </cfRule>
  </conditionalFormatting>
  <conditionalFormatting sqref="M57:O57 T57:U57 W57:X57">
    <cfRule type="cellIs" dxfId="454" priority="16" operator="equal">
      <formula>0</formula>
    </cfRule>
  </conditionalFormatting>
  <conditionalFormatting sqref="Y57 V57 P57:S57">
    <cfRule type="cellIs" dxfId="453" priority="15" operator="equal">
      <formula>0</formula>
    </cfRule>
  </conditionalFormatting>
  <conditionalFormatting sqref="L64 Z64">
    <cfRule type="cellIs" dxfId="452" priority="10" operator="equal">
      <formula>0</formula>
    </cfRule>
  </conditionalFormatting>
  <conditionalFormatting sqref="M62">
    <cfRule type="cellIs" dxfId="451" priority="14" operator="equal">
      <formula>0</formula>
    </cfRule>
  </conditionalFormatting>
  <conditionalFormatting sqref="L63 Z63">
    <cfRule type="cellIs" dxfId="450" priority="12" operator="equal">
      <formula>0</formula>
    </cfRule>
  </conditionalFormatting>
  <conditionalFormatting sqref="L60:Z60">
    <cfRule type="cellIs" dxfId="449" priority="11" operator="equal">
      <formula>0</formula>
    </cfRule>
  </conditionalFormatting>
  <conditionalFormatting sqref="W63:X64 T63:U64 M63:O64">
    <cfRule type="cellIs" dxfId="448" priority="9" operator="equal">
      <formula>0</formula>
    </cfRule>
  </conditionalFormatting>
  <conditionalFormatting sqref="Y62 V62 P62:S62">
    <cfRule type="cellIs" dxfId="447" priority="7" operator="equal">
      <formula>0</formula>
    </cfRule>
  </conditionalFormatting>
  <conditionalFormatting sqref="P63:S64 V63:V64 Y63:Y64">
    <cfRule type="cellIs" dxfId="446" priority="8" operator="equal">
      <formula>0</formula>
    </cfRule>
  </conditionalFormatting>
  <conditionalFormatting sqref="L61:Z61">
    <cfRule type="cellIs" dxfId="445" priority="6" operator="equal">
      <formula>0</formula>
    </cfRule>
  </conditionalFormatting>
  <conditionalFormatting sqref="L62 N62:O62 T62:U62 W62:X62 Z62">
    <cfRule type="cellIs" dxfId="444" priority="13" operator="equal">
      <formula>0</formula>
    </cfRule>
  </conditionalFormatting>
  <conditionalFormatting sqref="L65 Z65">
    <cfRule type="cellIs" dxfId="443" priority="3" operator="equal">
      <formula>0</formula>
    </cfRule>
  </conditionalFormatting>
  <conditionalFormatting sqref="W65:X65 T65:U65 M65:O65">
    <cfRule type="cellIs" dxfId="442" priority="2" operator="equal">
      <formula>0</formula>
    </cfRule>
  </conditionalFormatting>
  <conditionalFormatting sqref="P65:S65 V65 Y65">
    <cfRule type="cellIs" dxfId="441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A103"/>
  <sheetViews>
    <sheetView workbookViewId="0">
      <pane ySplit="9" topLeftCell="A10" activePane="bottomLeft" state="frozen"/>
      <selection pane="bottomLeft" activeCell="A10" sqref="A10"/>
    </sheetView>
  </sheetViews>
  <sheetFormatPr defaultRowHeight="12.75"/>
  <cols>
    <col min="1" max="2" width="2.5703125" style="94" customWidth="1"/>
    <col min="3" max="7" width="1.7109375" style="94" customWidth="1"/>
    <col min="8" max="8" width="70.710937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378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379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/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380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 s="96" customFormat="1">
      <c r="A10" s="99"/>
      <c r="B10" s="99"/>
      <c r="C10" s="101" t="s">
        <v>381</v>
      </c>
      <c r="D10" s="102"/>
      <c r="E10" s="102"/>
      <c r="F10" s="102"/>
      <c r="G10" s="102"/>
      <c r="H10" s="103"/>
      <c r="I10" s="105"/>
      <c r="J10" s="118"/>
      <c r="K10" s="105"/>
      <c r="L10" s="136"/>
      <c r="M10" s="137"/>
      <c r="N10" s="152"/>
      <c r="O10" s="153"/>
      <c r="P10" s="137"/>
      <c r="Q10" s="137"/>
      <c r="R10" s="137"/>
      <c r="S10" s="137"/>
      <c r="T10" s="138"/>
      <c r="U10" s="136"/>
      <c r="V10" s="137"/>
      <c r="W10" s="138"/>
      <c r="X10" s="136"/>
      <c r="Y10" s="137"/>
      <c r="Z10" s="138"/>
      <c r="AA10" s="99"/>
    </row>
    <row r="11" spans="1:27">
      <c r="A11" s="97"/>
      <c r="B11" s="97"/>
      <c r="C11" s="107"/>
      <c r="D11" s="108"/>
      <c r="E11" s="108"/>
      <c r="F11" s="108"/>
      <c r="G11" s="108"/>
      <c r="H11" s="109"/>
      <c r="I11" s="108"/>
      <c r="J11" s="122"/>
      <c r="K11" s="108"/>
      <c r="L11" s="139"/>
      <c r="M11" s="140"/>
      <c r="N11" s="154"/>
      <c r="O11" s="155"/>
      <c r="P11" s="140"/>
      <c r="Q11" s="140"/>
      <c r="R11" s="140"/>
      <c r="S11" s="140"/>
      <c r="T11" s="141"/>
      <c r="U11" s="139"/>
      <c r="V11" s="140"/>
      <c r="W11" s="141"/>
      <c r="X11" s="139"/>
      <c r="Y11" s="140"/>
      <c r="Z11" s="141"/>
      <c r="AA11" s="97"/>
    </row>
    <row r="12" spans="1:27" s="96" customFormat="1">
      <c r="A12" s="99"/>
      <c r="B12" s="99"/>
      <c r="C12" s="104"/>
      <c r="D12" s="105"/>
      <c r="E12" s="105"/>
      <c r="F12" s="105" t="s">
        <v>383</v>
      </c>
      <c r="G12" s="105"/>
      <c r="H12" s="106"/>
      <c r="I12" s="99"/>
      <c r="J12" s="120" t="s">
        <v>382</v>
      </c>
      <c r="K12" s="99"/>
      <c r="L12" s="130"/>
      <c r="M12" s="213">
        <f>IF(M16=0,0,M15/M16*100%)</f>
        <v>0</v>
      </c>
      <c r="N12" s="148"/>
      <c r="O12" s="149"/>
      <c r="P12" s="213">
        <f t="shared" ref="P12:S12" si="0">IF(P16=0,0,P15/P16*100%)</f>
        <v>0</v>
      </c>
      <c r="Q12" s="213">
        <f t="shared" si="0"/>
        <v>0</v>
      </c>
      <c r="R12" s="213">
        <f t="shared" si="0"/>
        <v>0</v>
      </c>
      <c r="S12" s="213">
        <f t="shared" si="0"/>
        <v>0</v>
      </c>
      <c r="T12" s="132"/>
      <c r="U12" s="130"/>
      <c r="V12" s="213">
        <f>IF(V16=0,0,V15/V16*100%)</f>
        <v>0</v>
      </c>
      <c r="W12" s="132"/>
      <c r="X12" s="130"/>
      <c r="Y12" s="213">
        <f>IF(Y16=0,0,Y15/Y16*100%)</f>
        <v>0</v>
      </c>
      <c r="Z12" s="132"/>
      <c r="AA12" s="99"/>
    </row>
    <row r="13" spans="1:27" s="96" customFormat="1">
      <c r="A13" s="99"/>
      <c r="B13" s="99"/>
      <c r="C13" s="104"/>
      <c r="D13" s="105"/>
      <c r="E13" s="105"/>
      <c r="F13" s="105"/>
      <c r="G13" s="105"/>
      <c r="H13" s="106" t="s">
        <v>398</v>
      </c>
      <c r="I13" s="99"/>
      <c r="J13" s="120"/>
      <c r="K13" s="99"/>
      <c r="L13" s="130"/>
      <c r="M13" s="131"/>
      <c r="N13" s="148"/>
      <c r="O13" s="149"/>
      <c r="P13" s="131"/>
      <c r="Q13" s="131"/>
      <c r="R13" s="131"/>
      <c r="S13" s="131"/>
      <c r="T13" s="132"/>
      <c r="U13" s="130"/>
      <c r="V13" s="131"/>
      <c r="W13" s="132"/>
      <c r="X13" s="130"/>
      <c r="Y13" s="131"/>
      <c r="Z13" s="132"/>
      <c r="AA13" s="99"/>
    </row>
    <row r="14" spans="1:27" s="175" customFormat="1" ht="11.25">
      <c r="A14" s="166"/>
      <c r="B14" s="166"/>
      <c r="C14" s="167"/>
      <c r="D14" s="168"/>
      <c r="E14" s="168"/>
      <c r="F14" s="168"/>
      <c r="G14" s="168"/>
      <c r="H14" s="205" t="s">
        <v>409</v>
      </c>
      <c r="I14" s="166"/>
      <c r="J14" s="211"/>
      <c r="K14" s="166"/>
      <c r="L14" s="170"/>
      <c r="M14" s="206"/>
      <c r="N14" s="207"/>
      <c r="O14" s="208"/>
      <c r="P14" s="206"/>
      <c r="Q14" s="206"/>
      <c r="R14" s="206"/>
      <c r="S14" s="206"/>
      <c r="T14" s="209"/>
      <c r="U14" s="210"/>
      <c r="V14" s="206"/>
      <c r="W14" s="209"/>
      <c r="X14" s="210"/>
      <c r="Y14" s="206"/>
      <c r="Z14" s="174"/>
      <c r="AA14" s="166"/>
    </row>
    <row r="15" spans="1:27" s="175" customFormat="1" ht="11.25">
      <c r="A15" s="166"/>
      <c r="B15" s="166"/>
      <c r="C15" s="167"/>
      <c r="D15" s="168"/>
      <c r="E15" s="168"/>
      <c r="F15" s="168"/>
      <c r="G15" s="168" t="s">
        <v>139</v>
      </c>
      <c r="H15" s="169"/>
      <c r="I15" s="166"/>
      <c r="J15" s="202">
        <v>2100</v>
      </c>
      <c r="K15" s="166"/>
      <c r="L15" s="170"/>
      <c r="M15" s="171">
        <f>SUMIFS('P&amp;L'!M:M,'P&amp;L'!$J:$J,$J15)</f>
        <v>0</v>
      </c>
      <c r="N15" s="172"/>
      <c r="O15" s="173"/>
      <c r="P15" s="171">
        <f>SUMIFS('P&amp;L'!P:P,'P&amp;L'!$J:$J,$J15)</f>
        <v>0</v>
      </c>
      <c r="Q15" s="171">
        <f>SUMIFS('P&amp;L'!Q:Q,'P&amp;L'!$J:$J,$J15)</f>
        <v>0</v>
      </c>
      <c r="R15" s="171">
        <f>SUMIFS('P&amp;L'!R:R,'P&amp;L'!$J:$J,$J15)</f>
        <v>0</v>
      </c>
      <c r="S15" s="171">
        <f>SUMIFS('P&amp;L'!S:S,'P&amp;L'!$J:$J,$J15)</f>
        <v>0</v>
      </c>
      <c r="T15" s="174"/>
      <c r="U15" s="170"/>
      <c r="V15" s="171">
        <f>SUMIFS('P&amp;L'!V:V,'P&amp;L'!$J:$J,$J15)</f>
        <v>0</v>
      </c>
      <c r="W15" s="174"/>
      <c r="X15" s="170"/>
      <c r="Y15" s="171">
        <f>SUMIFS('P&amp;L'!Y:Y,'P&amp;L'!$J:$J,$J15)</f>
        <v>0</v>
      </c>
      <c r="Z15" s="174"/>
      <c r="AA15" s="166"/>
    </row>
    <row r="16" spans="1:27" s="175" customFormat="1" ht="11.25">
      <c r="A16" s="166"/>
      <c r="B16" s="166"/>
      <c r="C16" s="167"/>
      <c r="D16" s="168"/>
      <c r="E16" s="168"/>
      <c r="F16" s="168"/>
      <c r="G16" s="168" t="s">
        <v>277</v>
      </c>
      <c r="H16" s="169"/>
      <c r="I16" s="166"/>
      <c r="J16" s="202">
        <v>2110</v>
      </c>
      <c r="K16" s="166"/>
      <c r="L16" s="170"/>
      <c r="M16" s="171">
        <f>SUMIFS('P&amp;L'!M:M,'P&amp;L'!$J:$J,$J16)</f>
        <v>0</v>
      </c>
      <c r="N16" s="172"/>
      <c r="O16" s="173"/>
      <c r="P16" s="171">
        <f>SUMIFS('P&amp;L'!P:P,'P&amp;L'!$J:$J,$J16)</f>
        <v>0</v>
      </c>
      <c r="Q16" s="171">
        <f>SUMIFS('P&amp;L'!Q:Q,'P&amp;L'!$J:$J,$J16)</f>
        <v>0</v>
      </c>
      <c r="R16" s="171">
        <f>SUMIFS('P&amp;L'!R:R,'P&amp;L'!$J:$J,$J16)</f>
        <v>0</v>
      </c>
      <c r="S16" s="171">
        <f>SUMIFS('P&amp;L'!S:S,'P&amp;L'!$J:$J,$J16)</f>
        <v>0</v>
      </c>
      <c r="T16" s="174"/>
      <c r="U16" s="170"/>
      <c r="V16" s="171">
        <f>SUMIFS('P&amp;L'!V:V,'P&amp;L'!$J:$J,$J16)</f>
        <v>0</v>
      </c>
      <c r="W16" s="174"/>
      <c r="X16" s="170"/>
      <c r="Y16" s="171">
        <f>SUMIFS('P&amp;L'!Y:Y,'P&amp;L'!$J:$J,$J16)</f>
        <v>0</v>
      </c>
      <c r="Z16" s="174"/>
      <c r="AA16" s="166"/>
    </row>
    <row r="17" spans="1:27">
      <c r="A17" s="97"/>
      <c r="B17" s="97"/>
      <c r="C17" s="107"/>
      <c r="D17" s="108"/>
      <c r="E17" s="108"/>
      <c r="F17" s="108"/>
      <c r="G17" s="108"/>
      <c r="H17" s="109"/>
      <c r="I17" s="108"/>
      <c r="J17" s="122"/>
      <c r="K17" s="108"/>
      <c r="L17" s="139"/>
      <c r="M17" s="140"/>
      <c r="N17" s="154"/>
      <c r="O17" s="155"/>
      <c r="P17" s="140"/>
      <c r="Q17" s="140"/>
      <c r="R17" s="140"/>
      <c r="S17" s="140"/>
      <c r="T17" s="141"/>
      <c r="U17" s="139"/>
      <c r="V17" s="140"/>
      <c r="W17" s="141"/>
      <c r="X17" s="139"/>
      <c r="Y17" s="140"/>
      <c r="Z17" s="141"/>
      <c r="AA17" s="97"/>
    </row>
    <row r="18" spans="1:27" s="96" customFormat="1">
      <c r="A18" s="99"/>
      <c r="B18" s="99"/>
      <c r="C18" s="104"/>
      <c r="D18" s="105"/>
      <c r="E18" s="105"/>
      <c r="F18" s="105" t="s">
        <v>384</v>
      </c>
      <c r="G18" s="105"/>
      <c r="H18" s="106"/>
      <c r="I18" s="99"/>
      <c r="J18" s="120" t="s">
        <v>385</v>
      </c>
      <c r="K18" s="99"/>
      <c r="L18" s="130"/>
      <c r="M18" s="213">
        <f>IF((M22+M23)=0,0,M21/((M22+M23)/2)*100%)</f>
        <v>0</v>
      </c>
      <c r="N18" s="148"/>
      <c r="O18" s="149"/>
      <c r="P18" s="213">
        <f t="shared" ref="P18:S18" si="1">IF((P22+P23)=0,0,P21/((P22+P23)/2)*100%)</f>
        <v>0</v>
      </c>
      <c r="Q18" s="213">
        <f t="shared" si="1"/>
        <v>0</v>
      </c>
      <c r="R18" s="213">
        <f t="shared" si="1"/>
        <v>0</v>
      </c>
      <c r="S18" s="213">
        <f t="shared" si="1"/>
        <v>0</v>
      </c>
      <c r="T18" s="132"/>
      <c r="U18" s="130"/>
      <c r="V18" s="213">
        <f>IF((V22+V23)=0,0,V21/((V22+V23)/2)*100%)</f>
        <v>0</v>
      </c>
      <c r="W18" s="132"/>
      <c r="X18" s="130"/>
      <c r="Y18" s="213">
        <f>IF(Y23=0,0,Y21/Y23*100%)</f>
        <v>0</v>
      </c>
      <c r="Z18" s="132"/>
      <c r="AA18" s="99"/>
    </row>
    <row r="19" spans="1:27" s="96" customFormat="1">
      <c r="A19" s="99"/>
      <c r="B19" s="99"/>
      <c r="C19" s="104"/>
      <c r="D19" s="105"/>
      <c r="E19" s="105"/>
      <c r="F19" s="105"/>
      <c r="G19" s="105"/>
      <c r="H19" s="106" t="s">
        <v>386</v>
      </c>
      <c r="I19" s="99"/>
      <c r="J19" s="120"/>
      <c r="K19" s="99"/>
      <c r="L19" s="130"/>
      <c r="M19" s="131"/>
      <c r="N19" s="148"/>
      <c r="O19" s="149"/>
      <c r="P19" s="131"/>
      <c r="Q19" s="131"/>
      <c r="R19" s="131"/>
      <c r="S19" s="131"/>
      <c r="T19" s="132"/>
      <c r="U19" s="130"/>
      <c r="V19" s="131"/>
      <c r="W19" s="132"/>
      <c r="X19" s="130"/>
      <c r="Y19" s="131"/>
      <c r="Z19" s="132"/>
      <c r="AA19" s="99"/>
    </row>
    <row r="20" spans="1:27" s="175" customFormat="1" ht="11.25">
      <c r="A20" s="166"/>
      <c r="B20" s="166"/>
      <c r="C20" s="167"/>
      <c r="D20" s="168"/>
      <c r="E20" s="168"/>
      <c r="F20" s="168"/>
      <c r="G20" s="168"/>
      <c r="H20" s="205" t="s">
        <v>387</v>
      </c>
      <c r="I20" s="166"/>
      <c r="J20" s="211"/>
      <c r="K20" s="166"/>
      <c r="L20" s="170"/>
      <c r="M20" s="206"/>
      <c r="N20" s="207"/>
      <c r="O20" s="208"/>
      <c r="P20" s="206"/>
      <c r="Q20" s="206"/>
      <c r="R20" s="206"/>
      <c r="S20" s="206"/>
      <c r="T20" s="209"/>
      <c r="U20" s="210"/>
      <c r="V20" s="206"/>
      <c r="W20" s="209"/>
      <c r="X20" s="210"/>
      <c r="Y20" s="206"/>
      <c r="Z20" s="174"/>
      <c r="AA20" s="166"/>
    </row>
    <row r="21" spans="1:27" s="175" customFormat="1" ht="11.25">
      <c r="A21" s="166"/>
      <c r="B21" s="166"/>
      <c r="C21" s="167"/>
      <c r="D21" s="168"/>
      <c r="E21" s="168"/>
      <c r="F21" s="168"/>
      <c r="G21" s="168" t="s">
        <v>169</v>
      </c>
      <c r="H21" s="169"/>
      <c r="I21" s="166"/>
      <c r="J21" s="202">
        <v>2400</v>
      </c>
      <c r="K21" s="166"/>
      <c r="L21" s="170"/>
      <c r="M21" s="171">
        <f>SUMIFS('P&amp;L'!M:M,'P&amp;L'!$J:$J,$J21)</f>
        <v>0</v>
      </c>
      <c r="N21" s="172"/>
      <c r="O21" s="173"/>
      <c r="P21" s="171">
        <f>SUMIFS('P&amp;L'!P:P,'P&amp;L'!$J:$J,$J21)</f>
        <v>0</v>
      </c>
      <c r="Q21" s="171">
        <f>SUMIFS('P&amp;L'!Q:Q,'P&amp;L'!$J:$J,$J21)</f>
        <v>0</v>
      </c>
      <c r="R21" s="171">
        <f>SUMIFS('P&amp;L'!R:R,'P&amp;L'!$J:$J,$J21)</f>
        <v>0</v>
      </c>
      <c r="S21" s="171">
        <f>SUMIFS('P&amp;L'!S:S,'P&amp;L'!$J:$J,$J21)</f>
        <v>0</v>
      </c>
      <c r="T21" s="174"/>
      <c r="U21" s="170"/>
      <c r="V21" s="171">
        <f>SUMIFS('P&amp;L'!V:V,'P&amp;L'!$J:$J,$J21)</f>
        <v>0</v>
      </c>
      <c r="W21" s="174"/>
      <c r="X21" s="170"/>
      <c r="Y21" s="171">
        <f>SUMIFS('P&amp;L'!Y:Y,'P&amp;L'!$J:$J,$J21)</f>
        <v>0</v>
      </c>
      <c r="Z21" s="174"/>
      <c r="AA21" s="166"/>
    </row>
    <row r="22" spans="1:27" s="175" customFormat="1" ht="11.25">
      <c r="A22" s="166"/>
      <c r="B22" s="166"/>
      <c r="C22" s="167"/>
      <c r="D22" s="168"/>
      <c r="E22" s="168"/>
      <c r="F22" s="168"/>
      <c r="G22" s="168" t="s">
        <v>388</v>
      </c>
      <c r="H22" s="169"/>
      <c r="I22" s="166"/>
      <c r="J22" s="202">
        <v>1600</v>
      </c>
      <c r="K22" s="166"/>
      <c r="L22" s="170"/>
      <c r="M22" s="171">
        <f>SUMIFS(Balance!V:V,Balance!$J:$J,$J22)</f>
        <v>0</v>
      </c>
      <c r="N22" s="172"/>
      <c r="O22" s="173"/>
      <c r="P22" s="171">
        <f>SUMIFS(Balance!Q:Q,Balance!$J:$J,$J22)</f>
        <v>0</v>
      </c>
      <c r="Q22" s="171">
        <f>SUMIFS(Balance!R:R,Balance!$J:$J,$J22)</f>
        <v>0</v>
      </c>
      <c r="R22" s="171">
        <f>SUMIFS(Balance!S:S,Balance!$J:$J,$J22)</f>
        <v>0</v>
      </c>
      <c r="S22" s="171">
        <f>SUMIFS(Balance!V:V,Balance!$J:$J,$J22)</f>
        <v>0</v>
      </c>
      <c r="T22" s="174"/>
      <c r="U22" s="170"/>
      <c r="V22" s="171">
        <f>SUMIFS(Balance!Y:Y,Balance!$J:$J,$J22)</f>
        <v>0</v>
      </c>
      <c r="W22" s="174"/>
      <c r="X22" s="170"/>
      <c r="Y22" s="171"/>
      <c r="Z22" s="174"/>
      <c r="AA22" s="166"/>
    </row>
    <row r="23" spans="1:27" s="175" customFormat="1" ht="11.25">
      <c r="A23" s="166"/>
      <c r="B23" s="166"/>
      <c r="C23" s="167"/>
      <c r="D23" s="168"/>
      <c r="E23" s="168"/>
      <c r="F23" s="168"/>
      <c r="G23" s="168" t="s">
        <v>389</v>
      </c>
      <c r="H23" s="169"/>
      <c r="I23" s="166"/>
      <c r="J23" s="202">
        <v>1600</v>
      </c>
      <c r="K23" s="166"/>
      <c r="L23" s="170"/>
      <c r="M23" s="171">
        <f>SUMIFS(Balance!M:M,Balance!$J:$J,$J23)</f>
        <v>0</v>
      </c>
      <c r="N23" s="172"/>
      <c r="O23" s="173"/>
      <c r="P23" s="171">
        <f>SUMIFS(Balance!P:P,Balance!$J:$J,$J23)</f>
        <v>0</v>
      </c>
      <c r="Q23" s="171">
        <f>SUMIFS(Balance!Q:Q,Balance!$J:$J,$J23)</f>
        <v>0</v>
      </c>
      <c r="R23" s="171">
        <f>SUMIFS(Balance!R:R,Balance!$J:$J,$J23)</f>
        <v>0</v>
      </c>
      <c r="S23" s="171">
        <f>SUMIFS(Balance!S:S,Balance!$J:$J,$J23)</f>
        <v>0</v>
      </c>
      <c r="T23" s="174"/>
      <c r="U23" s="170"/>
      <c r="V23" s="171">
        <f>SUMIFS(Balance!V:V,Balance!$J:$J,$J23)</f>
        <v>0</v>
      </c>
      <c r="W23" s="174"/>
      <c r="X23" s="170"/>
      <c r="Y23" s="171">
        <f>SUMIFS(Balance!Y:Y,Balance!$J:$J,$J23)</f>
        <v>0</v>
      </c>
      <c r="Z23" s="174"/>
      <c r="AA23" s="166"/>
    </row>
    <row r="24" spans="1:27">
      <c r="A24" s="97"/>
      <c r="B24" s="97"/>
      <c r="C24" s="107"/>
      <c r="D24" s="108"/>
      <c r="E24" s="108"/>
      <c r="F24" s="108"/>
      <c r="G24" s="108"/>
      <c r="H24" s="109"/>
      <c r="I24" s="108"/>
      <c r="J24" s="122"/>
      <c r="K24" s="108"/>
      <c r="L24" s="139"/>
      <c r="M24" s="140"/>
      <c r="N24" s="154"/>
      <c r="O24" s="155"/>
      <c r="P24" s="140"/>
      <c r="Q24" s="140"/>
      <c r="R24" s="140"/>
      <c r="S24" s="140"/>
      <c r="T24" s="141"/>
      <c r="U24" s="139"/>
      <c r="V24" s="140"/>
      <c r="W24" s="141"/>
      <c r="X24" s="139"/>
      <c r="Y24" s="140"/>
      <c r="Z24" s="141"/>
      <c r="AA24" s="97"/>
    </row>
    <row r="25" spans="1:27" s="96" customFormat="1">
      <c r="A25" s="99"/>
      <c r="B25" s="99"/>
      <c r="C25" s="104"/>
      <c r="D25" s="105"/>
      <c r="E25" s="105"/>
      <c r="F25" s="105" t="s">
        <v>390</v>
      </c>
      <c r="G25" s="105"/>
      <c r="H25" s="106"/>
      <c r="I25" s="99"/>
      <c r="J25" s="120" t="s">
        <v>396</v>
      </c>
      <c r="K25" s="99"/>
      <c r="L25" s="130"/>
      <c r="M25" s="213">
        <f>IF((M29+M30)=0,0,M28/((M29+M30)/2)*100%)</f>
        <v>0</v>
      </c>
      <c r="N25" s="148"/>
      <c r="O25" s="149"/>
      <c r="P25" s="213">
        <f t="shared" ref="P25:S25" si="2">IF((P29+P30)=0,0,P28/((P29+P30)/2)*100%)</f>
        <v>0</v>
      </c>
      <c r="Q25" s="213">
        <f t="shared" si="2"/>
        <v>0</v>
      </c>
      <c r="R25" s="213">
        <f t="shared" si="2"/>
        <v>0</v>
      </c>
      <c r="S25" s="213">
        <f t="shared" si="2"/>
        <v>0</v>
      </c>
      <c r="T25" s="132"/>
      <c r="U25" s="130"/>
      <c r="V25" s="213">
        <f>IF((V29+V30)=0,0,V28/((V29+V30)/2)*100%)</f>
        <v>0</v>
      </c>
      <c r="W25" s="132"/>
      <c r="X25" s="130"/>
      <c r="Y25" s="213">
        <f>IF(Y30=0,0,Y28/Y30*100%)</f>
        <v>0</v>
      </c>
      <c r="Z25" s="132"/>
      <c r="AA25" s="99"/>
    </row>
    <row r="26" spans="1:27" s="96" customFormat="1">
      <c r="A26" s="99"/>
      <c r="B26" s="99"/>
      <c r="C26" s="104"/>
      <c r="D26" s="105"/>
      <c r="E26" s="105"/>
      <c r="F26" s="105"/>
      <c r="G26" s="105"/>
      <c r="H26" s="106" t="s">
        <v>391</v>
      </c>
      <c r="I26" s="99"/>
      <c r="J26" s="120"/>
      <c r="K26" s="99"/>
      <c r="L26" s="130"/>
      <c r="M26" s="131"/>
      <c r="N26" s="148"/>
      <c r="O26" s="149"/>
      <c r="P26" s="131"/>
      <c r="Q26" s="131"/>
      <c r="R26" s="131"/>
      <c r="S26" s="131"/>
      <c r="T26" s="132"/>
      <c r="U26" s="130"/>
      <c r="V26" s="131"/>
      <c r="W26" s="132"/>
      <c r="X26" s="130"/>
      <c r="Y26" s="131"/>
      <c r="Z26" s="132"/>
      <c r="AA26" s="99"/>
    </row>
    <row r="27" spans="1:27" s="175" customFormat="1" ht="11.25">
      <c r="A27" s="166"/>
      <c r="B27" s="166"/>
      <c r="C27" s="167"/>
      <c r="D27" s="168"/>
      <c r="E27" s="168"/>
      <c r="F27" s="168"/>
      <c r="G27" s="168"/>
      <c r="H27" s="205" t="s">
        <v>394</v>
      </c>
      <c r="I27" s="166"/>
      <c r="J27" s="211"/>
      <c r="K27" s="166"/>
      <c r="L27" s="170"/>
      <c r="M27" s="206"/>
      <c r="N27" s="207"/>
      <c r="O27" s="208"/>
      <c r="P27" s="206"/>
      <c r="Q27" s="206"/>
      <c r="R27" s="206"/>
      <c r="S27" s="206"/>
      <c r="T27" s="209"/>
      <c r="U27" s="210"/>
      <c r="V27" s="206"/>
      <c r="W27" s="209"/>
      <c r="X27" s="210"/>
      <c r="Y27" s="206"/>
      <c r="Z27" s="174"/>
      <c r="AA27" s="166"/>
    </row>
    <row r="28" spans="1:27" s="175" customFormat="1" ht="11.25">
      <c r="A28" s="166"/>
      <c r="B28" s="166"/>
      <c r="C28" s="167"/>
      <c r="D28" s="168"/>
      <c r="E28" s="168"/>
      <c r="F28" s="168"/>
      <c r="G28" s="168" t="s">
        <v>169</v>
      </c>
      <c r="H28" s="169"/>
      <c r="I28" s="166"/>
      <c r="J28" s="202">
        <v>2400</v>
      </c>
      <c r="K28" s="166"/>
      <c r="L28" s="170"/>
      <c r="M28" s="171">
        <f>SUMIFS('P&amp;L'!M:M,'P&amp;L'!$J:$J,$J28)</f>
        <v>0</v>
      </c>
      <c r="N28" s="172"/>
      <c r="O28" s="173"/>
      <c r="P28" s="171">
        <f>SUMIFS('P&amp;L'!P:P,'P&amp;L'!$J:$J,$J28)</f>
        <v>0</v>
      </c>
      <c r="Q28" s="171">
        <f>SUMIFS('P&amp;L'!Q:Q,'P&amp;L'!$J:$J,$J28)</f>
        <v>0</v>
      </c>
      <c r="R28" s="171">
        <f>SUMIFS('P&amp;L'!R:R,'P&amp;L'!$J:$J,$J28)</f>
        <v>0</v>
      </c>
      <c r="S28" s="171">
        <f>SUMIFS('P&amp;L'!S:S,'P&amp;L'!$J:$J,$J28)</f>
        <v>0</v>
      </c>
      <c r="T28" s="174"/>
      <c r="U28" s="170"/>
      <c r="V28" s="171">
        <f>SUMIFS('P&amp;L'!V:V,'P&amp;L'!$J:$J,$J28)</f>
        <v>0</v>
      </c>
      <c r="W28" s="174"/>
      <c r="X28" s="170"/>
      <c r="Y28" s="171">
        <f>SUMIFS('P&amp;L'!Y:Y,'P&amp;L'!$J:$J,$J28)</f>
        <v>0</v>
      </c>
      <c r="Z28" s="174"/>
      <c r="AA28" s="166"/>
    </row>
    <row r="29" spans="1:27" s="175" customFormat="1" ht="11.25">
      <c r="A29" s="166"/>
      <c r="B29" s="166"/>
      <c r="C29" s="167"/>
      <c r="D29" s="168"/>
      <c r="E29" s="168"/>
      <c r="F29" s="168"/>
      <c r="G29" s="168" t="s">
        <v>392</v>
      </c>
      <c r="H29" s="169"/>
      <c r="I29" s="166"/>
      <c r="J29" s="202">
        <v>1300</v>
      </c>
      <c r="K29" s="166"/>
      <c r="L29" s="170"/>
      <c r="M29" s="171">
        <f>SUMIFS(Balance!V:V,Balance!$J:$J,$J29)</f>
        <v>0</v>
      </c>
      <c r="N29" s="172"/>
      <c r="O29" s="173"/>
      <c r="P29" s="171">
        <f>SUMIFS(Balance!Q:Q,Balance!$J:$J,$J29)</f>
        <v>0</v>
      </c>
      <c r="Q29" s="171">
        <f>SUMIFS(Balance!R:R,Balance!$J:$J,$J29)</f>
        <v>0</v>
      </c>
      <c r="R29" s="171">
        <f>SUMIFS(Balance!S:S,Balance!$J:$J,$J29)</f>
        <v>0</v>
      </c>
      <c r="S29" s="171">
        <f>SUMIFS(Balance!V:V,Balance!$J:$J,$J29)</f>
        <v>0</v>
      </c>
      <c r="T29" s="174"/>
      <c r="U29" s="170"/>
      <c r="V29" s="171">
        <f>SUMIFS(Balance!Y:Y,Balance!$J:$J,$J29)</f>
        <v>0</v>
      </c>
      <c r="W29" s="174"/>
      <c r="X29" s="170"/>
      <c r="Y29" s="171"/>
      <c r="Z29" s="174"/>
      <c r="AA29" s="166"/>
    </row>
    <row r="30" spans="1:27" s="175" customFormat="1" ht="11.25">
      <c r="A30" s="166"/>
      <c r="B30" s="166"/>
      <c r="C30" s="167"/>
      <c r="D30" s="168"/>
      <c r="E30" s="168"/>
      <c r="F30" s="168"/>
      <c r="G30" s="168" t="s">
        <v>393</v>
      </c>
      <c r="H30" s="169"/>
      <c r="I30" s="166"/>
      <c r="J30" s="202">
        <v>1300</v>
      </c>
      <c r="K30" s="166"/>
      <c r="L30" s="170"/>
      <c r="M30" s="171">
        <f>SUMIFS(Balance!M:M,Balance!$J:$J,$J30)</f>
        <v>0</v>
      </c>
      <c r="N30" s="172"/>
      <c r="O30" s="173"/>
      <c r="P30" s="171">
        <f>SUMIFS(Balance!P:P,Balance!$J:$J,$J30)</f>
        <v>0</v>
      </c>
      <c r="Q30" s="171">
        <f>SUMIFS(Balance!Q:Q,Balance!$J:$J,$J30)</f>
        <v>0</v>
      </c>
      <c r="R30" s="171">
        <f>SUMIFS(Balance!R:R,Balance!$J:$J,$J30)</f>
        <v>0</v>
      </c>
      <c r="S30" s="171">
        <f>SUMIFS(Balance!S:S,Balance!$J:$J,$J30)</f>
        <v>0</v>
      </c>
      <c r="T30" s="174"/>
      <c r="U30" s="170"/>
      <c r="V30" s="171">
        <f>SUMIFS(Balance!V:V,Balance!$J:$J,$J30)</f>
        <v>0</v>
      </c>
      <c r="W30" s="174"/>
      <c r="X30" s="170"/>
      <c r="Y30" s="171">
        <f>SUMIFS(Balance!Y:Y,Balance!$J:$J,$J30)</f>
        <v>0</v>
      </c>
      <c r="Z30" s="174"/>
      <c r="AA30" s="166"/>
    </row>
    <row r="31" spans="1:27">
      <c r="A31" s="97"/>
      <c r="B31" s="97"/>
      <c r="C31" s="107"/>
      <c r="D31" s="108"/>
      <c r="E31" s="108"/>
      <c r="F31" s="108"/>
      <c r="G31" s="108"/>
      <c r="H31" s="109"/>
      <c r="I31" s="108"/>
      <c r="J31" s="122"/>
      <c r="K31" s="108"/>
      <c r="L31" s="139"/>
      <c r="M31" s="140"/>
      <c r="N31" s="154"/>
      <c r="O31" s="155"/>
      <c r="P31" s="140"/>
      <c r="Q31" s="140"/>
      <c r="R31" s="140"/>
      <c r="S31" s="140"/>
      <c r="T31" s="141"/>
      <c r="U31" s="139"/>
      <c r="V31" s="140"/>
      <c r="W31" s="141"/>
      <c r="X31" s="139"/>
      <c r="Y31" s="140"/>
      <c r="Z31" s="141"/>
      <c r="AA31" s="97"/>
    </row>
    <row r="32" spans="1:27" s="96" customFormat="1">
      <c r="A32" s="99"/>
      <c r="B32" s="99"/>
      <c r="C32" s="104"/>
      <c r="D32" s="105"/>
      <c r="E32" s="105"/>
      <c r="F32" s="105" t="s">
        <v>395</v>
      </c>
      <c r="G32" s="105"/>
      <c r="H32" s="106"/>
      <c r="I32" s="99"/>
      <c r="J32" s="120" t="s">
        <v>397</v>
      </c>
      <c r="K32" s="99"/>
      <c r="L32" s="130"/>
      <c r="M32" s="213">
        <f>IF((M36+M37+M38+M39)=0,0,M35/((M36+M37+M38+M39)/2)*100%)</f>
        <v>0</v>
      </c>
      <c r="N32" s="148"/>
      <c r="O32" s="149"/>
      <c r="P32" s="213">
        <f t="shared" ref="P32:S32" si="3">IF((P36+P37+P38+P39)=0,0,P35/((P36+P37+P38+P39)/2)*100%)</f>
        <v>0</v>
      </c>
      <c r="Q32" s="213">
        <f t="shared" si="3"/>
        <v>0</v>
      </c>
      <c r="R32" s="213">
        <f t="shared" si="3"/>
        <v>0</v>
      </c>
      <c r="S32" s="213">
        <f t="shared" si="3"/>
        <v>0</v>
      </c>
      <c r="T32" s="132"/>
      <c r="U32" s="130"/>
      <c r="V32" s="213">
        <f>IF((V36+V37+V38+V39)=0,0,V35/((V36+V37+V38+V39)/2)*100%)</f>
        <v>0</v>
      </c>
      <c r="W32" s="132"/>
      <c r="X32" s="130"/>
      <c r="Y32" s="213">
        <f>IF((Y37+Y39)=0,0,Y35/((Y37+Y39))*100%)</f>
        <v>0</v>
      </c>
      <c r="Z32" s="132"/>
      <c r="AA32" s="99"/>
    </row>
    <row r="33" spans="1:27" s="96" customFormat="1">
      <c r="A33" s="99"/>
      <c r="B33" s="99"/>
      <c r="C33" s="104"/>
      <c r="D33" s="105"/>
      <c r="E33" s="105"/>
      <c r="F33" s="105"/>
      <c r="G33" s="105"/>
      <c r="H33" s="106" t="s">
        <v>400</v>
      </c>
      <c r="I33" s="99"/>
      <c r="J33" s="120"/>
      <c r="K33" s="99"/>
      <c r="L33" s="130"/>
      <c r="M33" s="131"/>
      <c r="N33" s="148"/>
      <c r="O33" s="149"/>
      <c r="P33" s="131"/>
      <c r="Q33" s="131"/>
      <c r="R33" s="131"/>
      <c r="S33" s="131"/>
      <c r="T33" s="132"/>
      <c r="U33" s="130"/>
      <c r="V33" s="131"/>
      <c r="W33" s="132"/>
      <c r="X33" s="130"/>
      <c r="Y33" s="131"/>
      <c r="Z33" s="132"/>
      <c r="AA33" s="99"/>
    </row>
    <row r="34" spans="1:27" s="175" customFormat="1" ht="22.5">
      <c r="A34" s="166"/>
      <c r="B34" s="166"/>
      <c r="C34" s="167"/>
      <c r="D34" s="168"/>
      <c r="E34" s="168"/>
      <c r="F34" s="168"/>
      <c r="G34" s="168"/>
      <c r="H34" s="204" t="s">
        <v>399</v>
      </c>
      <c r="I34" s="166"/>
      <c r="J34" s="211"/>
      <c r="K34" s="166"/>
      <c r="L34" s="170"/>
      <c r="M34" s="206"/>
      <c r="N34" s="207"/>
      <c r="O34" s="208"/>
      <c r="P34" s="206"/>
      <c r="Q34" s="206"/>
      <c r="R34" s="206"/>
      <c r="S34" s="206"/>
      <c r="T34" s="209"/>
      <c r="U34" s="210"/>
      <c r="V34" s="206"/>
      <c r="W34" s="209"/>
      <c r="X34" s="210"/>
      <c r="Y34" s="206"/>
      <c r="Z34" s="174"/>
      <c r="AA34" s="166"/>
    </row>
    <row r="35" spans="1:27" s="175" customFormat="1" ht="11.25">
      <c r="A35" s="166"/>
      <c r="B35" s="166"/>
      <c r="C35" s="167"/>
      <c r="D35" s="168"/>
      <c r="E35" s="168"/>
      <c r="F35" s="168"/>
      <c r="G35" s="168" t="s">
        <v>145</v>
      </c>
      <c r="H35" s="169"/>
      <c r="I35" s="166"/>
      <c r="J35" s="202">
        <v>2200</v>
      </c>
      <c r="K35" s="166"/>
      <c r="L35" s="170"/>
      <c r="M35" s="171">
        <f>SUMIFS('P&amp;L'!M:M,'P&amp;L'!$J:$J,$J35)</f>
        <v>0</v>
      </c>
      <c r="N35" s="172"/>
      <c r="O35" s="173"/>
      <c r="P35" s="171">
        <f>SUMIFS('P&amp;L'!P:P,'P&amp;L'!$J:$J,$J35)</f>
        <v>0</v>
      </c>
      <c r="Q35" s="171">
        <f>SUMIFS('P&amp;L'!Q:Q,'P&amp;L'!$J:$J,$J35)</f>
        <v>0</v>
      </c>
      <c r="R35" s="171">
        <f>SUMIFS('P&amp;L'!R:R,'P&amp;L'!$J:$J,$J35)</f>
        <v>0</v>
      </c>
      <c r="S35" s="171">
        <f>SUMIFS('P&amp;L'!S:S,'P&amp;L'!$J:$J,$J35)</f>
        <v>0</v>
      </c>
      <c r="T35" s="174"/>
      <c r="U35" s="170"/>
      <c r="V35" s="171">
        <f>SUMIFS('P&amp;L'!V:V,'P&amp;L'!$J:$J,$J35)</f>
        <v>0</v>
      </c>
      <c r="W35" s="174"/>
      <c r="X35" s="170"/>
      <c r="Y35" s="171">
        <f>SUMIFS('P&amp;L'!Y:Y,'P&amp;L'!$J:$J,$J35)</f>
        <v>0</v>
      </c>
      <c r="Z35" s="174"/>
      <c r="AA35" s="166"/>
    </row>
    <row r="36" spans="1:27" s="175" customFormat="1" ht="11.25">
      <c r="A36" s="166"/>
      <c r="B36" s="166"/>
      <c r="C36" s="167"/>
      <c r="D36" s="168"/>
      <c r="E36" s="168"/>
      <c r="F36" s="168"/>
      <c r="G36" s="168" t="s">
        <v>392</v>
      </c>
      <c r="H36" s="169"/>
      <c r="I36" s="166"/>
      <c r="J36" s="202">
        <v>1300</v>
      </c>
      <c r="K36" s="166"/>
      <c r="L36" s="170"/>
      <c r="M36" s="171">
        <f>SUMIFS(Balance!V:V,Balance!$J:$J,$J36)</f>
        <v>0</v>
      </c>
      <c r="N36" s="172"/>
      <c r="O36" s="173"/>
      <c r="P36" s="171">
        <f>SUMIFS(Balance!Q:Q,Balance!$J:$J,$J36)</f>
        <v>0</v>
      </c>
      <c r="Q36" s="171">
        <f>SUMIFS(Balance!R:R,Balance!$J:$J,$J36)</f>
        <v>0</v>
      </c>
      <c r="R36" s="171">
        <f>SUMIFS(Balance!S:S,Balance!$J:$J,$J36)</f>
        <v>0</v>
      </c>
      <c r="S36" s="171">
        <f>SUMIFS(Balance!V:V,Balance!$J:$J,$J36)</f>
        <v>0</v>
      </c>
      <c r="T36" s="174"/>
      <c r="U36" s="170"/>
      <c r="V36" s="171">
        <f>SUMIFS(Balance!Y:Y,Balance!$J:$J,$J36)</f>
        <v>0</v>
      </c>
      <c r="W36" s="174"/>
      <c r="X36" s="170"/>
      <c r="Y36" s="171"/>
      <c r="Z36" s="174"/>
      <c r="AA36" s="166"/>
    </row>
    <row r="37" spans="1:27" s="175" customFormat="1" ht="11.25">
      <c r="A37" s="166"/>
      <c r="B37" s="166"/>
      <c r="C37" s="167"/>
      <c r="D37" s="168"/>
      <c r="E37" s="168"/>
      <c r="F37" s="168"/>
      <c r="G37" s="168" t="s">
        <v>393</v>
      </c>
      <c r="H37" s="169"/>
      <c r="I37" s="166"/>
      <c r="J37" s="202">
        <v>1300</v>
      </c>
      <c r="K37" s="166"/>
      <c r="L37" s="170"/>
      <c r="M37" s="171">
        <f>SUMIFS(Balance!M:M,Balance!$J:$J,$J37)</f>
        <v>0</v>
      </c>
      <c r="N37" s="172"/>
      <c r="O37" s="173"/>
      <c r="P37" s="171">
        <f>SUMIFS(Balance!P:P,Balance!$J:$J,$J37)</f>
        <v>0</v>
      </c>
      <c r="Q37" s="171">
        <f>SUMIFS(Balance!Q:Q,Balance!$J:$J,$J37)</f>
        <v>0</v>
      </c>
      <c r="R37" s="171">
        <f>SUMIFS(Balance!R:R,Balance!$J:$J,$J37)</f>
        <v>0</v>
      </c>
      <c r="S37" s="171">
        <f>SUMIFS(Balance!S:S,Balance!$J:$J,$J37)</f>
        <v>0</v>
      </c>
      <c r="T37" s="174"/>
      <c r="U37" s="170"/>
      <c r="V37" s="171">
        <f>SUMIFS(Balance!V:V,Balance!$J:$J,$J37)</f>
        <v>0</v>
      </c>
      <c r="W37" s="174"/>
      <c r="X37" s="170"/>
      <c r="Y37" s="171">
        <f>SUMIFS(Balance!Y:Y,Balance!$J:$J,$J37)</f>
        <v>0</v>
      </c>
      <c r="Z37" s="174"/>
      <c r="AA37" s="166"/>
    </row>
    <row r="38" spans="1:27" s="175" customFormat="1" ht="11.25">
      <c r="A38" s="166"/>
      <c r="B38" s="166"/>
      <c r="C38" s="167"/>
      <c r="D38" s="168"/>
      <c r="E38" s="168"/>
      <c r="F38" s="168"/>
      <c r="G38" s="168" t="s">
        <v>401</v>
      </c>
      <c r="H38" s="169"/>
      <c r="I38" s="166"/>
      <c r="J38" s="202">
        <v>1400</v>
      </c>
      <c r="K38" s="166"/>
      <c r="L38" s="170"/>
      <c r="M38" s="171">
        <f>SUMIFS(Balance!V:V,Balance!$J:$J,$J38)</f>
        <v>0</v>
      </c>
      <c r="N38" s="172"/>
      <c r="O38" s="173"/>
      <c r="P38" s="171">
        <f>SUMIFS(Balance!Q:Q,Balance!$J:$J,$J38)</f>
        <v>0</v>
      </c>
      <c r="Q38" s="171">
        <f>SUMIFS(Balance!R:R,Balance!$J:$J,$J38)</f>
        <v>0</v>
      </c>
      <c r="R38" s="171">
        <f>SUMIFS(Balance!S:S,Balance!$J:$J,$J38)</f>
        <v>0</v>
      </c>
      <c r="S38" s="171">
        <f>SUMIFS(Balance!V:V,Balance!$J:$J,$J38)</f>
        <v>0</v>
      </c>
      <c r="T38" s="174"/>
      <c r="U38" s="170"/>
      <c r="V38" s="171">
        <f>SUMIFS(Balance!Y:Y,Balance!$J:$J,$J38)</f>
        <v>0</v>
      </c>
      <c r="W38" s="174"/>
      <c r="X38" s="170"/>
      <c r="Y38" s="171"/>
      <c r="Z38" s="174"/>
      <c r="AA38" s="166"/>
    </row>
    <row r="39" spans="1:27" s="175" customFormat="1" ht="11.25">
      <c r="A39" s="166"/>
      <c r="B39" s="166"/>
      <c r="C39" s="167"/>
      <c r="D39" s="168"/>
      <c r="E39" s="168"/>
      <c r="F39" s="168"/>
      <c r="G39" s="168" t="s">
        <v>402</v>
      </c>
      <c r="H39" s="169"/>
      <c r="I39" s="166"/>
      <c r="J39" s="202">
        <v>1400</v>
      </c>
      <c r="K39" s="166"/>
      <c r="L39" s="170"/>
      <c r="M39" s="171">
        <f>SUMIFS(Balance!M:M,Balance!$J:$J,$J39)</f>
        <v>0</v>
      </c>
      <c r="N39" s="172"/>
      <c r="O39" s="173"/>
      <c r="P39" s="171">
        <f>SUMIFS(Balance!P:P,Balance!$J:$J,$J39)</f>
        <v>0</v>
      </c>
      <c r="Q39" s="171">
        <f>SUMIFS(Balance!Q:Q,Balance!$J:$J,$J39)</f>
        <v>0</v>
      </c>
      <c r="R39" s="171">
        <f>SUMIFS(Balance!R:R,Balance!$J:$J,$J39)</f>
        <v>0</v>
      </c>
      <c r="S39" s="171">
        <f>SUMIFS(Balance!S:S,Balance!$J:$J,$J39)</f>
        <v>0</v>
      </c>
      <c r="T39" s="174"/>
      <c r="U39" s="170"/>
      <c r="V39" s="171">
        <f>SUMIFS(Balance!V:V,Balance!$J:$J,$J39)</f>
        <v>0</v>
      </c>
      <c r="W39" s="174"/>
      <c r="X39" s="170"/>
      <c r="Y39" s="171">
        <f>SUMIFS(Balance!Y:Y,Balance!$J:$J,$J39)</f>
        <v>0</v>
      </c>
      <c r="Z39" s="174"/>
      <c r="AA39" s="166"/>
    </row>
    <row r="40" spans="1:27">
      <c r="A40" s="97"/>
      <c r="B40" s="97"/>
      <c r="C40" s="107"/>
      <c r="D40" s="108"/>
      <c r="E40" s="108"/>
      <c r="F40" s="108"/>
      <c r="G40" s="108"/>
      <c r="H40" s="109"/>
      <c r="I40" s="108"/>
      <c r="J40" s="122"/>
      <c r="K40" s="108"/>
      <c r="L40" s="139"/>
      <c r="M40" s="140"/>
      <c r="N40" s="154"/>
      <c r="O40" s="155"/>
      <c r="P40" s="140"/>
      <c r="Q40" s="140"/>
      <c r="R40" s="140"/>
      <c r="S40" s="140"/>
      <c r="T40" s="141"/>
      <c r="U40" s="139"/>
      <c r="V40" s="140"/>
      <c r="W40" s="141"/>
      <c r="X40" s="139"/>
      <c r="Y40" s="140"/>
      <c r="Z40" s="141"/>
      <c r="AA40" s="97"/>
    </row>
    <row r="41" spans="1:27" s="96" customFormat="1">
      <c r="A41" s="99"/>
      <c r="B41" s="99"/>
      <c r="C41" s="104"/>
      <c r="D41" s="105"/>
      <c r="E41" s="105"/>
      <c r="F41" s="105" t="s">
        <v>403</v>
      </c>
      <c r="G41" s="105"/>
      <c r="H41" s="106"/>
      <c r="I41" s="99"/>
      <c r="J41" s="120" t="s">
        <v>404</v>
      </c>
      <c r="K41" s="99"/>
      <c r="L41" s="130"/>
      <c r="M41" s="213">
        <f>IF((M46+M47)=0,0,(M44-M45)/((M46+M47)/2)*100%)</f>
        <v>0</v>
      </c>
      <c r="N41" s="148"/>
      <c r="O41" s="149"/>
      <c r="P41" s="213">
        <f t="shared" ref="P41:S41" si="4">IF((P46+P47)=0,0,(P44-P45)/((P46+P47)/2)*100%)</f>
        <v>0</v>
      </c>
      <c r="Q41" s="213">
        <f t="shared" si="4"/>
        <v>0</v>
      </c>
      <c r="R41" s="213">
        <f t="shared" si="4"/>
        <v>0</v>
      </c>
      <c r="S41" s="213">
        <f t="shared" si="4"/>
        <v>0</v>
      </c>
      <c r="T41" s="132"/>
      <c r="U41" s="130"/>
      <c r="V41" s="213">
        <f>IF((V46+V47)=0,0,(V44-V45)/((V46+V47)/2)*100%)</f>
        <v>0</v>
      </c>
      <c r="W41" s="132"/>
      <c r="X41" s="130"/>
      <c r="Y41" s="213">
        <f>IF(Y47=0,0,(Y44-Y45)/Y47*100%)</f>
        <v>0</v>
      </c>
      <c r="Z41" s="132"/>
      <c r="AA41" s="99"/>
    </row>
    <row r="42" spans="1:27" s="96" customFormat="1">
      <c r="A42" s="99"/>
      <c r="B42" s="99"/>
      <c r="C42" s="104"/>
      <c r="D42" s="105"/>
      <c r="E42" s="105"/>
      <c r="F42" s="105"/>
      <c r="G42" s="105"/>
      <c r="H42" s="106" t="s">
        <v>405</v>
      </c>
      <c r="I42" s="99"/>
      <c r="J42" s="120"/>
      <c r="K42" s="99"/>
      <c r="L42" s="130"/>
      <c r="M42" s="131"/>
      <c r="N42" s="148"/>
      <c r="O42" s="149"/>
      <c r="P42" s="131"/>
      <c r="Q42" s="131"/>
      <c r="R42" s="131"/>
      <c r="S42" s="131"/>
      <c r="T42" s="132"/>
      <c r="U42" s="130"/>
      <c r="V42" s="131"/>
      <c r="W42" s="132"/>
      <c r="X42" s="130"/>
      <c r="Y42" s="131"/>
      <c r="Z42" s="132"/>
      <c r="AA42" s="99"/>
    </row>
    <row r="43" spans="1:27" s="175" customFormat="1" ht="11.25">
      <c r="A43" s="166"/>
      <c r="B43" s="166"/>
      <c r="C43" s="167"/>
      <c r="D43" s="168"/>
      <c r="E43" s="168"/>
      <c r="F43" s="168"/>
      <c r="G43" s="168"/>
      <c r="H43" s="205" t="s">
        <v>408</v>
      </c>
      <c r="I43" s="166"/>
      <c r="J43" s="211"/>
      <c r="K43" s="166"/>
      <c r="L43" s="170"/>
      <c r="M43" s="206"/>
      <c r="N43" s="207"/>
      <c r="O43" s="208"/>
      <c r="P43" s="206"/>
      <c r="Q43" s="206"/>
      <c r="R43" s="206"/>
      <c r="S43" s="206"/>
      <c r="T43" s="209"/>
      <c r="U43" s="210"/>
      <c r="V43" s="206"/>
      <c r="W43" s="209"/>
      <c r="X43" s="210"/>
      <c r="Y43" s="206"/>
      <c r="Z43" s="174"/>
      <c r="AA43" s="166"/>
    </row>
    <row r="44" spans="1:27" s="175" customFormat="1" ht="11.25">
      <c r="A44" s="166"/>
      <c r="B44" s="166"/>
      <c r="C44" s="167"/>
      <c r="D44" s="168"/>
      <c r="E44" s="168"/>
      <c r="F44" s="168"/>
      <c r="G44" s="168" t="s">
        <v>139</v>
      </c>
      <c r="H44" s="169"/>
      <c r="I44" s="166"/>
      <c r="J44" s="202">
        <v>2100</v>
      </c>
      <c r="K44" s="166"/>
      <c r="L44" s="170"/>
      <c r="M44" s="171">
        <f>SUMIFS('P&amp;L'!M:M,'P&amp;L'!$J:$J,$J44)</f>
        <v>0</v>
      </c>
      <c r="N44" s="172"/>
      <c r="O44" s="173"/>
      <c r="P44" s="171">
        <f>SUMIFS('P&amp;L'!P:P,'P&amp;L'!$J:$J,$J44)</f>
        <v>0</v>
      </c>
      <c r="Q44" s="171">
        <f>SUMIFS('P&amp;L'!Q:Q,'P&amp;L'!$J:$J,$J44)</f>
        <v>0</v>
      </c>
      <c r="R44" s="171">
        <f>SUMIFS('P&amp;L'!R:R,'P&amp;L'!$J:$J,$J44)</f>
        <v>0</v>
      </c>
      <c r="S44" s="171">
        <f>SUMIFS('P&amp;L'!S:S,'P&amp;L'!$J:$J,$J44)</f>
        <v>0</v>
      </c>
      <c r="T44" s="174"/>
      <c r="U44" s="170"/>
      <c r="V44" s="171">
        <f>SUMIFS('P&amp;L'!V:V,'P&amp;L'!$J:$J,$J44)</f>
        <v>0</v>
      </c>
      <c r="W44" s="174"/>
      <c r="X44" s="170"/>
      <c r="Y44" s="171">
        <f>SUMIFS('P&amp;L'!Y:Y,'P&amp;L'!$J:$J,$J44)</f>
        <v>0</v>
      </c>
      <c r="Z44" s="174"/>
      <c r="AA44" s="166"/>
    </row>
    <row r="45" spans="1:27" s="175" customFormat="1" ht="11.25">
      <c r="A45" s="166"/>
      <c r="B45" s="166"/>
      <c r="C45" s="167"/>
      <c r="D45" s="168"/>
      <c r="E45" s="168"/>
      <c r="F45" s="168"/>
      <c r="G45" s="168" t="s">
        <v>141</v>
      </c>
      <c r="H45" s="169"/>
      <c r="I45" s="166"/>
      <c r="J45" s="202">
        <v>2210</v>
      </c>
      <c r="K45" s="166"/>
      <c r="L45" s="170"/>
      <c r="M45" s="171">
        <f>SUMIFS('P&amp;L'!M:M,'P&amp;L'!$J:$J,$J45)</f>
        <v>0</v>
      </c>
      <c r="N45" s="172"/>
      <c r="O45" s="173"/>
      <c r="P45" s="171">
        <f>SUMIFS('P&amp;L'!P:P,'P&amp;L'!$J:$J,$J45)</f>
        <v>0</v>
      </c>
      <c r="Q45" s="171">
        <f>SUMIFS('P&amp;L'!Q:Q,'P&amp;L'!$J:$J,$J45)</f>
        <v>0</v>
      </c>
      <c r="R45" s="171">
        <f>SUMIFS('P&amp;L'!R:R,'P&amp;L'!$J:$J,$J45)</f>
        <v>0</v>
      </c>
      <c r="S45" s="171">
        <f>SUMIFS('P&amp;L'!S:S,'P&amp;L'!$J:$J,$J45)</f>
        <v>0</v>
      </c>
      <c r="T45" s="174"/>
      <c r="U45" s="170"/>
      <c r="V45" s="171">
        <f>SUMIFS('P&amp;L'!V:V,'P&amp;L'!$J:$J,$J45)</f>
        <v>0</v>
      </c>
      <c r="W45" s="174"/>
      <c r="X45" s="170"/>
      <c r="Y45" s="171">
        <f>SUMIFS('P&amp;L'!Y:Y,'P&amp;L'!$J:$J,$J45)</f>
        <v>0</v>
      </c>
      <c r="Z45" s="174"/>
      <c r="AA45" s="166"/>
    </row>
    <row r="46" spans="1:27" s="175" customFormat="1" ht="11.25">
      <c r="A46" s="166"/>
      <c r="B46" s="166"/>
      <c r="C46" s="167"/>
      <c r="D46" s="168"/>
      <c r="E46" s="168"/>
      <c r="F46" s="168"/>
      <c r="G46" s="168" t="s">
        <v>406</v>
      </c>
      <c r="H46" s="169"/>
      <c r="I46" s="166"/>
      <c r="J46" s="202">
        <v>1200</v>
      </c>
      <c r="K46" s="166"/>
      <c r="L46" s="170"/>
      <c r="M46" s="171">
        <f>SUMIFS(Balance!V:V,Balance!$J:$J,$J46)</f>
        <v>0</v>
      </c>
      <c r="N46" s="172"/>
      <c r="O46" s="173"/>
      <c r="P46" s="171">
        <f>SUMIFS(Balance!Q:Q,Balance!$J:$J,$J46)</f>
        <v>0</v>
      </c>
      <c r="Q46" s="171">
        <f>SUMIFS(Balance!R:R,Balance!$J:$J,$J46)</f>
        <v>0</v>
      </c>
      <c r="R46" s="171">
        <f>SUMIFS(Balance!S:S,Balance!$J:$J,$J46)</f>
        <v>0</v>
      </c>
      <c r="S46" s="171">
        <f>SUMIFS(Balance!V:V,Balance!$J:$J,$J46)</f>
        <v>0</v>
      </c>
      <c r="T46" s="174"/>
      <c r="U46" s="170"/>
      <c r="V46" s="171">
        <f>SUMIFS(Balance!Y:Y,Balance!$J:$J,$J46)</f>
        <v>0</v>
      </c>
      <c r="W46" s="174"/>
      <c r="X46" s="170"/>
      <c r="Y46" s="171"/>
      <c r="Z46" s="174"/>
      <c r="AA46" s="166"/>
    </row>
    <row r="47" spans="1:27" s="175" customFormat="1" ht="11.25">
      <c r="A47" s="166"/>
      <c r="B47" s="166"/>
      <c r="C47" s="167"/>
      <c r="D47" s="168"/>
      <c r="E47" s="168"/>
      <c r="F47" s="168"/>
      <c r="G47" s="168" t="s">
        <v>407</v>
      </c>
      <c r="H47" s="169"/>
      <c r="I47" s="166"/>
      <c r="J47" s="202">
        <v>1200</v>
      </c>
      <c r="K47" s="166"/>
      <c r="L47" s="170"/>
      <c r="M47" s="171">
        <f>SUMIFS(Balance!M:M,Balance!$J:$J,$J47)</f>
        <v>0</v>
      </c>
      <c r="N47" s="172"/>
      <c r="O47" s="173"/>
      <c r="P47" s="171">
        <f>SUMIFS(Balance!P:P,Balance!$J:$J,$J47)</f>
        <v>0</v>
      </c>
      <c r="Q47" s="171">
        <f>SUMIFS(Balance!Q:Q,Balance!$J:$J,$J47)</f>
        <v>0</v>
      </c>
      <c r="R47" s="171">
        <f>SUMIFS(Balance!R:R,Balance!$J:$J,$J47)</f>
        <v>0</v>
      </c>
      <c r="S47" s="171">
        <f>SUMIFS(Balance!S:S,Balance!$J:$J,$J47)</f>
        <v>0</v>
      </c>
      <c r="T47" s="174"/>
      <c r="U47" s="170"/>
      <c r="V47" s="171">
        <f>SUMIFS(Balance!V:V,Balance!$J:$J,$J47)</f>
        <v>0</v>
      </c>
      <c r="W47" s="174"/>
      <c r="X47" s="170"/>
      <c r="Y47" s="171">
        <f>SUMIFS(Balance!Y:Y,Balance!$J:$J,$J47)</f>
        <v>0</v>
      </c>
      <c r="Z47" s="174"/>
      <c r="AA47" s="166"/>
    </row>
    <row r="48" spans="1:27">
      <c r="A48" s="97"/>
      <c r="B48" s="97"/>
      <c r="C48" s="110"/>
      <c r="D48" s="111"/>
      <c r="E48" s="111"/>
      <c r="F48" s="111"/>
      <c r="G48" s="111"/>
      <c r="H48" s="112"/>
      <c r="I48" s="97"/>
      <c r="J48" s="121"/>
      <c r="K48" s="97"/>
      <c r="L48" s="133"/>
      <c r="M48" s="134"/>
      <c r="N48" s="150"/>
      <c r="O48" s="151"/>
      <c r="P48" s="134"/>
      <c r="Q48" s="134"/>
      <c r="R48" s="134"/>
      <c r="S48" s="134"/>
      <c r="T48" s="135"/>
      <c r="U48" s="133"/>
      <c r="V48" s="134"/>
      <c r="W48" s="135"/>
      <c r="X48" s="133"/>
      <c r="Y48" s="134"/>
      <c r="Z48" s="135"/>
      <c r="AA48" s="97"/>
    </row>
    <row r="49" spans="1:27" s="96" customFormat="1">
      <c r="A49" s="99"/>
      <c r="B49" s="99"/>
      <c r="C49" s="101" t="s">
        <v>410</v>
      </c>
      <c r="D49" s="102"/>
      <c r="E49" s="102"/>
      <c r="F49" s="102"/>
      <c r="G49" s="102"/>
      <c r="H49" s="103"/>
      <c r="I49" s="105"/>
      <c r="J49" s="118"/>
      <c r="K49" s="105"/>
      <c r="L49" s="136"/>
      <c r="M49" s="137"/>
      <c r="N49" s="152"/>
      <c r="O49" s="153"/>
      <c r="P49" s="137"/>
      <c r="Q49" s="137"/>
      <c r="R49" s="137"/>
      <c r="S49" s="137"/>
      <c r="T49" s="138"/>
      <c r="U49" s="136"/>
      <c r="V49" s="137"/>
      <c r="W49" s="138"/>
      <c r="X49" s="136"/>
      <c r="Y49" s="137"/>
      <c r="Z49" s="138"/>
      <c r="AA49" s="99"/>
    </row>
    <row r="50" spans="1:27">
      <c r="A50" s="97"/>
      <c r="B50" s="97"/>
      <c r="C50" s="107"/>
      <c r="D50" s="108"/>
      <c r="E50" s="108"/>
      <c r="F50" s="108"/>
      <c r="G50" s="108"/>
      <c r="H50" s="109"/>
      <c r="I50" s="108"/>
      <c r="J50" s="122"/>
      <c r="K50" s="108"/>
      <c r="L50" s="139"/>
      <c r="M50" s="140"/>
      <c r="N50" s="154"/>
      <c r="O50" s="155"/>
      <c r="P50" s="140"/>
      <c r="Q50" s="140"/>
      <c r="R50" s="140"/>
      <c r="S50" s="140"/>
      <c r="T50" s="141"/>
      <c r="U50" s="139"/>
      <c r="V50" s="140"/>
      <c r="W50" s="141"/>
      <c r="X50" s="139"/>
      <c r="Y50" s="140"/>
      <c r="Z50" s="141"/>
      <c r="AA50" s="97"/>
    </row>
    <row r="51" spans="1:27" s="96" customFormat="1">
      <c r="A51" s="99"/>
      <c r="B51" s="99"/>
      <c r="C51" s="104"/>
      <c r="D51" s="105"/>
      <c r="E51" s="105"/>
      <c r="F51" s="105" t="s">
        <v>411</v>
      </c>
      <c r="G51" s="105"/>
      <c r="H51" s="106"/>
      <c r="I51" s="99"/>
      <c r="J51" s="120" t="s">
        <v>412</v>
      </c>
      <c r="K51" s="99"/>
      <c r="L51" s="130"/>
      <c r="M51" s="214">
        <f>IF((M55+M56)=0,0,M54/((M55+M56)/2))</f>
        <v>0</v>
      </c>
      <c r="N51" s="148"/>
      <c r="O51" s="149"/>
      <c r="P51" s="214">
        <f t="shared" ref="P51:S51" si="5">IF((P55+P56)=0,0,P54/((P55+P56)/2))</f>
        <v>0</v>
      </c>
      <c r="Q51" s="214">
        <f t="shared" si="5"/>
        <v>0</v>
      </c>
      <c r="R51" s="214">
        <f t="shared" si="5"/>
        <v>0</v>
      </c>
      <c r="S51" s="214">
        <f t="shared" si="5"/>
        <v>0</v>
      </c>
      <c r="T51" s="132"/>
      <c r="U51" s="130"/>
      <c r="V51" s="214">
        <f>IF((V55+V56)=0,0,V54/((V55+V56)/2))</f>
        <v>0</v>
      </c>
      <c r="W51" s="132"/>
      <c r="X51" s="130"/>
      <c r="Y51" s="214">
        <f>IF(Y56=0,0,Y54/Y56)</f>
        <v>0</v>
      </c>
      <c r="Z51" s="132"/>
      <c r="AA51" s="99"/>
    </row>
    <row r="52" spans="1:27" s="96" customFormat="1">
      <c r="A52" s="99"/>
      <c r="B52" s="99"/>
      <c r="C52" s="104"/>
      <c r="D52" s="105"/>
      <c r="E52" s="105"/>
      <c r="F52" s="105"/>
      <c r="G52" s="105"/>
      <c r="H52" s="106" t="s">
        <v>413</v>
      </c>
      <c r="I52" s="99"/>
      <c r="J52" s="120"/>
      <c r="K52" s="99"/>
      <c r="L52" s="130"/>
      <c r="M52" s="131"/>
      <c r="N52" s="148"/>
      <c r="O52" s="149"/>
      <c r="P52" s="131"/>
      <c r="Q52" s="131"/>
      <c r="R52" s="131"/>
      <c r="S52" s="131"/>
      <c r="T52" s="132"/>
      <c r="U52" s="130"/>
      <c r="V52" s="131"/>
      <c r="W52" s="132"/>
      <c r="X52" s="130"/>
      <c r="Y52" s="131"/>
      <c r="Z52" s="132"/>
      <c r="AA52" s="99"/>
    </row>
    <row r="53" spans="1:27" s="175" customFormat="1" ht="11.25">
      <c r="A53" s="166"/>
      <c r="B53" s="166"/>
      <c r="C53" s="167"/>
      <c r="D53" s="168"/>
      <c r="E53" s="168"/>
      <c r="F53" s="168"/>
      <c r="G53" s="168"/>
      <c r="H53" s="205" t="s">
        <v>416</v>
      </c>
      <c r="I53" s="166"/>
      <c r="J53" s="211"/>
      <c r="K53" s="166"/>
      <c r="L53" s="170"/>
      <c r="M53" s="206"/>
      <c r="N53" s="207"/>
      <c r="O53" s="208"/>
      <c r="P53" s="206"/>
      <c r="Q53" s="206"/>
      <c r="R53" s="206"/>
      <c r="S53" s="206"/>
      <c r="T53" s="209"/>
      <c r="U53" s="210"/>
      <c r="V53" s="206"/>
      <c r="W53" s="209"/>
      <c r="X53" s="210"/>
      <c r="Y53" s="206"/>
      <c r="Z53" s="174"/>
      <c r="AA53" s="166"/>
    </row>
    <row r="54" spans="1:27" s="175" customFormat="1" ht="11.25">
      <c r="A54" s="166"/>
      <c r="B54" s="166"/>
      <c r="C54" s="167"/>
      <c r="D54" s="168"/>
      <c r="E54" s="168"/>
      <c r="F54" s="168"/>
      <c r="G54" s="168" t="s">
        <v>137</v>
      </c>
      <c r="H54" s="169"/>
      <c r="I54" s="166"/>
      <c r="J54" s="202">
        <v>2120</v>
      </c>
      <c r="K54" s="166"/>
      <c r="L54" s="170"/>
      <c r="M54" s="171">
        <f>-SUMIFS('P&amp;L'!M:M,'P&amp;L'!$J:$J,$J54)</f>
        <v>0</v>
      </c>
      <c r="N54" s="172"/>
      <c r="O54" s="173"/>
      <c r="P54" s="171">
        <f>-SUMIFS('P&amp;L'!P:P,'P&amp;L'!$J:$J,$J54)</f>
        <v>0</v>
      </c>
      <c r="Q54" s="171">
        <f>-SUMIFS('P&amp;L'!Q:Q,'P&amp;L'!$J:$J,$J54)</f>
        <v>0</v>
      </c>
      <c r="R54" s="171">
        <f>-SUMIFS('P&amp;L'!R:R,'P&amp;L'!$J:$J,$J54)</f>
        <v>0</v>
      </c>
      <c r="S54" s="171">
        <f>-SUMIFS('P&amp;L'!S:S,'P&amp;L'!$J:$J,$J54)</f>
        <v>0</v>
      </c>
      <c r="T54" s="174"/>
      <c r="U54" s="170"/>
      <c r="V54" s="171">
        <f>-SUMIFS('P&amp;L'!V:V,'P&amp;L'!$J:$J,$J54)</f>
        <v>0</v>
      </c>
      <c r="W54" s="174"/>
      <c r="X54" s="170"/>
      <c r="Y54" s="171">
        <f>-SUMIFS('P&amp;L'!Y:Y,'P&amp;L'!$J:$J,$J54)</f>
        <v>0</v>
      </c>
      <c r="Z54" s="174"/>
      <c r="AA54" s="166"/>
    </row>
    <row r="55" spans="1:27" s="175" customFormat="1" ht="11.25">
      <c r="A55" s="166"/>
      <c r="B55" s="166"/>
      <c r="C55" s="167"/>
      <c r="D55" s="168"/>
      <c r="E55" s="168"/>
      <c r="F55" s="168"/>
      <c r="G55" s="168" t="s">
        <v>414</v>
      </c>
      <c r="H55" s="169"/>
      <c r="I55" s="166"/>
      <c r="J55" s="202">
        <v>1210</v>
      </c>
      <c r="K55" s="166"/>
      <c r="L55" s="170"/>
      <c r="M55" s="171">
        <f>SUMIFS(Balance!V:V,Balance!$J:$J,$J55)</f>
        <v>0</v>
      </c>
      <c r="N55" s="172"/>
      <c r="O55" s="173"/>
      <c r="P55" s="171">
        <f>SUMIFS(Balance!Q:Q,Balance!$J:$J,$J55)</f>
        <v>0</v>
      </c>
      <c r="Q55" s="171">
        <f>SUMIFS(Balance!R:R,Balance!$J:$J,$J55)</f>
        <v>0</v>
      </c>
      <c r="R55" s="171">
        <f>SUMIFS(Balance!S:S,Balance!$J:$J,$J55)</f>
        <v>0</v>
      </c>
      <c r="S55" s="171">
        <f>SUMIFS(Balance!V:V,Balance!$J:$J,$J55)</f>
        <v>0</v>
      </c>
      <c r="T55" s="174"/>
      <c r="U55" s="170"/>
      <c r="V55" s="171">
        <f>SUMIFS(Balance!Y:Y,Balance!$J:$J,$J55)</f>
        <v>0</v>
      </c>
      <c r="W55" s="174"/>
      <c r="X55" s="170"/>
      <c r="Y55" s="171"/>
      <c r="Z55" s="174"/>
      <c r="AA55" s="166"/>
    </row>
    <row r="56" spans="1:27" s="175" customFormat="1" ht="11.25">
      <c r="A56" s="166"/>
      <c r="B56" s="166"/>
      <c r="C56" s="167"/>
      <c r="D56" s="168"/>
      <c r="E56" s="168"/>
      <c r="F56" s="168"/>
      <c r="G56" s="168" t="s">
        <v>415</v>
      </c>
      <c r="H56" s="169"/>
      <c r="I56" s="166"/>
      <c r="J56" s="202">
        <v>1210</v>
      </c>
      <c r="K56" s="166"/>
      <c r="L56" s="170"/>
      <c r="M56" s="171">
        <f>SUMIFS(Balance!M:M,Balance!$J:$J,$J56)</f>
        <v>0</v>
      </c>
      <c r="N56" s="172"/>
      <c r="O56" s="173"/>
      <c r="P56" s="171">
        <f>SUMIFS(Balance!P:P,Balance!$J:$J,$J56)</f>
        <v>0</v>
      </c>
      <c r="Q56" s="171">
        <f>SUMIFS(Balance!Q:Q,Balance!$J:$J,$J56)</f>
        <v>0</v>
      </c>
      <c r="R56" s="171">
        <f>SUMIFS(Balance!R:R,Balance!$J:$J,$J56)</f>
        <v>0</v>
      </c>
      <c r="S56" s="171">
        <f>SUMIFS(Balance!S:S,Balance!$J:$J,$J56)</f>
        <v>0</v>
      </c>
      <c r="T56" s="174"/>
      <c r="U56" s="170"/>
      <c r="V56" s="171">
        <f>SUMIFS(Balance!V:V,Balance!$J:$J,$J56)</f>
        <v>0</v>
      </c>
      <c r="W56" s="174"/>
      <c r="X56" s="170"/>
      <c r="Y56" s="171">
        <f>SUMIFS(Balance!Y:Y,Balance!$J:$J,$J56)</f>
        <v>0</v>
      </c>
      <c r="Z56" s="174"/>
      <c r="AA56" s="166"/>
    </row>
    <row r="57" spans="1:27">
      <c r="A57" s="97"/>
      <c r="B57" s="97"/>
      <c r="C57" s="107"/>
      <c r="D57" s="108"/>
      <c r="E57" s="108"/>
      <c r="F57" s="108"/>
      <c r="G57" s="108"/>
      <c r="H57" s="109"/>
      <c r="I57" s="108"/>
      <c r="J57" s="122"/>
      <c r="K57" s="108"/>
      <c r="L57" s="139"/>
      <c r="M57" s="140"/>
      <c r="N57" s="154"/>
      <c r="O57" s="155"/>
      <c r="P57" s="140"/>
      <c r="Q57" s="140"/>
      <c r="R57" s="140"/>
      <c r="S57" s="140"/>
      <c r="T57" s="141"/>
      <c r="U57" s="139"/>
      <c r="V57" s="140"/>
      <c r="W57" s="141"/>
      <c r="X57" s="139"/>
      <c r="Y57" s="140"/>
      <c r="Z57" s="141"/>
      <c r="AA57" s="97"/>
    </row>
    <row r="58" spans="1:27" s="96" customFormat="1">
      <c r="A58" s="99"/>
      <c r="B58" s="99"/>
      <c r="C58" s="104"/>
      <c r="D58" s="105"/>
      <c r="E58" s="105"/>
      <c r="F58" s="105" t="s">
        <v>417</v>
      </c>
      <c r="G58" s="105"/>
      <c r="H58" s="106"/>
      <c r="I58" s="99"/>
      <c r="J58" s="120" t="s">
        <v>418</v>
      </c>
      <c r="K58" s="99"/>
      <c r="L58" s="130"/>
      <c r="M58" s="214">
        <f>IF((M62+M63)=0,0,M61/((M62+M63)/2))</f>
        <v>0</v>
      </c>
      <c r="N58" s="148"/>
      <c r="O58" s="149"/>
      <c r="P58" s="214">
        <f t="shared" ref="P58:S58" si="6">IF((P62+P63)=0,0,P61/((P62+P63)/2))</f>
        <v>0</v>
      </c>
      <c r="Q58" s="214">
        <f t="shared" si="6"/>
        <v>0</v>
      </c>
      <c r="R58" s="214">
        <f t="shared" si="6"/>
        <v>0</v>
      </c>
      <c r="S58" s="214">
        <f t="shared" si="6"/>
        <v>0</v>
      </c>
      <c r="T58" s="132"/>
      <c r="U58" s="130"/>
      <c r="V58" s="214">
        <f>IF((V62+V63)=0,0,V61/((V62+V63)/2))</f>
        <v>0</v>
      </c>
      <c r="W58" s="132"/>
      <c r="X58" s="130"/>
      <c r="Y58" s="214">
        <f>IF(Y63=0,0,Y61/Y63)</f>
        <v>0</v>
      </c>
      <c r="Z58" s="132"/>
      <c r="AA58" s="99"/>
    </row>
    <row r="59" spans="1:27" s="96" customFormat="1">
      <c r="A59" s="99"/>
      <c r="B59" s="99"/>
      <c r="C59" s="104"/>
      <c r="D59" s="105"/>
      <c r="E59" s="105"/>
      <c r="F59" s="105"/>
      <c r="G59" s="105"/>
      <c r="H59" s="106" t="s">
        <v>420</v>
      </c>
      <c r="I59" s="99"/>
      <c r="J59" s="120"/>
      <c r="K59" s="99"/>
      <c r="L59" s="130"/>
      <c r="M59" s="131"/>
      <c r="N59" s="148"/>
      <c r="O59" s="149"/>
      <c r="P59" s="131"/>
      <c r="Q59" s="131"/>
      <c r="R59" s="131"/>
      <c r="S59" s="131"/>
      <c r="T59" s="132"/>
      <c r="U59" s="130"/>
      <c r="V59" s="131"/>
      <c r="W59" s="132"/>
      <c r="X59" s="130"/>
      <c r="Y59" s="131"/>
      <c r="Z59" s="132"/>
      <c r="AA59" s="99"/>
    </row>
    <row r="60" spans="1:27" s="175" customFormat="1" ht="11.25">
      <c r="A60" s="166"/>
      <c r="B60" s="166"/>
      <c r="C60" s="167"/>
      <c r="D60" s="168"/>
      <c r="E60" s="168"/>
      <c r="F60" s="168"/>
      <c r="G60" s="168"/>
      <c r="H60" s="205" t="s">
        <v>419</v>
      </c>
      <c r="I60" s="166"/>
      <c r="J60" s="211"/>
      <c r="K60" s="166"/>
      <c r="L60" s="170"/>
      <c r="M60" s="206"/>
      <c r="N60" s="207"/>
      <c r="O60" s="208"/>
      <c r="P60" s="206"/>
      <c r="Q60" s="206"/>
      <c r="R60" s="206"/>
      <c r="S60" s="206"/>
      <c r="T60" s="209"/>
      <c r="U60" s="210"/>
      <c r="V60" s="206"/>
      <c r="W60" s="209"/>
      <c r="X60" s="210"/>
      <c r="Y60" s="206"/>
      <c r="Z60" s="174"/>
      <c r="AA60" s="166"/>
    </row>
    <row r="61" spans="1:27" s="175" customFormat="1" ht="11.25">
      <c r="A61" s="166"/>
      <c r="B61" s="166"/>
      <c r="C61" s="167"/>
      <c r="D61" s="168"/>
      <c r="E61" s="168"/>
      <c r="F61" s="168"/>
      <c r="G61" s="168" t="s">
        <v>277</v>
      </c>
      <c r="H61" s="169"/>
      <c r="I61" s="166"/>
      <c r="J61" s="202">
        <v>2110</v>
      </c>
      <c r="K61" s="166"/>
      <c r="L61" s="170"/>
      <c r="M61" s="171">
        <f>SUMIFS('P&amp;L'!M:M,'P&amp;L'!$J:$J,$J61)</f>
        <v>0</v>
      </c>
      <c r="N61" s="172"/>
      <c r="O61" s="173"/>
      <c r="P61" s="171">
        <f>SUMIFS('P&amp;L'!P:P,'P&amp;L'!$J:$J,$J61)</f>
        <v>0</v>
      </c>
      <c r="Q61" s="171">
        <f>SUMIFS('P&amp;L'!Q:Q,'P&amp;L'!$J:$J,$J61)</f>
        <v>0</v>
      </c>
      <c r="R61" s="171">
        <f>SUMIFS('P&amp;L'!R:R,'P&amp;L'!$J:$J,$J61)</f>
        <v>0</v>
      </c>
      <c r="S61" s="171">
        <f>SUMIFS('P&amp;L'!S:S,'P&amp;L'!$J:$J,$J61)</f>
        <v>0</v>
      </c>
      <c r="T61" s="174"/>
      <c r="U61" s="170"/>
      <c r="V61" s="171">
        <f>SUMIFS('P&amp;L'!V:V,'P&amp;L'!$J:$J,$J61)</f>
        <v>0</v>
      </c>
      <c r="W61" s="174"/>
      <c r="X61" s="170"/>
      <c r="Y61" s="171">
        <f>SUMIFS('P&amp;L'!Y:Y,'P&amp;L'!$J:$J,$J61)</f>
        <v>0</v>
      </c>
      <c r="Z61" s="174"/>
      <c r="AA61" s="166"/>
    </row>
    <row r="62" spans="1:27" s="175" customFormat="1" ht="11.25">
      <c r="A62" s="166"/>
      <c r="B62" s="166"/>
      <c r="C62" s="167"/>
      <c r="D62" s="168"/>
      <c r="E62" s="168"/>
      <c r="F62" s="168"/>
      <c r="G62" s="168" t="s">
        <v>421</v>
      </c>
      <c r="H62" s="169"/>
      <c r="I62" s="166"/>
      <c r="J62" s="202">
        <v>1230</v>
      </c>
      <c r="K62" s="166"/>
      <c r="L62" s="170"/>
      <c r="M62" s="171">
        <f>SUMIFS(Balance!V:V,Balance!$J:$J,$J62)</f>
        <v>0</v>
      </c>
      <c r="N62" s="172"/>
      <c r="O62" s="173"/>
      <c r="P62" s="171">
        <f>SUMIFS(Balance!Q:Q,Balance!$J:$J,$J62)</f>
        <v>0</v>
      </c>
      <c r="Q62" s="171">
        <f>SUMIFS(Balance!R:R,Balance!$J:$J,$J62)</f>
        <v>0</v>
      </c>
      <c r="R62" s="171">
        <f>SUMIFS(Balance!S:S,Balance!$J:$J,$J62)</f>
        <v>0</v>
      </c>
      <c r="S62" s="171">
        <f>SUMIFS(Balance!V:V,Balance!$J:$J,$J62)</f>
        <v>0</v>
      </c>
      <c r="T62" s="174"/>
      <c r="U62" s="170"/>
      <c r="V62" s="171">
        <f>SUMIFS(Balance!Y:Y,Balance!$J:$J,$J62)</f>
        <v>0</v>
      </c>
      <c r="W62" s="174"/>
      <c r="X62" s="170"/>
      <c r="Y62" s="171"/>
      <c r="Z62" s="174"/>
      <c r="AA62" s="166"/>
    </row>
    <row r="63" spans="1:27" s="175" customFormat="1" ht="11.25">
      <c r="A63" s="166"/>
      <c r="B63" s="166"/>
      <c r="C63" s="167"/>
      <c r="D63" s="168"/>
      <c r="E63" s="168"/>
      <c r="F63" s="168"/>
      <c r="G63" s="168" t="s">
        <v>422</v>
      </c>
      <c r="H63" s="169"/>
      <c r="I63" s="166"/>
      <c r="J63" s="202">
        <v>1230</v>
      </c>
      <c r="K63" s="166"/>
      <c r="L63" s="170"/>
      <c r="M63" s="171">
        <f>SUMIFS(Balance!M:M,Balance!$J:$J,$J63)</f>
        <v>0</v>
      </c>
      <c r="N63" s="172"/>
      <c r="O63" s="173"/>
      <c r="P63" s="171">
        <f>SUMIFS(Balance!P:P,Balance!$J:$J,$J63)</f>
        <v>0</v>
      </c>
      <c r="Q63" s="171">
        <f>SUMIFS(Balance!Q:Q,Balance!$J:$J,$J63)</f>
        <v>0</v>
      </c>
      <c r="R63" s="171">
        <f>SUMIFS(Balance!R:R,Balance!$J:$J,$J63)</f>
        <v>0</v>
      </c>
      <c r="S63" s="171">
        <f>SUMIFS(Balance!S:S,Balance!$J:$J,$J63)</f>
        <v>0</v>
      </c>
      <c r="T63" s="174"/>
      <c r="U63" s="170"/>
      <c r="V63" s="171">
        <f>SUMIFS(Balance!V:V,Balance!$J:$J,$J63)</f>
        <v>0</v>
      </c>
      <c r="W63" s="174"/>
      <c r="X63" s="170"/>
      <c r="Y63" s="171">
        <f>SUMIFS(Balance!Y:Y,Balance!$J:$J,$J63)</f>
        <v>0</v>
      </c>
      <c r="Z63" s="174"/>
      <c r="AA63" s="166"/>
    </row>
    <row r="64" spans="1:27">
      <c r="A64" s="97"/>
      <c r="B64" s="97"/>
      <c r="C64" s="107"/>
      <c r="D64" s="108"/>
      <c r="E64" s="108"/>
      <c r="F64" s="108"/>
      <c r="G64" s="108"/>
      <c r="H64" s="109"/>
      <c r="I64" s="108"/>
      <c r="J64" s="122"/>
      <c r="K64" s="108"/>
      <c r="L64" s="139"/>
      <c r="M64" s="140"/>
      <c r="N64" s="154"/>
      <c r="O64" s="155"/>
      <c r="P64" s="140"/>
      <c r="Q64" s="140"/>
      <c r="R64" s="140"/>
      <c r="S64" s="140"/>
      <c r="T64" s="141"/>
      <c r="U64" s="139"/>
      <c r="V64" s="140"/>
      <c r="W64" s="141"/>
      <c r="X64" s="139"/>
      <c r="Y64" s="140"/>
      <c r="Z64" s="141"/>
      <c r="AA64" s="97"/>
    </row>
    <row r="65" spans="1:27" s="96" customFormat="1">
      <c r="A65" s="99"/>
      <c r="B65" s="99"/>
      <c r="C65" s="104"/>
      <c r="D65" s="105"/>
      <c r="E65" s="105"/>
      <c r="F65" s="105" t="s">
        <v>423</v>
      </c>
      <c r="G65" s="105"/>
      <c r="H65" s="106"/>
      <c r="I65" s="99"/>
      <c r="J65" s="120" t="s">
        <v>424</v>
      </c>
      <c r="K65" s="99"/>
      <c r="L65" s="130"/>
      <c r="M65" s="214">
        <f>IF((M72+M73)=0,0,(M69-M70+M71)/((M72+M73)/2))</f>
        <v>0</v>
      </c>
      <c r="N65" s="148"/>
      <c r="O65" s="149"/>
      <c r="P65" s="214">
        <f>IF((P72+P73)=0,0,(P69-P70+P71)/((P72+P73)/2))</f>
        <v>0</v>
      </c>
      <c r="Q65" s="214">
        <f t="shared" ref="Q65:S65" si="7">IF((Q72+Q73)=0,0,(Q69-Q70+Q71)/((Q72+Q73)/2))</f>
        <v>0</v>
      </c>
      <c r="R65" s="214">
        <f t="shared" si="7"/>
        <v>0</v>
      </c>
      <c r="S65" s="214">
        <f t="shared" si="7"/>
        <v>0</v>
      </c>
      <c r="T65" s="132"/>
      <c r="U65" s="130"/>
      <c r="V65" s="214">
        <f>IF((V72+V73)=0,0,(V69-V70+V71)/((V72+V73)/2))</f>
        <v>0</v>
      </c>
      <c r="W65" s="132"/>
      <c r="X65" s="130"/>
      <c r="Y65" s="214">
        <f>IF(Y73=0,0,Y69/Y73)</f>
        <v>0</v>
      </c>
      <c r="Z65" s="132"/>
      <c r="AA65" s="99"/>
    </row>
    <row r="66" spans="1:27" s="96" customFormat="1">
      <c r="A66" s="99"/>
      <c r="B66" s="99"/>
      <c r="C66" s="104"/>
      <c r="D66" s="105"/>
      <c r="E66" s="105"/>
      <c r="F66" s="105"/>
      <c r="G66" s="105"/>
      <c r="H66" s="106" t="s">
        <v>426</v>
      </c>
      <c r="I66" s="99"/>
      <c r="J66" s="120"/>
      <c r="K66" s="99"/>
      <c r="L66" s="130"/>
      <c r="M66" s="131"/>
      <c r="N66" s="148"/>
      <c r="O66" s="149"/>
      <c r="P66" s="131"/>
      <c r="Q66" s="131"/>
      <c r="R66" s="131"/>
      <c r="S66" s="131"/>
      <c r="T66" s="132"/>
      <c r="U66" s="130"/>
      <c r="V66" s="131"/>
      <c r="W66" s="132"/>
      <c r="X66" s="130"/>
      <c r="Y66" s="131"/>
      <c r="Z66" s="132"/>
      <c r="AA66" s="99"/>
    </row>
    <row r="67" spans="1:27" s="96" customFormat="1">
      <c r="A67" s="99"/>
      <c r="B67" s="99"/>
      <c r="C67" s="104"/>
      <c r="D67" s="105"/>
      <c r="E67" s="105"/>
      <c r="F67" s="105"/>
      <c r="G67" s="105"/>
      <c r="H67" s="106" t="s">
        <v>425</v>
      </c>
      <c r="I67" s="99"/>
      <c r="J67" s="120"/>
      <c r="K67" s="99"/>
      <c r="L67" s="130"/>
      <c r="M67" s="131"/>
      <c r="N67" s="148"/>
      <c r="O67" s="149"/>
      <c r="P67" s="131"/>
      <c r="Q67" s="131"/>
      <c r="R67" s="131"/>
      <c r="S67" s="131"/>
      <c r="T67" s="132"/>
      <c r="U67" s="130"/>
      <c r="V67" s="131"/>
      <c r="W67" s="132"/>
      <c r="X67" s="130"/>
      <c r="Y67" s="131"/>
      <c r="Z67" s="132"/>
      <c r="AA67" s="99"/>
    </row>
    <row r="68" spans="1:27" s="175" customFormat="1" ht="11.25">
      <c r="A68" s="166"/>
      <c r="B68" s="166"/>
      <c r="C68" s="167"/>
      <c r="D68" s="168"/>
      <c r="E68" s="168"/>
      <c r="F68" s="168"/>
      <c r="G68" s="168"/>
      <c r="H68" s="205" t="s">
        <v>427</v>
      </c>
      <c r="I68" s="166"/>
      <c r="J68" s="211"/>
      <c r="K68" s="166"/>
      <c r="L68" s="170"/>
      <c r="M68" s="206"/>
      <c r="N68" s="207"/>
      <c r="O68" s="208"/>
      <c r="P68" s="206"/>
      <c r="Q68" s="206"/>
      <c r="R68" s="206"/>
      <c r="S68" s="206"/>
      <c r="T68" s="209"/>
      <c r="U68" s="210"/>
      <c r="V68" s="206"/>
      <c r="W68" s="209"/>
      <c r="X68" s="210"/>
      <c r="Y68" s="206"/>
      <c r="Z68" s="174"/>
      <c r="AA68" s="166"/>
    </row>
    <row r="69" spans="1:27" s="175" customFormat="1" ht="11.25">
      <c r="A69" s="166"/>
      <c r="B69" s="166"/>
      <c r="C69" s="167"/>
      <c r="D69" s="168"/>
      <c r="E69" s="168"/>
      <c r="F69" s="168"/>
      <c r="G69" s="168" t="s">
        <v>137</v>
      </c>
      <c r="H69" s="169"/>
      <c r="I69" s="166"/>
      <c r="J69" s="202">
        <v>2120</v>
      </c>
      <c r="K69" s="166"/>
      <c r="L69" s="170"/>
      <c r="M69" s="171">
        <f>-SUMIFS('P&amp;L'!M:M,'P&amp;L'!$J:$J,$J69)</f>
        <v>0</v>
      </c>
      <c r="N69" s="172"/>
      <c r="O69" s="173"/>
      <c r="P69" s="171">
        <f>-SUMIFS('P&amp;L'!P:P,'P&amp;L'!$J:$J,$J69)</f>
        <v>0</v>
      </c>
      <c r="Q69" s="171">
        <f>-SUMIFS('P&amp;L'!Q:Q,'P&amp;L'!$J:$J,$J69)</f>
        <v>0</v>
      </c>
      <c r="R69" s="171">
        <f>-SUMIFS('P&amp;L'!R:R,'P&amp;L'!$J:$J,$J69)</f>
        <v>0</v>
      </c>
      <c r="S69" s="171">
        <f>-SUMIFS('P&amp;L'!S:S,'P&amp;L'!$J:$J,$J69)</f>
        <v>0</v>
      </c>
      <c r="T69" s="174"/>
      <c r="U69" s="170"/>
      <c r="V69" s="171">
        <f>-SUMIFS('P&amp;L'!V:V,'P&amp;L'!$J:$J,$J69)</f>
        <v>0</v>
      </c>
      <c r="W69" s="174"/>
      <c r="X69" s="170"/>
      <c r="Y69" s="171">
        <f>-SUMIFS('P&amp;L'!Y:Y,'P&amp;L'!$J:$J,$J69)</f>
        <v>0</v>
      </c>
      <c r="Z69" s="174"/>
      <c r="AA69" s="166"/>
    </row>
    <row r="70" spans="1:27" s="175" customFormat="1" ht="11.25">
      <c r="A70" s="166"/>
      <c r="B70" s="166"/>
      <c r="C70" s="167"/>
      <c r="D70" s="168"/>
      <c r="E70" s="168"/>
      <c r="F70" s="168"/>
      <c r="G70" s="168" t="s">
        <v>414</v>
      </c>
      <c r="H70" s="169"/>
      <c r="I70" s="166"/>
      <c r="J70" s="202">
        <v>1210</v>
      </c>
      <c r="K70" s="166"/>
      <c r="L70" s="170"/>
      <c r="M70" s="171">
        <f>SUMIFS(Balance!V:V,Balance!$J:$J,$J70)</f>
        <v>0</v>
      </c>
      <c r="N70" s="172"/>
      <c r="O70" s="173"/>
      <c r="P70" s="171">
        <f>SUMIFS(Balance!Q:Q,Balance!$J:$J,$J70)</f>
        <v>0</v>
      </c>
      <c r="Q70" s="171">
        <f>SUMIFS(Balance!R:R,Balance!$J:$J,$J70)</f>
        <v>0</v>
      </c>
      <c r="R70" s="171">
        <f>SUMIFS(Balance!S:S,Balance!$J:$J,$J70)</f>
        <v>0</v>
      </c>
      <c r="S70" s="171">
        <f>SUMIFS(Balance!V:V,Balance!$J:$J,$J70)</f>
        <v>0</v>
      </c>
      <c r="T70" s="174"/>
      <c r="U70" s="170"/>
      <c r="V70" s="171">
        <f>SUMIFS(Balance!Y:Y,Balance!$J:$J,$J70)</f>
        <v>0</v>
      </c>
      <c r="W70" s="174"/>
      <c r="X70" s="170"/>
      <c r="Y70" s="171"/>
      <c r="Z70" s="174"/>
      <c r="AA70" s="166"/>
    </row>
    <row r="71" spans="1:27" s="175" customFormat="1" ht="11.25">
      <c r="A71" s="166"/>
      <c r="B71" s="166"/>
      <c r="C71" s="167"/>
      <c r="D71" s="168"/>
      <c r="E71" s="168"/>
      <c r="F71" s="168"/>
      <c r="G71" s="168" t="s">
        <v>415</v>
      </c>
      <c r="H71" s="169"/>
      <c r="I71" s="166"/>
      <c r="J71" s="202">
        <v>1210</v>
      </c>
      <c r="K71" s="166"/>
      <c r="L71" s="170"/>
      <c r="M71" s="171">
        <f>SUMIFS(Balance!M:M,Balance!$J:$J,$J71)</f>
        <v>0</v>
      </c>
      <c r="N71" s="172"/>
      <c r="O71" s="173"/>
      <c r="P71" s="171">
        <f>SUMIFS(Balance!P:P,Balance!$J:$J,$J71)</f>
        <v>0</v>
      </c>
      <c r="Q71" s="171">
        <f>SUMIFS(Balance!Q:Q,Balance!$J:$J,$J71)</f>
        <v>0</v>
      </c>
      <c r="R71" s="171">
        <f>SUMIFS(Balance!R:R,Balance!$J:$J,$J71)</f>
        <v>0</v>
      </c>
      <c r="S71" s="171">
        <f>SUMIFS(Balance!S:S,Balance!$J:$J,$J71)</f>
        <v>0</v>
      </c>
      <c r="T71" s="174"/>
      <c r="U71" s="170"/>
      <c r="V71" s="171">
        <f>SUMIFS(Balance!V:V,Balance!$J:$J,$J71)</f>
        <v>0</v>
      </c>
      <c r="W71" s="174"/>
      <c r="X71" s="170"/>
      <c r="Y71" s="171">
        <f>SUMIFS(Balance!Y:Y,Balance!$J:$J,$J71)</f>
        <v>0</v>
      </c>
      <c r="Z71" s="174"/>
      <c r="AA71" s="166"/>
    </row>
    <row r="72" spans="1:27" s="175" customFormat="1" ht="11.25">
      <c r="A72" s="166"/>
      <c r="B72" s="166"/>
      <c r="C72" s="167"/>
      <c r="D72" s="168"/>
      <c r="E72" s="168"/>
      <c r="F72" s="168"/>
      <c r="G72" s="168" t="s">
        <v>428</v>
      </c>
      <c r="H72" s="169"/>
      <c r="I72" s="166"/>
      <c r="J72" s="202">
        <v>1520</v>
      </c>
      <c r="K72" s="166"/>
      <c r="L72" s="170"/>
      <c r="M72" s="171">
        <f>SUMIFS(Balance!V:V,Balance!$J:$J,$J72)</f>
        <v>0</v>
      </c>
      <c r="N72" s="172"/>
      <c r="O72" s="173"/>
      <c r="P72" s="171">
        <f>SUMIFS(Balance!Q:Q,Balance!$J:$J,$J72)</f>
        <v>0</v>
      </c>
      <c r="Q72" s="171">
        <f>SUMIFS(Balance!R:R,Balance!$J:$J,$J72)</f>
        <v>0</v>
      </c>
      <c r="R72" s="171">
        <f>SUMIFS(Balance!S:S,Balance!$J:$J,$J72)</f>
        <v>0</v>
      </c>
      <c r="S72" s="171">
        <f>SUMIFS(Balance!V:V,Balance!$J:$J,$J72)</f>
        <v>0</v>
      </c>
      <c r="T72" s="174"/>
      <c r="U72" s="170"/>
      <c r="V72" s="171">
        <f>SUMIFS(Balance!Y:Y,Balance!$J:$J,$J72)</f>
        <v>0</v>
      </c>
      <c r="W72" s="174"/>
      <c r="X72" s="170"/>
      <c r="Y72" s="171"/>
      <c r="Z72" s="174"/>
      <c r="AA72" s="166"/>
    </row>
    <row r="73" spans="1:27" s="175" customFormat="1" ht="11.25">
      <c r="A73" s="166"/>
      <c r="B73" s="166"/>
      <c r="C73" s="167"/>
      <c r="D73" s="168"/>
      <c r="E73" s="168"/>
      <c r="F73" s="168"/>
      <c r="G73" s="168" t="s">
        <v>429</v>
      </c>
      <c r="H73" s="169"/>
      <c r="I73" s="166"/>
      <c r="J73" s="202">
        <v>1520</v>
      </c>
      <c r="K73" s="166"/>
      <c r="L73" s="170"/>
      <c r="M73" s="171">
        <f>SUMIFS(Balance!M:M,Balance!$J:$J,$J73)</f>
        <v>0</v>
      </c>
      <c r="N73" s="172"/>
      <c r="O73" s="173"/>
      <c r="P73" s="171">
        <f>SUMIFS(Balance!P:P,Balance!$J:$J,$J73)</f>
        <v>0</v>
      </c>
      <c r="Q73" s="171">
        <f>SUMIFS(Balance!Q:Q,Balance!$J:$J,$J73)</f>
        <v>0</v>
      </c>
      <c r="R73" s="171">
        <f>SUMIFS(Balance!R:R,Balance!$J:$J,$J73)</f>
        <v>0</v>
      </c>
      <c r="S73" s="171">
        <f>SUMIFS(Balance!S:S,Balance!$J:$J,$J73)</f>
        <v>0</v>
      </c>
      <c r="T73" s="174"/>
      <c r="U73" s="170"/>
      <c r="V73" s="171">
        <f>SUMIFS(Balance!V:V,Balance!$J:$J,$J73)</f>
        <v>0</v>
      </c>
      <c r="W73" s="174"/>
      <c r="X73" s="170"/>
      <c r="Y73" s="171">
        <f>SUMIFS(Balance!Y:Y,Balance!$J:$J,$J73)</f>
        <v>0</v>
      </c>
      <c r="Z73" s="174"/>
      <c r="AA73" s="166"/>
    </row>
    <row r="74" spans="1:27">
      <c r="A74" s="97"/>
      <c r="B74" s="97"/>
      <c r="C74" s="110"/>
      <c r="D74" s="111"/>
      <c r="E74" s="111"/>
      <c r="F74" s="111"/>
      <c r="G74" s="111"/>
      <c r="H74" s="112"/>
      <c r="I74" s="97"/>
      <c r="J74" s="121"/>
      <c r="K74" s="97"/>
      <c r="L74" s="133"/>
      <c r="M74" s="134"/>
      <c r="N74" s="150"/>
      <c r="O74" s="151"/>
      <c r="P74" s="134"/>
      <c r="Q74" s="134"/>
      <c r="R74" s="134"/>
      <c r="S74" s="134"/>
      <c r="T74" s="135"/>
      <c r="U74" s="133"/>
      <c r="V74" s="134"/>
      <c r="W74" s="135"/>
      <c r="X74" s="133"/>
      <c r="Y74" s="134"/>
      <c r="Z74" s="135"/>
      <c r="AA74" s="97"/>
    </row>
    <row r="75" spans="1:27" s="96" customFormat="1">
      <c r="A75" s="99"/>
      <c r="B75" s="99"/>
      <c r="C75" s="101" t="s">
        <v>430</v>
      </c>
      <c r="D75" s="102"/>
      <c r="E75" s="102"/>
      <c r="F75" s="102"/>
      <c r="G75" s="102"/>
      <c r="H75" s="103"/>
      <c r="I75" s="105"/>
      <c r="J75" s="118"/>
      <c r="K75" s="105"/>
      <c r="L75" s="136"/>
      <c r="M75" s="137"/>
      <c r="N75" s="152"/>
      <c r="O75" s="153"/>
      <c r="P75" s="137"/>
      <c r="Q75" s="137"/>
      <c r="R75" s="137"/>
      <c r="S75" s="137"/>
      <c r="T75" s="138"/>
      <c r="U75" s="136"/>
      <c r="V75" s="137"/>
      <c r="W75" s="138"/>
      <c r="X75" s="136"/>
      <c r="Y75" s="137"/>
      <c r="Z75" s="138"/>
      <c r="AA75" s="99"/>
    </row>
    <row r="76" spans="1:27">
      <c r="A76" s="97"/>
      <c r="B76" s="97"/>
      <c r="C76" s="107"/>
      <c r="D76" s="108"/>
      <c r="E76" s="108"/>
      <c r="F76" s="108"/>
      <c r="G76" s="108"/>
      <c r="H76" s="109"/>
      <c r="I76" s="108"/>
      <c r="J76" s="122"/>
      <c r="K76" s="108"/>
      <c r="L76" s="139"/>
      <c r="M76" s="140"/>
      <c r="N76" s="154"/>
      <c r="O76" s="155"/>
      <c r="P76" s="140"/>
      <c r="Q76" s="140"/>
      <c r="R76" s="140"/>
      <c r="S76" s="140"/>
      <c r="T76" s="141"/>
      <c r="U76" s="139"/>
      <c r="V76" s="140"/>
      <c r="W76" s="141"/>
      <c r="X76" s="139"/>
      <c r="Y76" s="140"/>
      <c r="Z76" s="141"/>
      <c r="AA76" s="97"/>
    </row>
    <row r="77" spans="1:27" s="96" customFormat="1">
      <c r="A77" s="99"/>
      <c r="B77" s="99"/>
      <c r="C77" s="104"/>
      <c r="D77" s="105"/>
      <c r="E77" s="105"/>
      <c r="F77" s="105" t="s">
        <v>431</v>
      </c>
      <c r="G77" s="105"/>
      <c r="H77" s="106"/>
      <c r="I77" s="99"/>
      <c r="J77" s="120" t="s">
        <v>435</v>
      </c>
      <c r="K77" s="99"/>
      <c r="L77" s="130"/>
      <c r="M77" s="131">
        <f>IF(M81=0,0,M80/M81)</f>
        <v>0</v>
      </c>
      <c r="N77" s="148"/>
      <c r="O77" s="149"/>
      <c r="P77" s="131">
        <f t="shared" ref="P77:S77" si="8">IF(P81=0,0,P80/P81)</f>
        <v>0</v>
      </c>
      <c r="Q77" s="131">
        <f>IF(Q81=0,0,Q80/Q81)</f>
        <v>0</v>
      </c>
      <c r="R77" s="131">
        <f t="shared" si="8"/>
        <v>0</v>
      </c>
      <c r="S77" s="131">
        <f t="shared" si="8"/>
        <v>0</v>
      </c>
      <c r="T77" s="132"/>
      <c r="U77" s="130"/>
      <c r="V77" s="131">
        <f>IF(V81=0,0,V80/V81)</f>
        <v>0</v>
      </c>
      <c r="W77" s="132"/>
      <c r="X77" s="130"/>
      <c r="Y77" s="131">
        <f>IF(Y81=0,0,Y80/Y81)</f>
        <v>0</v>
      </c>
      <c r="Z77" s="132"/>
      <c r="AA77" s="99"/>
    </row>
    <row r="78" spans="1:27" s="96" customFormat="1">
      <c r="A78" s="99"/>
      <c r="B78" s="99"/>
      <c r="C78" s="104"/>
      <c r="D78" s="105"/>
      <c r="E78" s="105"/>
      <c r="F78" s="105"/>
      <c r="G78" s="105"/>
      <c r="H78" s="106" t="s">
        <v>434</v>
      </c>
      <c r="I78" s="99"/>
      <c r="J78" s="120"/>
      <c r="K78" s="99"/>
      <c r="L78" s="130"/>
      <c r="M78" s="131"/>
      <c r="N78" s="148"/>
      <c r="O78" s="149"/>
      <c r="P78" s="131"/>
      <c r="Q78" s="131"/>
      <c r="R78" s="131"/>
      <c r="S78" s="131"/>
      <c r="T78" s="132"/>
      <c r="U78" s="130"/>
      <c r="V78" s="131"/>
      <c r="W78" s="132"/>
      <c r="X78" s="130"/>
      <c r="Y78" s="131"/>
      <c r="Z78" s="132"/>
      <c r="AA78" s="99"/>
    </row>
    <row r="79" spans="1:27" s="175" customFormat="1" ht="11.25">
      <c r="A79" s="166"/>
      <c r="B79" s="166"/>
      <c r="C79" s="167"/>
      <c r="D79" s="168"/>
      <c r="E79" s="168"/>
      <c r="F79" s="168"/>
      <c r="G79" s="168"/>
      <c r="H79" s="205" t="s">
        <v>438</v>
      </c>
      <c r="I79" s="166"/>
      <c r="J79" s="211"/>
      <c r="K79" s="166"/>
      <c r="L79" s="170"/>
      <c r="M79" s="206"/>
      <c r="N79" s="207"/>
      <c r="O79" s="208"/>
      <c r="P79" s="206"/>
      <c r="Q79" s="206"/>
      <c r="R79" s="206"/>
      <c r="S79" s="206"/>
      <c r="T79" s="209"/>
      <c r="U79" s="210"/>
      <c r="V79" s="206"/>
      <c r="W79" s="209"/>
      <c r="X79" s="210"/>
      <c r="Y79" s="206"/>
      <c r="Z79" s="174"/>
      <c r="AA79" s="166"/>
    </row>
    <row r="80" spans="1:27" s="175" customFormat="1" ht="11.25">
      <c r="A80" s="166"/>
      <c r="B80" s="166"/>
      <c r="C80" s="167"/>
      <c r="D80" s="168"/>
      <c r="E80" s="168"/>
      <c r="F80" s="168"/>
      <c r="G80" s="168" t="s">
        <v>439</v>
      </c>
      <c r="H80" s="169"/>
      <c r="I80" s="166"/>
      <c r="J80" s="202" t="s">
        <v>441</v>
      </c>
      <c r="K80" s="166"/>
      <c r="L80" s="170"/>
      <c r="M80" s="171">
        <v>360</v>
      </c>
      <c r="N80" s="172"/>
      <c r="O80" s="173"/>
      <c r="P80" s="171">
        <v>90</v>
      </c>
      <c r="Q80" s="171">
        <v>90</v>
      </c>
      <c r="R80" s="171">
        <v>90</v>
      </c>
      <c r="S80" s="171">
        <v>90</v>
      </c>
      <c r="T80" s="174"/>
      <c r="U80" s="170"/>
      <c r="V80" s="171">
        <v>360</v>
      </c>
      <c r="W80" s="174"/>
      <c r="X80" s="170"/>
      <c r="Y80" s="171">
        <v>360</v>
      </c>
      <c r="Z80" s="174"/>
      <c r="AA80" s="166"/>
    </row>
    <row r="81" spans="1:27" s="175" customFormat="1" ht="11.25">
      <c r="A81" s="166"/>
      <c r="B81" s="166"/>
      <c r="C81" s="167"/>
      <c r="D81" s="168"/>
      <c r="E81" s="168"/>
      <c r="F81" s="168"/>
      <c r="G81" s="168" t="s">
        <v>411</v>
      </c>
      <c r="H81" s="169"/>
      <c r="I81" s="166"/>
      <c r="J81" s="202" t="s">
        <v>412</v>
      </c>
      <c r="K81" s="166"/>
      <c r="L81" s="170"/>
      <c r="M81" s="215">
        <f>SUMIFS(M$49:M$74,$J$49:$J$74,$J81)</f>
        <v>0</v>
      </c>
      <c r="N81" s="172"/>
      <c r="O81" s="173"/>
      <c r="P81" s="215">
        <f t="shared" ref="P81:S81" si="9">SUMIFS(P$49:P$74,$J$49:$J$74,$J81)</f>
        <v>0</v>
      </c>
      <c r="Q81" s="215">
        <f t="shared" si="9"/>
        <v>0</v>
      </c>
      <c r="R81" s="215">
        <f t="shared" si="9"/>
        <v>0</v>
      </c>
      <c r="S81" s="215">
        <f t="shared" si="9"/>
        <v>0</v>
      </c>
      <c r="T81" s="174"/>
      <c r="U81" s="170"/>
      <c r="V81" s="215">
        <f>SUMIFS(V$49:V$74,$J$49:$J$74,$J81)</f>
        <v>0</v>
      </c>
      <c r="W81" s="174"/>
      <c r="X81" s="170"/>
      <c r="Y81" s="215">
        <f>SUMIFS(Y$49:Y$74,$J$49:$J$74,$J81)</f>
        <v>0</v>
      </c>
      <c r="Z81" s="174"/>
      <c r="AA81" s="166"/>
    </row>
    <row r="82" spans="1:27">
      <c r="A82" s="97"/>
      <c r="B82" s="97"/>
      <c r="C82" s="107"/>
      <c r="D82" s="108"/>
      <c r="E82" s="108"/>
      <c r="F82" s="108"/>
      <c r="G82" s="108"/>
      <c r="H82" s="109"/>
      <c r="I82" s="108"/>
      <c r="J82" s="122"/>
      <c r="K82" s="108"/>
      <c r="L82" s="139"/>
      <c r="M82" s="140"/>
      <c r="N82" s="154"/>
      <c r="O82" s="155"/>
      <c r="P82" s="140"/>
      <c r="Q82" s="140"/>
      <c r="R82" s="140"/>
      <c r="S82" s="140"/>
      <c r="T82" s="141"/>
      <c r="U82" s="139"/>
      <c r="V82" s="140"/>
      <c r="W82" s="141"/>
      <c r="X82" s="139"/>
      <c r="Y82" s="140"/>
      <c r="Z82" s="141"/>
      <c r="AA82" s="97"/>
    </row>
    <row r="83" spans="1:27" s="96" customFormat="1">
      <c r="A83" s="99"/>
      <c r="B83" s="99"/>
      <c r="C83" s="104"/>
      <c r="D83" s="105"/>
      <c r="E83" s="105"/>
      <c r="F83" s="105" t="s">
        <v>432</v>
      </c>
      <c r="G83" s="105"/>
      <c r="H83" s="106"/>
      <c r="I83" s="99"/>
      <c r="J83" s="120" t="s">
        <v>436</v>
      </c>
      <c r="K83" s="99"/>
      <c r="L83" s="130"/>
      <c r="M83" s="131">
        <f>IF(M87=0,0,M86/M87)</f>
        <v>0</v>
      </c>
      <c r="N83" s="148"/>
      <c r="O83" s="149"/>
      <c r="P83" s="131">
        <f t="shared" ref="P83" si="10">IF(P87=0,0,P86/P87)</f>
        <v>0</v>
      </c>
      <c r="Q83" s="131">
        <f>IF(Q87=0,0,Q86/Q87)</f>
        <v>0</v>
      </c>
      <c r="R83" s="131">
        <f t="shared" ref="R83:S83" si="11">IF(R87=0,0,R86/R87)</f>
        <v>0</v>
      </c>
      <c r="S83" s="131">
        <f t="shared" si="11"/>
        <v>0</v>
      </c>
      <c r="T83" s="132"/>
      <c r="U83" s="130"/>
      <c r="V83" s="131">
        <f>IF(V87=0,0,V86/V87)</f>
        <v>0</v>
      </c>
      <c r="W83" s="132"/>
      <c r="X83" s="130"/>
      <c r="Y83" s="131">
        <f>IF(Y87=0,0,Y86/Y87)</f>
        <v>0</v>
      </c>
      <c r="Z83" s="132"/>
      <c r="AA83" s="99"/>
    </row>
    <row r="84" spans="1:27" s="96" customFormat="1">
      <c r="A84" s="99"/>
      <c r="B84" s="99"/>
      <c r="C84" s="104"/>
      <c r="D84" s="105"/>
      <c r="E84" s="105"/>
      <c r="F84" s="105"/>
      <c r="G84" s="105"/>
      <c r="H84" s="106" t="s">
        <v>443</v>
      </c>
      <c r="I84" s="99"/>
      <c r="J84" s="120"/>
      <c r="K84" s="99"/>
      <c r="L84" s="130"/>
      <c r="M84" s="131"/>
      <c r="N84" s="148"/>
      <c r="O84" s="149"/>
      <c r="P84" s="131"/>
      <c r="Q84" s="131"/>
      <c r="R84" s="131"/>
      <c r="S84" s="131"/>
      <c r="T84" s="132"/>
      <c r="U84" s="130"/>
      <c r="V84" s="131"/>
      <c r="W84" s="132"/>
      <c r="X84" s="130"/>
      <c r="Y84" s="131"/>
      <c r="Z84" s="132"/>
      <c r="AA84" s="99"/>
    </row>
    <row r="85" spans="1:27" s="175" customFormat="1" ht="11.25">
      <c r="A85" s="166"/>
      <c r="B85" s="166"/>
      <c r="C85" s="167"/>
      <c r="D85" s="168"/>
      <c r="E85" s="168"/>
      <c r="F85" s="168"/>
      <c r="G85" s="168"/>
      <c r="H85" s="205" t="s">
        <v>440</v>
      </c>
      <c r="I85" s="166"/>
      <c r="J85" s="211"/>
      <c r="K85" s="166"/>
      <c r="L85" s="170"/>
      <c r="M85" s="206"/>
      <c r="N85" s="207"/>
      <c r="O85" s="208"/>
      <c r="P85" s="206"/>
      <c r="Q85" s="206"/>
      <c r="R85" s="206"/>
      <c r="S85" s="206"/>
      <c r="T85" s="209"/>
      <c r="U85" s="210"/>
      <c r="V85" s="206"/>
      <c r="W85" s="209"/>
      <c r="X85" s="210"/>
      <c r="Y85" s="206"/>
      <c r="Z85" s="174"/>
      <c r="AA85" s="166"/>
    </row>
    <row r="86" spans="1:27" s="175" customFormat="1" ht="11.25">
      <c r="A86" s="166"/>
      <c r="B86" s="166"/>
      <c r="C86" s="167"/>
      <c r="D86" s="168"/>
      <c r="E86" s="168"/>
      <c r="F86" s="168"/>
      <c r="G86" s="168" t="s">
        <v>439</v>
      </c>
      <c r="H86" s="169"/>
      <c r="I86" s="166"/>
      <c r="J86" s="202" t="s">
        <v>441</v>
      </c>
      <c r="K86" s="166"/>
      <c r="L86" s="170"/>
      <c r="M86" s="171">
        <v>360</v>
      </c>
      <c r="N86" s="172"/>
      <c r="O86" s="173"/>
      <c r="P86" s="171">
        <v>90</v>
      </c>
      <c r="Q86" s="171">
        <v>90</v>
      </c>
      <c r="R86" s="171">
        <v>90</v>
      </c>
      <c r="S86" s="171">
        <v>90</v>
      </c>
      <c r="T86" s="174"/>
      <c r="U86" s="170"/>
      <c r="V86" s="171">
        <v>360</v>
      </c>
      <c r="W86" s="174"/>
      <c r="X86" s="170"/>
      <c r="Y86" s="171">
        <v>360</v>
      </c>
      <c r="Z86" s="174"/>
      <c r="AA86" s="166"/>
    </row>
    <row r="87" spans="1:27" s="175" customFormat="1" ht="11.25">
      <c r="A87" s="166"/>
      <c r="B87" s="166"/>
      <c r="C87" s="167"/>
      <c r="D87" s="168"/>
      <c r="E87" s="168"/>
      <c r="F87" s="168"/>
      <c r="G87" s="168" t="s">
        <v>417</v>
      </c>
      <c r="H87" s="169"/>
      <c r="I87" s="166"/>
      <c r="J87" s="202" t="s">
        <v>418</v>
      </c>
      <c r="K87" s="166"/>
      <c r="L87" s="170"/>
      <c r="M87" s="215">
        <f>SUMIFS(M$49:M$74,$J$49:$J$74,$J87)</f>
        <v>0</v>
      </c>
      <c r="N87" s="172"/>
      <c r="O87" s="173"/>
      <c r="P87" s="215">
        <f t="shared" ref="P87:S87" si="12">SUMIFS(P$49:P$74,$J$49:$J$74,$J87)</f>
        <v>0</v>
      </c>
      <c r="Q87" s="215">
        <f t="shared" si="12"/>
        <v>0</v>
      </c>
      <c r="R87" s="215">
        <f t="shared" si="12"/>
        <v>0</v>
      </c>
      <c r="S87" s="215">
        <f t="shared" si="12"/>
        <v>0</v>
      </c>
      <c r="T87" s="174"/>
      <c r="U87" s="170"/>
      <c r="V87" s="215">
        <f>SUMIFS(V$49:V$74,$J$49:$J$74,$J87)</f>
        <v>0</v>
      </c>
      <c r="W87" s="174"/>
      <c r="X87" s="170"/>
      <c r="Y87" s="215">
        <f>SUMIFS(Y$49:Y$74,$J$49:$J$74,$J87)</f>
        <v>0</v>
      </c>
      <c r="Z87" s="174"/>
      <c r="AA87" s="166"/>
    </row>
    <row r="88" spans="1:27">
      <c r="A88" s="97"/>
      <c r="B88" s="97"/>
      <c r="C88" s="107"/>
      <c r="D88" s="108"/>
      <c r="E88" s="108"/>
      <c r="F88" s="108"/>
      <c r="G88" s="108"/>
      <c r="H88" s="109"/>
      <c r="I88" s="108"/>
      <c r="J88" s="122"/>
      <c r="K88" s="108"/>
      <c r="L88" s="139"/>
      <c r="M88" s="140"/>
      <c r="N88" s="154"/>
      <c r="O88" s="155"/>
      <c r="P88" s="140"/>
      <c r="Q88" s="140"/>
      <c r="R88" s="140"/>
      <c r="S88" s="140"/>
      <c r="T88" s="141"/>
      <c r="U88" s="139"/>
      <c r="V88" s="140"/>
      <c r="W88" s="141"/>
      <c r="X88" s="139"/>
      <c r="Y88" s="140"/>
      <c r="Z88" s="141"/>
      <c r="AA88" s="97"/>
    </row>
    <row r="89" spans="1:27" s="96" customFormat="1">
      <c r="A89" s="99"/>
      <c r="B89" s="99"/>
      <c r="C89" s="104"/>
      <c r="D89" s="105"/>
      <c r="E89" s="105"/>
      <c r="F89" s="105" t="s">
        <v>433</v>
      </c>
      <c r="G89" s="105"/>
      <c r="H89" s="106"/>
      <c r="I89" s="99"/>
      <c r="J89" s="120" t="s">
        <v>437</v>
      </c>
      <c r="K89" s="99"/>
      <c r="L89" s="130"/>
      <c r="M89" s="131">
        <f>IF(M93=0,0,M92/M93)</f>
        <v>0</v>
      </c>
      <c r="N89" s="148"/>
      <c r="O89" s="149"/>
      <c r="P89" s="131">
        <f t="shared" ref="P89" si="13">IF(P93=0,0,P92/P93)</f>
        <v>0</v>
      </c>
      <c r="Q89" s="131">
        <f>IF(Q93=0,0,Q92/Q93)</f>
        <v>0</v>
      </c>
      <c r="R89" s="131">
        <f t="shared" ref="R89:S89" si="14">IF(R93=0,0,R92/R93)</f>
        <v>0</v>
      </c>
      <c r="S89" s="131">
        <f t="shared" si="14"/>
        <v>0</v>
      </c>
      <c r="T89" s="132"/>
      <c r="U89" s="130"/>
      <c r="V89" s="131">
        <f>IF(V93=0,0,V92/V93)</f>
        <v>0</v>
      </c>
      <c r="W89" s="132"/>
      <c r="X89" s="130"/>
      <c r="Y89" s="131">
        <f>IF(Y93=0,0,Y92/Y93)</f>
        <v>0</v>
      </c>
      <c r="Z89" s="132"/>
      <c r="AA89" s="99"/>
    </row>
    <row r="90" spans="1:27" s="96" customFormat="1">
      <c r="A90" s="99"/>
      <c r="B90" s="99"/>
      <c r="C90" s="104"/>
      <c r="D90" s="105"/>
      <c r="E90" s="105"/>
      <c r="F90" s="105"/>
      <c r="G90" s="105"/>
      <c r="H90" s="106" t="s">
        <v>442</v>
      </c>
      <c r="I90" s="99"/>
      <c r="J90" s="120"/>
      <c r="K90" s="99"/>
      <c r="L90" s="130"/>
      <c r="M90" s="131"/>
      <c r="N90" s="148"/>
      <c r="O90" s="149"/>
      <c r="P90" s="131"/>
      <c r="Q90" s="131"/>
      <c r="R90" s="131"/>
      <c r="S90" s="131"/>
      <c r="T90" s="132"/>
      <c r="U90" s="130"/>
      <c r="V90" s="131"/>
      <c r="W90" s="132"/>
      <c r="X90" s="130"/>
      <c r="Y90" s="131"/>
      <c r="Z90" s="132"/>
      <c r="AA90" s="99"/>
    </row>
    <row r="91" spans="1:27" s="175" customFormat="1" ht="11.25">
      <c r="A91" s="166"/>
      <c r="B91" s="166"/>
      <c r="C91" s="167"/>
      <c r="D91" s="168"/>
      <c r="E91" s="168"/>
      <c r="F91" s="168"/>
      <c r="G91" s="168"/>
      <c r="H91" s="205" t="s">
        <v>444</v>
      </c>
      <c r="I91" s="166"/>
      <c r="J91" s="211"/>
      <c r="K91" s="166"/>
      <c r="L91" s="170"/>
      <c r="M91" s="206"/>
      <c r="N91" s="207"/>
      <c r="O91" s="208"/>
      <c r="P91" s="206"/>
      <c r="Q91" s="206"/>
      <c r="R91" s="206"/>
      <c r="S91" s="206"/>
      <c r="T91" s="209"/>
      <c r="U91" s="210"/>
      <c r="V91" s="206"/>
      <c r="W91" s="209"/>
      <c r="X91" s="210"/>
      <c r="Y91" s="206"/>
      <c r="Z91" s="174"/>
      <c r="AA91" s="166"/>
    </row>
    <row r="92" spans="1:27" s="175" customFormat="1" ht="11.25">
      <c r="A92" s="166"/>
      <c r="B92" s="166"/>
      <c r="C92" s="167"/>
      <c r="D92" s="168"/>
      <c r="E92" s="168"/>
      <c r="F92" s="168"/>
      <c r="G92" s="168" t="s">
        <v>439</v>
      </c>
      <c r="H92" s="169"/>
      <c r="I92" s="166"/>
      <c r="J92" s="202" t="s">
        <v>441</v>
      </c>
      <c r="K92" s="166"/>
      <c r="L92" s="170"/>
      <c r="M92" s="171">
        <v>360</v>
      </c>
      <c r="N92" s="172"/>
      <c r="O92" s="173"/>
      <c r="P92" s="171">
        <v>90</v>
      </c>
      <c r="Q92" s="171">
        <v>90</v>
      </c>
      <c r="R92" s="171">
        <v>90</v>
      </c>
      <c r="S92" s="171">
        <v>90</v>
      </c>
      <c r="T92" s="174"/>
      <c r="U92" s="170"/>
      <c r="V92" s="171">
        <v>360</v>
      </c>
      <c r="W92" s="174"/>
      <c r="X92" s="170"/>
      <c r="Y92" s="171">
        <v>360</v>
      </c>
      <c r="Z92" s="174"/>
      <c r="AA92" s="166"/>
    </row>
    <row r="93" spans="1:27" s="175" customFormat="1" ht="11.25">
      <c r="A93" s="166"/>
      <c r="B93" s="166"/>
      <c r="C93" s="167"/>
      <c r="D93" s="168"/>
      <c r="E93" s="168"/>
      <c r="F93" s="168"/>
      <c r="G93" s="168" t="s">
        <v>423</v>
      </c>
      <c r="H93" s="169"/>
      <c r="I93" s="166"/>
      <c r="J93" s="202" t="s">
        <v>424</v>
      </c>
      <c r="K93" s="166"/>
      <c r="L93" s="170"/>
      <c r="M93" s="215">
        <f>SUMIFS(M$49:M$74,$J$49:$J$74,$J93)</f>
        <v>0</v>
      </c>
      <c r="N93" s="172"/>
      <c r="O93" s="173"/>
      <c r="P93" s="215">
        <f t="shared" ref="P93:S93" si="15">SUMIFS(P$49:P$74,$J$49:$J$74,$J93)</f>
        <v>0</v>
      </c>
      <c r="Q93" s="215">
        <f t="shared" si="15"/>
        <v>0</v>
      </c>
      <c r="R93" s="215">
        <f>SUMIFS(R$49:R$74,$J$49:$J$74,$J93)</f>
        <v>0</v>
      </c>
      <c r="S93" s="215">
        <f t="shared" si="15"/>
        <v>0</v>
      </c>
      <c r="T93" s="174"/>
      <c r="U93" s="170"/>
      <c r="V93" s="215">
        <f>SUMIFS(V$49:V$74,$J$49:$J$74,$J93)</f>
        <v>0</v>
      </c>
      <c r="W93" s="174"/>
      <c r="X93" s="170"/>
      <c r="Y93" s="215">
        <f>SUMIFS(Y$49:Y$74,$J$49:$J$74,$J93)</f>
        <v>0</v>
      </c>
      <c r="Z93" s="174"/>
      <c r="AA93" s="166"/>
    </row>
    <row r="94" spans="1:27">
      <c r="A94" s="97"/>
      <c r="B94" s="97"/>
      <c r="C94" s="107"/>
      <c r="D94" s="108"/>
      <c r="E94" s="108"/>
      <c r="F94" s="108"/>
      <c r="G94" s="108"/>
      <c r="H94" s="109"/>
      <c r="I94" s="108"/>
      <c r="J94" s="122"/>
      <c r="K94" s="108"/>
      <c r="L94" s="139"/>
      <c r="M94" s="140"/>
      <c r="N94" s="154"/>
      <c r="O94" s="155"/>
      <c r="P94" s="140"/>
      <c r="Q94" s="140"/>
      <c r="R94" s="140"/>
      <c r="S94" s="140"/>
      <c r="T94" s="141"/>
      <c r="U94" s="139"/>
      <c r="V94" s="140"/>
      <c r="W94" s="141"/>
      <c r="X94" s="139"/>
      <c r="Y94" s="140"/>
      <c r="Z94" s="141"/>
      <c r="AA94" s="97"/>
    </row>
    <row r="95" spans="1:27" s="96" customFormat="1">
      <c r="A95" s="99"/>
      <c r="B95" s="99"/>
      <c r="C95" s="104"/>
      <c r="D95" s="105"/>
      <c r="E95" s="105"/>
      <c r="F95" s="105" t="s">
        <v>447</v>
      </c>
      <c r="G95" s="105"/>
      <c r="H95" s="106"/>
      <c r="I95" s="99"/>
      <c r="J95" s="120" t="s">
        <v>446</v>
      </c>
      <c r="K95" s="99"/>
      <c r="L95" s="130"/>
      <c r="M95" s="131">
        <f>M98+M99-M100</f>
        <v>0</v>
      </c>
      <c r="N95" s="148"/>
      <c r="O95" s="149"/>
      <c r="P95" s="131">
        <f t="shared" ref="P95:S95" si="16">P98+P99-P100</f>
        <v>0</v>
      </c>
      <c r="Q95" s="131">
        <f t="shared" si="16"/>
        <v>0</v>
      </c>
      <c r="R95" s="131">
        <f t="shared" si="16"/>
        <v>0</v>
      </c>
      <c r="S95" s="131">
        <f t="shared" si="16"/>
        <v>0</v>
      </c>
      <c r="T95" s="132"/>
      <c r="U95" s="130"/>
      <c r="V95" s="131">
        <f>V98+V99-V100</f>
        <v>0</v>
      </c>
      <c r="W95" s="132"/>
      <c r="X95" s="130"/>
      <c r="Y95" s="131">
        <f>Y98+Y99-Y100</f>
        <v>0</v>
      </c>
      <c r="Z95" s="132"/>
      <c r="AA95" s="99"/>
    </row>
    <row r="96" spans="1:27" s="96" customFormat="1">
      <c r="A96" s="99"/>
      <c r="B96" s="99"/>
      <c r="C96" s="104"/>
      <c r="D96" s="105"/>
      <c r="E96" s="105"/>
      <c r="F96" s="105"/>
      <c r="G96" s="105"/>
      <c r="H96" s="106" t="s">
        <v>445</v>
      </c>
      <c r="I96" s="99"/>
      <c r="J96" s="120"/>
      <c r="K96" s="99"/>
      <c r="L96" s="130"/>
      <c r="M96" s="131"/>
      <c r="N96" s="148"/>
      <c r="O96" s="149"/>
      <c r="P96" s="131"/>
      <c r="Q96" s="131"/>
      <c r="R96" s="131"/>
      <c r="S96" s="131"/>
      <c r="T96" s="132"/>
      <c r="U96" s="130"/>
      <c r="V96" s="131"/>
      <c r="W96" s="132"/>
      <c r="X96" s="130"/>
      <c r="Y96" s="131"/>
      <c r="Z96" s="132"/>
      <c r="AA96" s="99"/>
    </row>
    <row r="97" spans="1:27" s="175" customFormat="1" ht="22.5">
      <c r="A97" s="166"/>
      <c r="B97" s="166"/>
      <c r="C97" s="167"/>
      <c r="D97" s="168"/>
      <c r="E97" s="168"/>
      <c r="F97" s="168"/>
      <c r="G97" s="168"/>
      <c r="H97" s="216" t="s">
        <v>448</v>
      </c>
      <c r="I97" s="166"/>
      <c r="J97" s="211"/>
      <c r="K97" s="166"/>
      <c r="L97" s="170"/>
      <c r="M97" s="206"/>
      <c r="N97" s="207"/>
      <c r="O97" s="208"/>
      <c r="P97" s="206"/>
      <c r="Q97" s="206"/>
      <c r="R97" s="206"/>
      <c r="S97" s="206"/>
      <c r="T97" s="209"/>
      <c r="U97" s="210"/>
      <c r="V97" s="206"/>
      <c r="W97" s="209"/>
      <c r="X97" s="210"/>
      <c r="Y97" s="206"/>
      <c r="Z97" s="174"/>
      <c r="AA97" s="166"/>
    </row>
    <row r="98" spans="1:27" s="175" customFormat="1" ht="11.25">
      <c r="A98" s="166"/>
      <c r="B98" s="166"/>
      <c r="C98" s="167"/>
      <c r="D98" s="168"/>
      <c r="E98" s="168"/>
      <c r="F98" s="168"/>
      <c r="G98" s="168" t="s">
        <v>483</v>
      </c>
      <c r="H98" s="169"/>
      <c r="I98" s="166"/>
      <c r="J98" s="202" t="s">
        <v>435</v>
      </c>
      <c r="K98" s="166"/>
      <c r="L98" s="170"/>
      <c r="M98" s="215">
        <f>SUMIFS(M$75:M$94,$J$75:$J$94,$J98)</f>
        <v>0</v>
      </c>
      <c r="N98" s="172"/>
      <c r="O98" s="173"/>
      <c r="P98" s="215">
        <f t="shared" ref="P98:S100" si="17">SUMIFS(P$75:P$94,$J$75:$J$94,$J98)</f>
        <v>0</v>
      </c>
      <c r="Q98" s="215">
        <f t="shared" si="17"/>
        <v>0</v>
      </c>
      <c r="R98" s="215">
        <f t="shared" si="17"/>
        <v>0</v>
      </c>
      <c r="S98" s="215">
        <f t="shared" si="17"/>
        <v>0</v>
      </c>
      <c r="T98" s="174"/>
      <c r="U98" s="170"/>
      <c r="V98" s="215">
        <f>SUMIFS(V$75:V$94,$J$75:$J$94,$J98)</f>
        <v>0</v>
      </c>
      <c r="W98" s="174"/>
      <c r="X98" s="170"/>
      <c r="Y98" s="215">
        <f>SUMIFS(Y$75:Y$94,$J$75:$J$94,$J98)</f>
        <v>0</v>
      </c>
      <c r="Z98" s="174"/>
      <c r="AA98" s="166"/>
    </row>
    <row r="99" spans="1:27" s="175" customFormat="1" ht="11.25">
      <c r="A99" s="166"/>
      <c r="B99" s="166"/>
      <c r="C99" s="167"/>
      <c r="D99" s="168"/>
      <c r="E99" s="168"/>
      <c r="F99" s="168"/>
      <c r="G99" s="168" t="s">
        <v>484</v>
      </c>
      <c r="H99" s="169"/>
      <c r="I99" s="166"/>
      <c r="J99" s="202" t="s">
        <v>436</v>
      </c>
      <c r="K99" s="166"/>
      <c r="L99" s="170"/>
      <c r="M99" s="215">
        <f>SUMIFS(M$75:M$94,$J$75:$J$94,$J99)</f>
        <v>0</v>
      </c>
      <c r="N99" s="172"/>
      <c r="O99" s="173"/>
      <c r="P99" s="215">
        <f t="shared" si="17"/>
        <v>0</v>
      </c>
      <c r="Q99" s="215">
        <f t="shared" si="17"/>
        <v>0</v>
      </c>
      <c r="R99" s="215">
        <f t="shared" si="17"/>
        <v>0</v>
      </c>
      <c r="S99" s="215">
        <f t="shared" si="17"/>
        <v>0</v>
      </c>
      <c r="T99" s="174"/>
      <c r="U99" s="170"/>
      <c r="V99" s="215">
        <f>SUMIFS(V$75:V$94,$J$75:$J$94,$J99)</f>
        <v>0</v>
      </c>
      <c r="W99" s="174"/>
      <c r="X99" s="170"/>
      <c r="Y99" s="215">
        <f>SUMIFS(Y$75:Y$94,$J$75:$J$94,$J99)</f>
        <v>0</v>
      </c>
      <c r="Z99" s="174"/>
      <c r="AA99" s="166"/>
    </row>
    <row r="100" spans="1:27" s="175" customFormat="1" ht="11.25">
      <c r="A100" s="166"/>
      <c r="B100" s="166"/>
      <c r="C100" s="167"/>
      <c r="D100" s="168"/>
      <c r="E100" s="168"/>
      <c r="F100" s="168"/>
      <c r="G100" s="168" t="s">
        <v>485</v>
      </c>
      <c r="H100" s="169"/>
      <c r="I100" s="166"/>
      <c r="J100" s="202" t="s">
        <v>437</v>
      </c>
      <c r="K100" s="166"/>
      <c r="L100" s="170"/>
      <c r="M100" s="215">
        <f>SUMIFS(M$75:M$94,$J$75:$J$94,$J100)</f>
        <v>0</v>
      </c>
      <c r="N100" s="172"/>
      <c r="O100" s="173"/>
      <c r="P100" s="215">
        <f t="shared" si="17"/>
        <v>0</v>
      </c>
      <c r="Q100" s="215">
        <f t="shared" si="17"/>
        <v>0</v>
      </c>
      <c r="R100" s="215">
        <f t="shared" si="17"/>
        <v>0</v>
      </c>
      <c r="S100" s="215">
        <f t="shared" si="17"/>
        <v>0</v>
      </c>
      <c r="T100" s="174"/>
      <c r="U100" s="170"/>
      <c r="V100" s="215">
        <f>SUMIFS(V$75:V$94,$J$75:$J$94,$J100)</f>
        <v>0</v>
      </c>
      <c r="W100" s="174"/>
      <c r="X100" s="170"/>
      <c r="Y100" s="215">
        <f>SUMIFS(Y$75:Y$94,$J$75:$J$94,$J100)</f>
        <v>0</v>
      </c>
      <c r="Z100" s="174"/>
      <c r="AA100" s="166"/>
    </row>
    <row r="101" spans="1:27">
      <c r="A101" s="97"/>
      <c r="B101" s="97"/>
      <c r="C101" s="107"/>
      <c r="D101" s="108"/>
      <c r="E101" s="108"/>
      <c r="F101" s="108"/>
      <c r="G101" s="108"/>
      <c r="H101" s="109"/>
      <c r="I101" s="108"/>
      <c r="J101" s="122"/>
      <c r="K101" s="108"/>
      <c r="L101" s="139"/>
      <c r="M101" s="140"/>
      <c r="N101" s="154"/>
      <c r="O101" s="155"/>
      <c r="P101" s="140"/>
      <c r="Q101" s="140"/>
      <c r="R101" s="140"/>
      <c r="S101" s="140"/>
      <c r="T101" s="141"/>
      <c r="U101" s="139"/>
      <c r="V101" s="140"/>
      <c r="W101" s="141"/>
      <c r="X101" s="139"/>
      <c r="Y101" s="140"/>
      <c r="Z101" s="141"/>
      <c r="AA101" s="97"/>
    </row>
    <row r="102" spans="1:27">
      <c r="A102" s="97"/>
      <c r="B102" s="97"/>
      <c r="C102" s="110"/>
      <c r="D102" s="111"/>
      <c r="E102" s="111"/>
      <c r="F102" s="111"/>
      <c r="G102" s="111"/>
      <c r="H102" s="112"/>
      <c r="I102" s="97"/>
      <c r="J102" s="121"/>
      <c r="K102" s="97"/>
      <c r="L102" s="133"/>
      <c r="M102" s="134"/>
      <c r="N102" s="150"/>
      <c r="O102" s="151"/>
      <c r="P102" s="134"/>
      <c r="Q102" s="134"/>
      <c r="R102" s="134"/>
      <c r="S102" s="134"/>
      <c r="T102" s="135"/>
      <c r="U102" s="133"/>
      <c r="V102" s="134"/>
      <c r="W102" s="135"/>
      <c r="X102" s="133"/>
      <c r="Y102" s="134"/>
      <c r="Z102" s="135"/>
      <c r="AA102" s="97"/>
    </row>
    <row r="103" spans="1:27">
      <c r="A103" s="97"/>
      <c r="B103" s="97"/>
      <c r="C103" s="97"/>
      <c r="D103" s="97"/>
      <c r="E103" s="97"/>
      <c r="F103" s="97"/>
      <c r="G103" s="97"/>
      <c r="H103" s="97"/>
      <c r="I103" s="97"/>
      <c r="J103" s="98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</row>
  </sheetData>
  <conditionalFormatting sqref="L36">
    <cfRule type="cellIs" dxfId="440" priority="292" operator="equal">
      <formula>0</formula>
    </cfRule>
  </conditionalFormatting>
  <conditionalFormatting sqref="W36:X36 T36:U36 M36:O36">
    <cfRule type="cellIs" dxfId="439" priority="291" operator="equal">
      <formula>0</formula>
    </cfRule>
  </conditionalFormatting>
  <conditionalFormatting sqref="P36:S36 V36 Y36">
    <cfRule type="cellIs" dxfId="438" priority="290" operator="equal">
      <formula>0</formula>
    </cfRule>
  </conditionalFormatting>
  <conditionalFormatting sqref="Z37">
    <cfRule type="cellIs" dxfId="437" priority="289" operator="equal">
      <formula>0</formula>
    </cfRule>
  </conditionalFormatting>
  <conditionalFormatting sqref="P37:S37 V37 Y37">
    <cfRule type="cellIs" dxfId="436" priority="286" operator="equal">
      <formula>0</formula>
    </cfRule>
  </conditionalFormatting>
  <conditionalFormatting sqref="L48:Z48">
    <cfRule type="cellIs" dxfId="435" priority="445" operator="equal">
      <formula>0</formula>
    </cfRule>
  </conditionalFormatting>
  <conditionalFormatting sqref="M14">
    <cfRule type="cellIs" dxfId="434" priority="444" operator="equal">
      <formula>0</formula>
    </cfRule>
  </conditionalFormatting>
  <conditionalFormatting sqref="L14 N14:O14 T14:U14 W14:X14 Z14">
    <cfRule type="cellIs" dxfId="433" priority="443" operator="equal">
      <formula>0</formula>
    </cfRule>
  </conditionalFormatting>
  <conditionalFormatting sqref="L15 Z15">
    <cfRule type="cellIs" dxfId="432" priority="442" operator="equal">
      <formula>0</formula>
    </cfRule>
  </conditionalFormatting>
  <conditionalFormatting sqref="L18 Z18">
    <cfRule type="cellIs" dxfId="431" priority="333" operator="equal">
      <formula>0</formula>
    </cfRule>
  </conditionalFormatting>
  <conditionalFormatting sqref="L21 Z21">
    <cfRule type="cellIs" dxfId="430" priority="334" operator="equal">
      <formula>0</formula>
    </cfRule>
  </conditionalFormatting>
  <conditionalFormatting sqref="L37">
    <cfRule type="cellIs" dxfId="429" priority="288" operator="equal">
      <formula>0</formula>
    </cfRule>
  </conditionalFormatting>
  <conditionalFormatting sqref="W37:X37 T37:U37 M37:O37">
    <cfRule type="cellIs" dxfId="428" priority="287" operator="equal">
      <formula>0</formula>
    </cfRule>
  </conditionalFormatting>
  <conditionalFormatting sqref="L44 Z44">
    <cfRule type="cellIs" dxfId="427" priority="283" operator="equal">
      <formula>0</formula>
    </cfRule>
  </conditionalFormatting>
  <conditionalFormatting sqref="L13:Z13">
    <cfRule type="cellIs" dxfId="426" priority="425" operator="equal">
      <formula>0</formula>
    </cfRule>
  </conditionalFormatting>
  <conditionalFormatting sqref="M43">
    <cfRule type="cellIs" dxfId="425" priority="285" operator="equal">
      <formula>0</formula>
    </cfRule>
  </conditionalFormatting>
  <conditionalFormatting sqref="Y14 V14 P14:S14">
    <cfRule type="cellIs" dxfId="424" priority="434" operator="equal">
      <formula>0</formula>
    </cfRule>
  </conditionalFormatting>
  <conditionalFormatting sqref="Z22">
    <cfRule type="cellIs" dxfId="423" priority="332" operator="equal">
      <formula>0</formula>
    </cfRule>
  </conditionalFormatting>
  <conditionalFormatting sqref="L12 Z12">
    <cfRule type="cellIs" dxfId="422" priority="438" operator="equal">
      <formula>0</formula>
    </cfRule>
  </conditionalFormatting>
  <conditionalFormatting sqref="L16 Z16">
    <cfRule type="cellIs" dxfId="421" priority="437" operator="equal">
      <formula>0</formula>
    </cfRule>
  </conditionalFormatting>
  <conditionalFormatting sqref="L41 Z41">
    <cfRule type="cellIs" dxfId="420" priority="282" operator="equal">
      <formula>0</formula>
    </cfRule>
  </conditionalFormatting>
  <conditionalFormatting sqref="L46">
    <cfRule type="cellIs" dxfId="419" priority="275" operator="equal">
      <formula>0</formula>
    </cfRule>
  </conditionalFormatting>
  <conditionalFormatting sqref="Y35 V35 P35:S35">
    <cfRule type="cellIs" dxfId="418" priority="293" operator="equal">
      <formula>0</formula>
    </cfRule>
  </conditionalFormatting>
  <conditionalFormatting sqref="M41:Y41">
    <cfRule type="cellIs" dxfId="417" priority="278" operator="equal">
      <formula>0</formula>
    </cfRule>
  </conditionalFormatting>
  <conditionalFormatting sqref="L42:Z42">
    <cfRule type="cellIs" dxfId="416" priority="279" operator="equal">
      <formula>0</formula>
    </cfRule>
  </conditionalFormatting>
  <conditionalFormatting sqref="Y43 V43 P43:S43">
    <cfRule type="cellIs" dxfId="415" priority="280" operator="equal">
      <formula>0</formula>
    </cfRule>
  </conditionalFormatting>
  <conditionalFormatting sqref="M35:O35 T35:U35 W35:X35">
    <cfRule type="cellIs" dxfId="414" priority="294" operator="equal">
      <formula>0</formula>
    </cfRule>
  </conditionalFormatting>
  <conditionalFormatting sqref="L38">
    <cfRule type="cellIs" dxfId="413" priority="267" operator="equal">
      <formula>0</formula>
    </cfRule>
  </conditionalFormatting>
  <conditionalFormatting sqref="Y44 V44 P44:S44">
    <cfRule type="cellIs" dxfId="412" priority="276" operator="equal">
      <formula>0</formula>
    </cfRule>
  </conditionalFormatting>
  <conditionalFormatting sqref="P46:S46 V46 Y46">
    <cfRule type="cellIs" dxfId="411" priority="273" operator="equal">
      <formula>0</formula>
    </cfRule>
  </conditionalFormatting>
  <conditionalFormatting sqref="W46:X46 T46:U46 M46:O46">
    <cfRule type="cellIs" dxfId="410" priority="274" operator="equal">
      <formula>0</formula>
    </cfRule>
  </conditionalFormatting>
  <conditionalFormatting sqref="Z47">
    <cfRule type="cellIs" dxfId="409" priority="272" operator="equal">
      <formula>0</formula>
    </cfRule>
  </conditionalFormatting>
  <conditionalFormatting sqref="Z46">
    <cfRule type="cellIs" dxfId="408" priority="281" operator="equal">
      <formula>0</formula>
    </cfRule>
  </conditionalFormatting>
  <conditionalFormatting sqref="L47">
    <cfRule type="cellIs" dxfId="407" priority="271" operator="equal">
      <formula>0</formula>
    </cfRule>
  </conditionalFormatting>
  <conditionalFormatting sqref="W47:X47 T47:U47 M47:O47">
    <cfRule type="cellIs" dxfId="406" priority="270" operator="equal">
      <formula>0</formula>
    </cfRule>
  </conditionalFormatting>
  <conditionalFormatting sqref="P47:S47 V47 Y47">
    <cfRule type="cellIs" dxfId="405" priority="269" operator="equal">
      <formula>0</formula>
    </cfRule>
  </conditionalFormatting>
  <conditionalFormatting sqref="Z38">
    <cfRule type="cellIs" dxfId="404" priority="268" operator="equal">
      <formula>0</formula>
    </cfRule>
  </conditionalFormatting>
  <conditionalFormatting sqref="L43 N43:O43 T43:U43 W43:X43 Z43">
    <cfRule type="cellIs" dxfId="403" priority="284" operator="equal">
      <formula>0</formula>
    </cfRule>
  </conditionalFormatting>
  <conditionalFormatting sqref="W38:X38 T38:U38 M38:O38">
    <cfRule type="cellIs" dxfId="402" priority="266" operator="equal">
      <formula>0</formula>
    </cfRule>
  </conditionalFormatting>
  <conditionalFormatting sqref="P38:S38 V38 Y38">
    <cfRule type="cellIs" dxfId="401" priority="265" operator="equal">
      <formula>0</formula>
    </cfRule>
  </conditionalFormatting>
  <conditionalFormatting sqref="W39:X39 T39:U39 M39:O39">
    <cfRule type="cellIs" dxfId="400" priority="262" operator="equal">
      <formula>0</formula>
    </cfRule>
  </conditionalFormatting>
  <conditionalFormatting sqref="Z39">
    <cfRule type="cellIs" dxfId="399" priority="264" operator="equal">
      <formula>0</formula>
    </cfRule>
  </conditionalFormatting>
  <conditionalFormatting sqref="L39">
    <cfRule type="cellIs" dxfId="398" priority="263" operator="equal">
      <formula>0</formula>
    </cfRule>
  </conditionalFormatting>
  <conditionalFormatting sqref="P39:S39 V39 Y39">
    <cfRule type="cellIs" dxfId="397" priority="261" operator="equal">
      <formula>0</formula>
    </cfRule>
  </conditionalFormatting>
  <conditionalFormatting sqref="M44:O44 T44:U44 W44:X44">
    <cfRule type="cellIs" dxfId="396" priority="277" operator="equal">
      <formula>0</formula>
    </cfRule>
  </conditionalFormatting>
  <conditionalFormatting sqref="M53">
    <cfRule type="cellIs" dxfId="395" priority="246" operator="equal">
      <formula>0</formula>
    </cfRule>
  </conditionalFormatting>
  <conditionalFormatting sqref="W56:X56 T56:U56 M56:O56">
    <cfRule type="cellIs" dxfId="394" priority="231" operator="equal">
      <formula>0</formula>
    </cfRule>
  </conditionalFormatting>
  <conditionalFormatting sqref="P56:S56 V56 Y56">
    <cfRule type="cellIs" dxfId="393" priority="230" operator="equal">
      <formula>0</formula>
    </cfRule>
  </conditionalFormatting>
  <conditionalFormatting sqref="M45:O45 T45:U45 W45:X45">
    <cfRule type="cellIs" dxfId="392" priority="259" operator="equal">
      <formula>0</formula>
    </cfRule>
  </conditionalFormatting>
  <conditionalFormatting sqref="Y45 V45 P45:S45">
    <cfRule type="cellIs" dxfId="391" priority="258" operator="equal">
      <formula>0</formula>
    </cfRule>
  </conditionalFormatting>
  <conditionalFormatting sqref="L74:Z74">
    <cfRule type="cellIs" dxfId="390" priority="257" operator="equal">
      <formula>0</formula>
    </cfRule>
  </conditionalFormatting>
  <conditionalFormatting sqref="L54 Z54">
    <cfRule type="cellIs" dxfId="389" priority="244" operator="equal">
      <formula>0</formula>
    </cfRule>
  </conditionalFormatting>
  <conditionalFormatting sqref="L53 N53:O53 T53:U53 W53:X53 Z53">
    <cfRule type="cellIs" dxfId="388" priority="245" operator="equal">
      <formula>0</formula>
    </cfRule>
  </conditionalFormatting>
  <conditionalFormatting sqref="L45 Z45">
    <cfRule type="cellIs" dxfId="387" priority="260" operator="equal">
      <formula>0</formula>
    </cfRule>
  </conditionalFormatting>
  <conditionalFormatting sqref="L51 Z51">
    <cfRule type="cellIs" dxfId="386" priority="243" operator="equal">
      <formula>0</formula>
    </cfRule>
  </conditionalFormatting>
  <conditionalFormatting sqref="Z55">
    <cfRule type="cellIs" dxfId="385" priority="242" operator="equal">
      <formula>0</formula>
    </cfRule>
  </conditionalFormatting>
  <conditionalFormatting sqref="Y53 V53 P53:S53">
    <cfRule type="cellIs" dxfId="384" priority="241" operator="equal">
      <formula>0</formula>
    </cfRule>
  </conditionalFormatting>
  <conditionalFormatting sqref="L52:Z52">
    <cfRule type="cellIs" dxfId="383" priority="240" operator="equal">
      <formula>0</formula>
    </cfRule>
  </conditionalFormatting>
  <conditionalFormatting sqref="M58:Y58">
    <cfRule type="cellIs" dxfId="382" priority="160" operator="equal">
      <formula>0</formula>
    </cfRule>
  </conditionalFormatting>
  <conditionalFormatting sqref="Y54 V54 P54:S54">
    <cfRule type="cellIs" dxfId="381" priority="237" operator="equal">
      <formula>0</formula>
    </cfRule>
  </conditionalFormatting>
  <conditionalFormatting sqref="M54:O54 T54:U54 W54:X54">
    <cfRule type="cellIs" dxfId="380" priority="238" operator="equal">
      <formula>0</formula>
    </cfRule>
  </conditionalFormatting>
  <conditionalFormatting sqref="M51:Y51">
    <cfRule type="cellIs" dxfId="379" priority="239" operator="equal">
      <formula>0</formula>
    </cfRule>
  </conditionalFormatting>
  <conditionalFormatting sqref="P63:S63 V63 Y63">
    <cfRule type="cellIs" dxfId="378" priority="151" operator="equal">
      <formula>0</formula>
    </cfRule>
  </conditionalFormatting>
  <conditionalFormatting sqref="M68">
    <cfRule type="cellIs" dxfId="377" priority="150" operator="equal">
      <formula>0</formula>
    </cfRule>
  </conditionalFormatting>
  <conditionalFormatting sqref="L55">
    <cfRule type="cellIs" dxfId="376" priority="236" operator="equal">
      <formula>0</formula>
    </cfRule>
  </conditionalFormatting>
  <conditionalFormatting sqref="P55:S55 V55 Y55">
    <cfRule type="cellIs" dxfId="375" priority="234" operator="equal">
      <formula>0</formula>
    </cfRule>
  </conditionalFormatting>
  <conditionalFormatting sqref="W55:X55 T55:U55 M55:O55">
    <cfRule type="cellIs" dxfId="374" priority="235" operator="equal">
      <formula>0</formula>
    </cfRule>
  </conditionalFormatting>
  <conditionalFormatting sqref="Z56">
    <cfRule type="cellIs" dxfId="373" priority="233" operator="equal">
      <formula>0</formula>
    </cfRule>
  </conditionalFormatting>
  <conditionalFormatting sqref="M12:Y12">
    <cfRule type="cellIs" dxfId="372" priority="339" operator="equal">
      <formula>0</formula>
    </cfRule>
  </conditionalFormatting>
  <conditionalFormatting sqref="M15:O16 T15:U16 W15:X16">
    <cfRule type="cellIs" dxfId="371" priority="338" operator="equal">
      <formula>0</formula>
    </cfRule>
  </conditionalFormatting>
  <conditionalFormatting sqref="L68 N68:O68 T68:U68 W68:X68 Z68">
    <cfRule type="cellIs" dxfId="370" priority="149" operator="equal">
      <formula>0</formula>
    </cfRule>
  </conditionalFormatting>
  <conditionalFormatting sqref="L69 Z69">
    <cfRule type="cellIs" dxfId="369" priority="148" operator="equal">
      <formula>0</formula>
    </cfRule>
  </conditionalFormatting>
  <conditionalFormatting sqref="Z72">
    <cfRule type="cellIs" dxfId="368" priority="146" operator="equal">
      <formula>0</formula>
    </cfRule>
  </conditionalFormatting>
  <conditionalFormatting sqref="L65 Z65">
    <cfRule type="cellIs" dxfId="367" priority="147" operator="equal">
      <formula>0</formula>
    </cfRule>
  </conditionalFormatting>
  <conditionalFormatting sqref="L56">
    <cfRule type="cellIs" dxfId="366" priority="232" operator="equal">
      <formula>0</formula>
    </cfRule>
  </conditionalFormatting>
  <conditionalFormatting sqref="Y15:Y16 V15:V16 P15:S16">
    <cfRule type="cellIs" dxfId="365" priority="337" operator="equal">
      <formula>0</formula>
    </cfRule>
  </conditionalFormatting>
  <conditionalFormatting sqref="L20 N20:O20 T20:U20 W20:X20 Z20">
    <cfRule type="cellIs" dxfId="364" priority="335" operator="equal">
      <formula>0</formula>
    </cfRule>
  </conditionalFormatting>
  <conditionalFormatting sqref="L28 Z28">
    <cfRule type="cellIs" dxfId="363" priority="317" operator="equal">
      <formula>0</formula>
    </cfRule>
  </conditionalFormatting>
  <conditionalFormatting sqref="L59:Z59">
    <cfRule type="cellIs" dxfId="362" priority="161" operator="equal">
      <formula>0</formula>
    </cfRule>
  </conditionalFormatting>
  <conditionalFormatting sqref="M20">
    <cfRule type="cellIs" dxfId="361" priority="336" operator="equal">
      <formula>0</formula>
    </cfRule>
  </conditionalFormatting>
  <conditionalFormatting sqref="M61:O61 T61:U61 W61:X61">
    <cfRule type="cellIs" dxfId="360" priority="159" operator="equal">
      <formula>0</formula>
    </cfRule>
  </conditionalFormatting>
  <conditionalFormatting sqref="Y61 V61 P61:S61">
    <cfRule type="cellIs" dxfId="359" priority="158" operator="equal">
      <formula>0</formula>
    </cfRule>
  </conditionalFormatting>
  <conditionalFormatting sqref="L67:Z67">
    <cfRule type="cellIs" dxfId="358" priority="133" operator="equal">
      <formula>0</formula>
    </cfRule>
  </conditionalFormatting>
  <conditionalFormatting sqref="L25 Z25">
    <cfRule type="cellIs" dxfId="357" priority="316" operator="equal">
      <formula>0</formula>
    </cfRule>
  </conditionalFormatting>
  <conditionalFormatting sqref="L62">
    <cfRule type="cellIs" dxfId="356" priority="157" operator="equal">
      <formula>0</formula>
    </cfRule>
  </conditionalFormatting>
  <conditionalFormatting sqref="Z29">
    <cfRule type="cellIs" dxfId="355" priority="315" operator="equal">
      <formula>0</formula>
    </cfRule>
  </conditionalFormatting>
  <conditionalFormatting sqref="Y20 V20 P20:S20">
    <cfRule type="cellIs" dxfId="354" priority="331" operator="equal">
      <formula>0</formula>
    </cfRule>
  </conditionalFormatting>
  <conditionalFormatting sqref="P62:S62 V62 Y62">
    <cfRule type="cellIs" dxfId="353" priority="155" operator="equal">
      <formula>0</formula>
    </cfRule>
  </conditionalFormatting>
  <conditionalFormatting sqref="L19:Z19">
    <cfRule type="cellIs" dxfId="352" priority="330" operator="equal">
      <formula>0</formula>
    </cfRule>
  </conditionalFormatting>
  <conditionalFormatting sqref="Z63">
    <cfRule type="cellIs" dxfId="351" priority="154" operator="equal">
      <formula>0</formula>
    </cfRule>
  </conditionalFormatting>
  <conditionalFormatting sqref="M18:Y18">
    <cfRule type="cellIs" dxfId="350" priority="329" operator="equal">
      <formula>0</formula>
    </cfRule>
  </conditionalFormatting>
  <conditionalFormatting sqref="W62:X62 T62:U62 M62:O62">
    <cfRule type="cellIs" dxfId="349" priority="156" operator="equal">
      <formula>0</formula>
    </cfRule>
  </conditionalFormatting>
  <conditionalFormatting sqref="M21:O21 T21:U21 W21:X21">
    <cfRule type="cellIs" dxfId="348" priority="328" operator="equal">
      <formula>0</formula>
    </cfRule>
  </conditionalFormatting>
  <conditionalFormatting sqref="Y21 V21 P21:S21">
    <cfRule type="cellIs" dxfId="347" priority="327" operator="equal">
      <formula>0</formula>
    </cfRule>
  </conditionalFormatting>
  <conditionalFormatting sqref="L73">
    <cfRule type="cellIs" dxfId="346" priority="136" operator="equal">
      <formula>0</formula>
    </cfRule>
  </conditionalFormatting>
  <conditionalFormatting sqref="L22">
    <cfRule type="cellIs" dxfId="345" priority="326" operator="equal">
      <formula>0</formula>
    </cfRule>
  </conditionalFormatting>
  <conditionalFormatting sqref="W63:X63 T63:U63 M63:O63">
    <cfRule type="cellIs" dxfId="344" priority="152" operator="equal">
      <formula>0</formula>
    </cfRule>
  </conditionalFormatting>
  <conditionalFormatting sqref="Z73">
    <cfRule type="cellIs" dxfId="343" priority="137" operator="equal">
      <formula>0</formula>
    </cfRule>
  </conditionalFormatting>
  <conditionalFormatting sqref="W73:X73 T73:U73 M73:O73">
    <cfRule type="cellIs" dxfId="342" priority="135" operator="equal">
      <formula>0</formula>
    </cfRule>
  </conditionalFormatting>
  <conditionalFormatting sqref="P22:S22 V22 Y22">
    <cfRule type="cellIs" dxfId="341" priority="324" operator="equal">
      <formula>0</formula>
    </cfRule>
  </conditionalFormatting>
  <conditionalFormatting sqref="W22:X22 T22:U22 M22:O22">
    <cfRule type="cellIs" dxfId="340" priority="325" operator="equal">
      <formula>0</formula>
    </cfRule>
  </conditionalFormatting>
  <conditionalFormatting sqref="Z23">
    <cfRule type="cellIs" dxfId="339" priority="323" operator="equal">
      <formula>0</formula>
    </cfRule>
  </conditionalFormatting>
  <conditionalFormatting sqref="L63">
    <cfRule type="cellIs" dxfId="338" priority="153" operator="equal">
      <formula>0</formula>
    </cfRule>
  </conditionalFormatting>
  <conditionalFormatting sqref="P73:S73 V73 Y73">
    <cfRule type="cellIs" dxfId="337" priority="134" operator="equal">
      <formula>0</formula>
    </cfRule>
  </conditionalFormatting>
  <conditionalFormatting sqref="L77 Z77">
    <cfRule type="cellIs" dxfId="336" priority="120" operator="equal">
      <formula>0</formula>
    </cfRule>
  </conditionalFormatting>
  <conditionalFormatting sqref="Y68 V68 P68:S68">
    <cfRule type="cellIs" dxfId="335" priority="145" operator="equal">
      <formula>0</formula>
    </cfRule>
  </conditionalFormatting>
  <conditionalFormatting sqref="L23">
    <cfRule type="cellIs" dxfId="334" priority="322" operator="equal">
      <formula>0</formula>
    </cfRule>
  </conditionalFormatting>
  <conditionalFormatting sqref="W23:X23 T23:U23 M23:O23">
    <cfRule type="cellIs" dxfId="333" priority="321" operator="equal">
      <formula>0</formula>
    </cfRule>
  </conditionalFormatting>
  <conditionalFormatting sqref="P23:S23 V23 Y23">
    <cfRule type="cellIs" dxfId="332" priority="320" operator="equal">
      <formula>0</formula>
    </cfRule>
  </conditionalFormatting>
  <conditionalFormatting sqref="M27">
    <cfRule type="cellIs" dxfId="331" priority="319" operator="equal">
      <formula>0</formula>
    </cfRule>
  </conditionalFormatting>
  <conditionalFormatting sqref="L27 N27:O27 T27:U27 W27:X27 Z27">
    <cfRule type="cellIs" dxfId="330" priority="318" operator="equal">
      <formula>0</formula>
    </cfRule>
  </conditionalFormatting>
  <conditionalFormatting sqref="W29:X29 T29:U29 M29:O29">
    <cfRule type="cellIs" dxfId="329" priority="308" operator="equal">
      <formula>0</formula>
    </cfRule>
  </conditionalFormatting>
  <conditionalFormatting sqref="P71:S71 V71 Y71">
    <cfRule type="cellIs" dxfId="328" priority="125" operator="equal">
      <formula>0</formula>
    </cfRule>
  </conditionalFormatting>
  <conditionalFormatting sqref="M65:Y65">
    <cfRule type="cellIs" dxfId="327" priority="143" operator="equal">
      <formula>0</formula>
    </cfRule>
  </conditionalFormatting>
  <conditionalFormatting sqref="Z70">
    <cfRule type="cellIs" dxfId="326" priority="132" operator="equal">
      <formula>0</formula>
    </cfRule>
  </conditionalFormatting>
  <conditionalFormatting sqref="L66:Z66">
    <cfRule type="cellIs" dxfId="325" priority="144" operator="equal">
      <formula>0</formula>
    </cfRule>
  </conditionalFormatting>
  <conditionalFormatting sqref="L102:Z102">
    <cfRule type="cellIs" dxfId="324" priority="124" operator="equal">
      <formula>0</formula>
    </cfRule>
  </conditionalFormatting>
  <conditionalFormatting sqref="M79">
    <cfRule type="cellIs" dxfId="323" priority="123" operator="equal">
      <formula>0</formula>
    </cfRule>
  </conditionalFormatting>
  <conditionalFormatting sqref="P29:S29 V29 Y29">
    <cfRule type="cellIs" dxfId="322" priority="307" operator="equal">
      <formula>0</formula>
    </cfRule>
  </conditionalFormatting>
  <conditionalFormatting sqref="Y27 V27 P27:S27">
    <cfRule type="cellIs" dxfId="321" priority="314" operator="equal">
      <formula>0</formula>
    </cfRule>
  </conditionalFormatting>
  <conditionalFormatting sqref="Z30">
    <cfRule type="cellIs" dxfId="320" priority="306" operator="equal">
      <formula>0</formula>
    </cfRule>
  </conditionalFormatting>
  <conditionalFormatting sqref="L79 N79:O79 T79:U79 W79:X79 Z79">
    <cfRule type="cellIs" dxfId="319" priority="122" operator="equal">
      <formula>0</formula>
    </cfRule>
  </conditionalFormatting>
  <conditionalFormatting sqref="L80 Z80">
    <cfRule type="cellIs" dxfId="318" priority="121" operator="equal">
      <formula>0</formula>
    </cfRule>
  </conditionalFormatting>
  <conditionalFormatting sqref="M77:Y77">
    <cfRule type="cellIs" dxfId="317" priority="116" operator="equal">
      <formula>0</formula>
    </cfRule>
  </conditionalFormatting>
  <conditionalFormatting sqref="L26:Z26">
    <cfRule type="cellIs" dxfId="316" priority="313" operator="equal">
      <formula>0</formula>
    </cfRule>
  </conditionalFormatting>
  <conditionalFormatting sqref="M25:Y25">
    <cfRule type="cellIs" dxfId="315" priority="312" operator="equal">
      <formula>0</formula>
    </cfRule>
  </conditionalFormatting>
  <conditionalFormatting sqref="M28:O28 T28:U28 W28:X28">
    <cfRule type="cellIs" dxfId="314" priority="311" operator="equal">
      <formula>0</formula>
    </cfRule>
  </conditionalFormatting>
  <conditionalFormatting sqref="Y28 V28 P28:S28">
    <cfRule type="cellIs" dxfId="313" priority="310" operator="equal">
      <formula>0</formula>
    </cfRule>
  </conditionalFormatting>
  <conditionalFormatting sqref="L29">
    <cfRule type="cellIs" dxfId="312" priority="309" operator="equal">
      <formula>0</formula>
    </cfRule>
  </conditionalFormatting>
  <conditionalFormatting sqref="L78:Z78">
    <cfRule type="cellIs" dxfId="311" priority="117" operator="equal">
      <formula>0</formula>
    </cfRule>
  </conditionalFormatting>
  <conditionalFormatting sqref="Z81">
    <cfRule type="cellIs" dxfId="310" priority="119" operator="equal">
      <formula>0</formula>
    </cfRule>
  </conditionalFormatting>
  <conditionalFormatting sqref="Y79 V79 P79:S79">
    <cfRule type="cellIs" dxfId="309" priority="118" operator="equal">
      <formula>0</formula>
    </cfRule>
  </conditionalFormatting>
  <conditionalFormatting sqref="M80:O80 T80:U80 W80:X80">
    <cfRule type="cellIs" dxfId="308" priority="115" operator="equal">
      <formula>0</formula>
    </cfRule>
  </conditionalFormatting>
  <conditionalFormatting sqref="Y80 V80 P80:S80">
    <cfRule type="cellIs" dxfId="307" priority="114" operator="equal">
      <formula>0</formula>
    </cfRule>
  </conditionalFormatting>
  <conditionalFormatting sqref="L81">
    <cfRule type="cellIs" dxfId="306" priority="113" operator="equal">
      <formula>0</formula>
    </cfRule>
  </conditionalFormatting>
  <conditionalFormatting sqref="W81:X81 T81:U81 M81:O81">
    <cfRule type="cellIs" dxfId="305" priority="112" operator="equal">
      <formula>0</formula>
    </cfRule>
  </conditionalFormatting>
  <conditionalFormatting sqref="L30">
    <cfRule type="cellIs" dxfId="304" priority="305" operator="equal">
      <formula>0</formula>
    </cfRule>
  </conditionalFormatting>
  <conditionalFormatting sqref="W30:X30 T30:U30 M30:O30">
    <cfRule type="cellIs" dxfId="303" priority="304" operator="equal">
      <formula>0</formula>
    </cfRule>
  </conditionalFormatting>
  <conditionalFormatting sqref="P30:S30 V30 Y30">
    <cfRule type="cellIs" dxfId="302" priority="303" operator="equal">
      <formula>0</formula>
    </cfRule>
  </conditionalFormatting>
  <conditionalFormatting sqref="M34">
    <cfRule type="cellIs" dxfId="301" priority="302" operator="equal">
      <formula>0</formula>
    </cfRule>
  </conditionalFormatting>
  <conditionalFormatting sqref="L34 N34:O34 T34:U34 W34:X34 Z34">
    <cfRule type="cellIs" dxfId="300" priority="301" operator="equal">
      <formula>0</formula>
    </cfRule>
  </conditionalFormatting>
  <conditionalFormatting sqref="L35 Z35">
    <cfRule type="cellIs" dxfId="299" priority="300" operator="equal">
      <formula>0</formula>
    </cfRule>
  </conditionalFormatting>
  <conditionalFormatting sqref="L33:Z33">
    <cfRule type="cellIs" dxfId="298" priority="296" operator="equal">
      <formula>0</formula>
    </cfRule>
  </conditionalFormatting>
  <conditionalFormatting sqref="Y34 V34 P34:S34">
    <cfRule type="cellIs" dxfId="297" priority="297" operator="equal">
      <formula>0</formula>
    </cfRule>
  </conditionalFormatting>
  <conditionalFormatting sqref="L32 Z32">
    <cfRule type="cellIs" dxfId="296" priority="299" operator="equal">
      <formula>0</formula>
    </cfRule>
  </conditionalFormatting>
  <conditionalFormatting sqref="Z36">
    <cfRule type="cellIs" dxfId="295" priority="298" operator="equal">
      <formula>0</formula>
    </cfRule>
  </conditionalFormatting>
  <conditionalFormatting sqref="M32:Y32">
    <cfRule type="cellIs" dxfId="294" priority="295" operator="equal">
      <formula>0</formula>
    </cfRule>
  </conditionalFormatting>
  <conditionalFormatting sqref="Z62">
    <cfRule type="cellIs" dxfId="293" priority="163" operator="equal">
      <formula>0</formula>
    </cfRule>
  </conditionalFormatting>
  <conditionalFormatting sqref="Y60 V60 P60:S60">
    <cfRule type="cellIs" dxfId="292" priority="162" operator="equal">
      <formula>0</formula>
    </cfRule>
  </conditionalFormatting>
  <conditionalFormatting sqref="M69:O69 T69:U69 W69:X69">
    <cfRule type="cellIs" dxfId="291" priority="142" operator="equal">
      <formula>0</formula>
    </cfRule>
  </conditionalFormatting>
  <conditionalFormatting sqref="Y69 V69 P69:S69">
    <cfRule type="cellIs" dxfId="290" priority="141" operator="equal">
      <formula>0</formula>
    </cfRule>
  </conditionalFormatting>
  <conditionalFormatting sqref="L72">
    <cfRule type="cellIs" dxfId="289" priority="140" operator="equal">
      <formula>0</formula>
    </cfRule>
  </conditionalFormatting>
  <conditionalFormatting sqref="W72:X72 T72:U72 M72:O72">
    <cfRule type="cellIs" dxfId="288" priority="139" operator="equal">
      <formula>0</formula>
    </cfRule>
  </conditionalFormatting>
  <conditionalFormatting sqref="M60">
    <cfRule type="cellIs" dxfId="287" priority="167" operator="equal">
      <formula>0</formula>
    </cfRule>
  </conditionalFormatting>
  <conditionalFormatting sqref="L60 N60:O60 T60:U60 W60:X60 Z60">
    <cfRule type="cellIs" dxfId="286" priority="166" operator="equal">
      <formula>0</formula>
    </cfRule>
  </conditionalFormatting>
  <conditionalFormatting sqref="L61 Z61">
    <cfRule type="cellIs" dxfId="285" priority="165" operator="equal">
      <formula>0</formula>
    </cfRule>
  </conditionalFormatting>
  <conditionalFormatting sqref="L70">
    <cfRule type="cellIs" dxfId="284" priority="131" operator="equal">
      <formula>0</formula>
    </cfRule>
  </conditionalFormatting>
  <conditionalFormatting sqref="L58 Z58">
    <cfRule type="cellIs" dxfId="283" priority="164" operator="equal">
      <formula>0</formula>
    </cfRule>
  </conditionalFormatting>
  <conditionalFormatting sqref="W70:X70 T70:U70 M70:O70">
    <cfRule type="cellIs" dxfId="282" priority="130" operator="equal">
      <formula>0</formula>
    </cfRule>
  </conditionalFormatting>
  <conditionalFormatting sqref="P70:S70 V70 Y70">
    <cfRule type="cellIs" dxfId="281" priority="129" operator="equal">
      <formula>0</formula>
    </cfRule>
  </conditionalFormatting>
  <conditionalFormatting sqref="Z71">
    <cfRule type="cellIs" dxfId="280" priority="128" operator="equal">
      <formula>0</formula>
    </cfRule>
  </conditionalFormatting>
  <conditionalFormatting sqref="P72:S72 V72 Y72">
    <cfRule type="cellIs" dxfId="279" priority="138" operator="equal">
      <formula>0</formula>
    </cfRule>
  </conditionalFormatting>
  <conditionalFormatting sqref="L71">
    <cfRule type="cellIs" dxfId="278" priority="127" operator="equal">
      <formula>0</formula>
    </cfRule>
  </conditionalFormatting>
  <conditionalFormatting sqref="W71:X71 T71:U71 M71:O71">
    <cfRule type="cellIs" dxfId="277" priority="126" operator="equal">
      <formula>0</formula>
    </cfRule>
  </conditionalFormatting>
  <conditionalFormatting sqref="Y81 V81 P81:S81">
    <cfRule type="cellIs" dxfId="276" priority="63" operator="equal">
      <formula>0</formula>
    </cfRule>
  </conditionalFormatting>
  <conditionalFormatting sqref="M85">
    <cfRule type="cellIs" dxfId="275" priority="62" operator="equal">
      <formula>0</formula>
    </cfRule>
  </conditionalFormatting>
  <conditionalFormatting sqref="L85 N85:O85 T85:U85 W85:X85 Z85">
    <cfRule type="cellIs" dxfId="274" priority="61" operator="equal">
      <formula>0</formula>
    </cfRule>
  </conditionalFormatting>
  <conditionalFormatting sqref="L86 Z86">
    <cfRule type="cellIs" dxfId="273" priority="60" operator="equal">
      <formula>0</formula>
    </cfRule>
  </conditionalFormatting>
  <conditionalFormatting sqref="L83 Z83">
    <cfRule type="cellIs" dxfId="272" priority="59" operator="equal">
      <formula>0</formula>
    </cfRule>
  </conditionalFormatting>
  <conditionalFormatting sqref="Z87">
    <cfRule type="cellIs" dxfId="271" priority="58" operator="equal">
      <formula>0</formula>
    </cfRule>
  </conditionalFormatting>
  <conditionalFormatting sqref="Y85 V85 P85:S85">
    <cfRule type="cellIs" dxfId="270" priority="57" operator="equal">
      <formula>0</formula>
    </cfRule>
  </conditionalFormatting>
  <conditionalFormatting sqref="L84:Z84">
    <cfRule type="cellIs" dxfId="269" priority="56" operator="equal">
      <formula>0</formula>
    </cfRule>
  </conditionalFormatting>
  <conditionalFormatting sqref="M83:Y83">
    <cfRule type="cellIs" dxfId="268" priority="55" operator="equal">
      <formula>0</formula>
    </cfRule>
  </conditionalFormatting>
  <conditionalFormatting sqref="M86:O86 T86:U86 W86:X86">
    <cfRule type="cellIs" dxfId="267" priority="54" operator="equal">
      <formula>0</formula>
    </cfRule>
  </conditionalFormatting>
  <conditionalFormatting sqref="Y86 V86 P86:S86">
    <cfRule type="cellIs" dxfId="266" priority="53" operator="equal">
      <formula>0</formula>
    </cfRule>
  </conditionalFormatting>
  <conditionalFormatting sqref="L87">
    <cfRule type="cellIs" dxfId="265" priority="52" operator="equal">
      <formula>0</formula>
    </cfRule>
  </conditionalFormatting>
  <conditionalFormatting sqref="W87:X87 T87:U87 M87:O87">
    <cfRule type="cellIs" dxfId="264" priority="51" operator="equal">
      <formula>0</formula>
    </cfRule>
  </conditionalFormatting>
  <conditionalFormatting sqref="Y87 V87 P87:S87">
    <cfRule type="cellIs" dxfId="263" priority="50" operator="equal">
      <formula>0</formula>
    </cfRule>
  </conditionalFormatting>
  <conditionalFormatting sqref="M91">
    <cfRule type="cellIs" dxfId="262" priority="49" operator="equal">
      <formula>0</formula>
    </cfRule>
  </conditionalFormatting>
  <conditionalFormatting sqref="L91 N91:O91 T91:U91 W91:X91 Z91">
    <cfRule type="cellIs" dxfId="261" priority="48" operator="equal">
      <formula>0</formula>
    </cfRule>
  </conditionalFormatting>
  <conditionalFormatting sqref="L92 Z92">
    <cfRule type="cellIs" dxfId="260" priority="47" operator="equal">
      <formula>0</formula>
    </cfRule>
  </conditionalFormatting>
  <conditionalFormatting sqref="L89 Z89">
    <cfRule type="cellIs" dxfId="259" priority="46" operator="equal">
      <formula>0</formula>
    </cfRule>
  </conditionalFormatting>
  <conditionalFormatting sqref="Z93">
    <cfRule type="cellIs" dxfId="258" priority="45" operator="equal">
      <formula>0</formula>
    </cfRule>
  </conditionalFormatting>
  <conditionalFormatting sqref="Y91 V91 P91:S91">
    <cfRule type="cellIs" dxfId="257" priority="44" operator="equal">
      <formula>0</formula>
    </cfRule>
  </conditionalFormatting>
  <conditionalFormatting sqref="L90:Z90">
    <cfRule type="cellIs" dxfId="256" priority="43" operator="equal">
      <formula>0</formula>
    </cfRule>
  </conditionalFormatting>
  <conditionalFormatting sqref="M89:Y89">
    <cfRule type="cellIs" dxfId="255" priority="42" operator="equal">
      <formula>0</formula>
    </cfRule>
  </conditionalFormatting>
  <conditionalFormatting sqref="M92:O92 T92:U92 W92:X92">
    <cfRule type="cellIs" dxfId="254" priority="41" operator="equal">
      <formula>0</formula>
    </cfRule>
  </conditionalFormatting>
  <conditionalFormatting sqref="Y92 V92 P92:S92">
    <cfRule type="cellIs" dxfId="253" priority="40" operator="equal">
      <formula>0</formula>
    </cfRule>
  </conditionalFormatting>
  <conditionalFormatting sqref="L93">
    <cfRule type="cellIs" dxfId="252" priority="39" operator="equal">
      <formula>0</formula>
    </cfRule>
  </conditionalFormatting>
  <conditionalFormatting sqref="W93:X93 T93:U93 M93:O93">
    <cfRule type="cellIs" dxfId="251" priority="38" operator="equal">
      <formula>0</formula>
    </cfRule>
  </conditionalFormatting>
  <conditionalFormatting sqref="Y93 V93 P93:S93">
    <cfRule type="cellIs" dxfId="250" priority="37" operator="equal">
      <formula>0</formula>
    </cfRule>
  </conditionalFormatting>
  <conditionalFormatting sqref="M97">
    <cfRule type="cellIs" dxfId="249" priority="36" operator="equal">
      <formula>0</formula>
    </cfRule>
  </conditionalFormatting>
  <conditionalFormatting sqref="L97 N97:O97 T97:U97 W97:X97 Z97">
    <cfRule type="cellIs" dxfId="248" priority="35" operator="equal">
      <formula>0</formula>
    </cfRule>
  </conditionalFormatting>
  <conditionalFormatting sqref="L95 Z95">
    <cfRule type="cellIs" dxfId="247" priority="33" operator="equal">
      <formula>0</formula>
    </cfRule>
  </conditionalFormatting>
  <conditionalFormatting sqref="L96:Z96">
    <cfRule type="cellIs" dxfId="246" priority="30" operator="equal">
      <formula>0</formula>
    </cfRule>
  </conditionalFormatting>
  <conditionalFormatting sqref="M95:Y95">
    <cfRule type="cellIs" dxfId="245" priority="29" operator="equal">
      <formula>0</formula>
    </cfRule>
  </conditionalFormatting>
  <conditionalFormatting sqref="Z100">
    <cfRule type="cellIs" dxfId="244" priority="32" operator="equal">
      <formula>0</formula>
    </cfRule>
  </conditionalFormatting>
  <conditionalFormatting sqref="Y97 V97 P97:S97">
    <cfRule type="cellIs" dxfId="243" priority="31" operator="equal">
      <formula>0</formula>
    </cfRule>
  </conditionalFormatting>
  <conditionalFormatting sqref="Y100 V100 P100:S100">
    <cfRule type="cellIs" dxfId="242" priority="24" operator="equal">
      <formula>0</formula>
    </cfRule>
  </conditionalFormatting>
  <conditionalFormatting sqref="Z99">
    <cfRule type="cellIs" dxfId="241" priority="23" operator="equal">
      <formula>0</formula>
    </cfRule>
  </conditionalFormatting>
  <conditionalFormatting sqref="L100">
    <cfRule type="cellIs" dxfId="240" priority="26" operator="equal">
      <formula>0</formula>
    </cfRule>
  </conditionalFormatting>
  <conditionalFormatting sqref="W100:X100 T100:U100 M100:O100">
    <cfRule type="cellIs" dxfId="239" priority="25" operator="equal">
      <formula>0</formula>
    </cfRule>
  </conditionalFormatting>
  <conditionalFormatting sqref="Z98">
    <cfRule type="cellIs" dxfId="238" priority="19" operator="equal">
      <formula>0</formula>
    </cfRule>
  </conditionalFormatting>
  <conditionalFormatting sqref="L98">
    <cfRule type="cellIs" dxfId="237" priority="15" operator="equal">
      <formula>0</formula>
    </cfRule>
  </conditionalFormatting>
  <conditionalFormatting sqref="W98:X98 T98:U98 M98:O98">
    <cfRule type="cellIs" dxfId="236" priority="14" operator="equal">
      <formula>0</formula>
    </cfRule>
  </conditionalFormatting>
  <conditionalFormatting sqref="Y98 V98 P98:S98">
    <cfRule type="cellIs" dxfId="235" priority="13" operator="equal">
      <formula>0</formula>
    </cfRule>
  </conditionalFormatting>
  <conditionalFormatting sqref="L99">
    <cfRule type="cellIs" dxfId="234" priority="12" operator="equal">
      <formula>0</formula>
    </cfRule>
  </conditionalFormatting>
  <conditionalFormatting sqref="W99:X99 T99:U99 M99:O99">
    <cfRule type="cellIs" dxfId="233" priority="11" operator="equal">
      <formula>0</formula>
    </cfRule>
  </conditionalFormatting>
  <conditionalFormatting sqref="Y99 V99 P99:S99">
    <cfRule type="cellIs" dxfId="232" priority="10" operator="equal">
      <formula>0</formula>
    </cfRule>
  </conditionalFormatting>
  <conditionalFormatting sqref="P100:S100">
    <cfRule type="cellIs" dxfId="231" priority="9" operator="equal">
      <formula>0</formula>
    </cfRule>
  </conditionalFormatting>
  <conditionalFormatting sqref="P98:S98">
    <cfRule type="cellIs" dxfId="230" priority="8" operator="equal">
      <formula>0</formula>
    </cfRule>
  </conditionalFormatting>
  <conditionalFormatting sqref="P99:S99">
    <cfRule type="cellIs" dxfId="229" priority="7" operator="equal">
      <formula>0</formula>
    </cfRule>
  </conditionalFormatting>
  <conditionalFormatting sqref="V100">
    <cfRule type="cellIs" dxfId="228" priority="6" operator="equal">
      <formula>0</formula>
    </cfRule>
  </conditionalFormatting>
  <conditionalFormatting sqref="V98">
    <cfRule type="cellIs" dxfId="227" priority="5" operator="equal">
      <formula>0</formula>
    </cfRule>
  </conditionalFormatting>
  <conditionalFormatting sqref="V99">
    <cfRule type="cellIs" dxfId="226" priority="4" operator="equal">
      <formula>0</formula>
    </cfRule>
  </conditionalFormatting>
  <conditionalFormatting sqref="Y100">
    <cfRule type="cellIs" dxfId="225" priority="3" operator="equal">
      <formula>0</formula>
    </cfRule>
  </conditionalFormatting>
  <conditionalFormatting sqref="Y98">
    <cfRule type="cellIs" dxfId="224" priority="2" operator="equal">
      <formula>0</formula>
    </cfRule>
  </conditionalFormatting>
  <conditionalFormatting sqref="Y99">
    <cfRule type="cellIs" dxfId="22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A109"/>
  <sheetViews>
    <sheetView workbookViewId="0">
      <pane ySplit="9" topLeftCell="A10" activePane="bottomLeft" state="frozen"/>
      <selection pane="bottomLeft"/>
    </sheetView>
  </sheetViews>
  <sheetFormatPr defaultRowHeight="12.75"/>
  <cols>
    <col min="1" max="2" width="2.5703125" style="94" customWidth="1"/>
    <col min="3" max="7" width="1.7109375" style="94" customWidth="1"/>
    <col min="8" max="8" width="70.710937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449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450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/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449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108"/>
      <c r="C10" s="115"/>
      <c r="D10" s="116"/>
      <c r="E10" s="116"/>
      <c r="F10" s="116"/>
      <c r="G10" s="116"/>
      <c r="H10" s="117"/>
      <c r="I10" s="108"/>
      <c r="J10" s="119"/>
      <c r="K10" s="108"/>
      <c r="L10" s="127"/>
      <c r="M10" s="128"/>
      <c r="N10" s="146"/>
      <c r="O10" s="147"/>
      <c r="P10" s="128"/>
      <c r="Q10" s="128"/>
      <c r="R10" s="128"/>
      <c r="S10" s="128"/>
      <c r="T10" s="129"/>
      <c r="U10" s="127"/>
      <c r="V10" s="128"/>
      <c r="W10" s="129"/>
      <c r="X10" s="127"/>
      <c r="Y10" s="128"/>
      <c r="Z10" s="129"/>
      <c r="AA10" s="97"/>
    </row>
    <row r="11" spans="1:27" s="96" customFormat="1">
      <c r="A11" s="99"/>
      <c r="B11" s="105"/>
      <c r="C11" s="104"/>
      <c r="D11" s="105"/>
      <c r="E11" s="105"/>
      <c r="F11" s="105"/>
      <c r="G11" s="105" t="s">
        <v>252</v>
      </c>
      <c r="H11" s="106"/>
      <c r="I11" s="105"/>
      <c r="J11" s="120">
        <v>1600</v>
      </c>
      <c r="K11" s="105"/>
      <c r="L11" s="130"/>
      <c r="M11" s="131">
        <f>SUMIFS(Balance!M:M,Balance!$J:$J,$J11)</f>
        <v>0</v>
      </c>
      <c r="N11" s="148"/>
      <c r="O11" s="149"/>
      <c r="P11" s="131">
        <f>SUMIFS(Balance!P:P,Balance!$J:$J,$J11)</f>
        <v>0</v>
      </c>
      <c r="Q11" s="131">
        <f>SUMIFS(Balance!Q:Q,Balance!$J:$J,$J11)</f>
        <v>0</v>
      </c>
      <c r="R11" s="131">
        <f>SUMIFS(Balance!R:R,Balance!$J:$J,$J11)</f>
        <v>0</v>
      </c>
      <c r="S11" s="131">
        <f>SUMIFS(Balance!S:S,Balance!$J:$J,$J11)</f>
        <v>0</v>
      </c>
      <c r="T11" s="132"/>
      <c r="U11" s="130"/>
      <c r="V11" s="131">
        <f>SUMIFS(Balance!V:V,Balance!$J:$J,$J11)</f>
        <v>0</v>
      </c>
      <c r="W11" s="132"/>
      <c r="X11" s="130"/>
      <c r="Y11" s="131">
        <f>SUMIFS(Balance!Y:Y,Balance!$J:$J,$J11)</f>
        <v>0</v>
      </c>
      <c r="Z11" s="132"/>
      <c r="AA11" s="99"/>
    </row>
    <row r="12" spans="1:27" s="226" customFormat="1">
      <c r="A12" s="100"/>
      <c r="B12" s="100"/>
      <c r="C12" s="217"/>
      <c r="D12" s="218"/>
      <c r="E12" s="218"/>
      <c r="F12" s="218"/>
      <c r="G12" s="218" t="s">
        <v>451</v>
      </c>
      <c r="H12" s="219"/>
      <c r="I12" s="100"/>
      <c r="J12" s="237" t="s">
        <v>452</v>
      </c>
      <c r="K12" s="100"/>
      <c r="L12" s="221"/>
      <c r="M12" s="227">
        <f>IF(V11=0,0,(M11-V11)/V11)</f>
        <v>0</v>
      </c>
      <c r="N12" s="223"/>
      <c r="O12" s="224"/>
      <c r="P12" s="227">
        <f>IF(Q11=0,0,(P11-Q11)/Q11)</f>
        <v>0</v>
      </c>
      <c r="Q12" s="227">
        <f t="shared" ref="Q12" si="0">IF(R11=0,0,(Q11-R11)/R11)</f>
        <v>0</v>
      </c>
      <c r="R12" s="227">
        <f t="shared" ref="R12" si="1">IF(S11=0,0,(R11-S11)/S11)</f>
        <v>0</v>
      </c>
      <c r="S12" s="227"/>
      <c r="T12" s="225"/>
      <c r="U12" s="221"/>
      <c r="V12" s="227">
        <f>IF(Y11=0,0,(V11-Y11)/Y11)</f>
        <v>0</v>
      </c>
      <c r="W12" s="225"/>
      <c r="X12" s="221"/>
      <c r="Y12" s="222"/>
      <c r="Z12" s="225"/>
      <c r="AA12" s="100"/>
    </row>
    <row r="13" spans="1:27" s="244" customFormat="1">
      <c r="A13" s="238"/>
      <c r="B13" s="238"/>
      <c r="C13" s="239"/>
      <c r="D13" s="240"/>
      <c r="E13" s="240"/>
      <c r="F13" s="240"/>
      <c r="G13" s="240" t="s">
        <v>455</v>
      </c>
      <c r="H13" s="241"/>
      <c r="I13" s="238"/>
      <c r="J13" s="237" t="s">
        <v>460</v>
      </c>
      <c r="K13" s="238"/>
      <c r="L13" s="242"/>
      <c r="M13" s="245" t="str">
        <f>IF(M12&gt;0,"да","нет")</f>
        <v>нет</v>
      </c>
      <c r="N13" s="246"/>
      <c r="O13" s="247"/>
      <c r="P13" s="245" t="str">
        <f t="shared" ref="P13:Q13" si="2">IF(P12&gt;0,"да","нет")</f>
        <v>нет</v>
      </c>
      <c r="Q13" s="245" t="str">
        <f t="shared" si="2"/>
        <v>нет</v>
      </c>
      <c r="R13" s="245" t="str">
        <f>IF(R12&gt;0,"да","нет")</f>
        <v>нет</v>
      </c>
      <c r="S13" s="245"/>
      <c r="T13" s="248"/>
      <c r="U13" s="249"/>
      <c r="V13" s="245" t="str">
        <f>IF(V12&gt;0,"да","нет")</f>
        <v>нет</v>
      </c>
      <c r="W13" s="248"/>
      <c r="X13" s="249"/>
      <c r="Y13" s="250"/>
      <c r="Z13" s="243"/>
      <c r="AA13" s="238"/>
    </row>
    <row r="14" spans="1:27" s="96" customFormat="1">
      <c r="A14" s="99"/>
      <c r="B14" s="105"/>
      <c r="C14" s="104"/>
      <c r="D14" s="105"/>
      <c r="E14" s="105"/>
      <c r="F14" s="105"/>
      <c r="G14" s="105" t="s">
        <v>277</v>
      </c>
      <c r="H14" s="106"/>
      <c r="I14" s="105"/>
      <c r="J14" s="120">
        <v>2110</v>
      </c>
      <c r="K14" s="105"/>
      <c r="L14" s="130"/>
      <c r="M14" s="131">
        <f>SUMIFS('P&amp;L'!M:M,'P&amp;L'!$J:$J,$J14)</f>
        <v>0</v>
      </c>
      <c r="N14" s="148"/>
      <c r="O14" s="149"/>
      <c r="P14" s="131">
        <f>SUMIFS('P&amp;L'!P:P,'P&amp;L'!$J:$J,$J14)</f>
        <v>0</v>
      </c>
      <c r="Q14" s="131">
        <f>SUMIFS('P&amp;L'!Q:Q,'P&amp;L'!$J:$J,$J14)</f>
        <v>0</v>
      </c>
      <c r="R14" s="131">
        <f>SUMIFS('P&amp;L'!R:R,'P&amp;L'!$J:$J,$J14)</f>
        <v>0</v>
      </c>
      <c r="S14" s="131">
        <f>SUMIFS('P&amp;L'!S:S,'P&amp;L'!$J:$J,$J14)</f>
        <v>0</v>
      </c>
      <c r="T14" s="132"/>
      <c r="U14" s="130"/>
      <c r="V14" s="131">
        <f>SUMIFS('P&amp;L'!V:V,'P&amp;L'!$J:$J,$J14)</f>
        <v>0</v>
      </c>
      <c r="W14" s="132"/>
      <c r="X14" s="130"/>
      <c r="Y14" s="131">
        <f>SUMIFS('P&amp;L'!Y:Y,'P&amp;L'!$J:$J,$J14)</f>
        <v>0</v>
      </c>
      <c r="Z14" s="132"/>
      <c r="AA14" s="99"/>
    </row>
    <row r="15" spans="1:27" s="226" customFormat="1">
      <c r="A15" s="100"/>
      <c r="B15" s="100"/>
      <c r="C15" s="217"/>
      <c r="D15" s="218"/>
      <c r="E15" s="218"/>
      <c r="F15" s="218"/>
      <c r="G15" s="218" t="s">
        <v>451</v>
      </c>
      <c r="H15" s="219"/>
      <c r="I15" s="100"/>
      <c r="J15" s="237" t="s">
        <v>453</v>
      </c>
      <c r="K15" s="100"/>
      <c r="L15" s="221"/>
      <c r="M15" s="227">
        <f>IF(V14=0,0,(M14-V14)/V14)</f>
        <v>0</v>
      </c>
      <c r="N15" s="223"/>
      <c r="O15" s="224"/>
      <c r="P15" s="227">
        <f>IF(Q14=0,0,(P14-Q14)/Q14)</f>
        <v>0</v>
      </c>
      <c r="Q15" s="227">
        <f t="shared" ref="Q15" si="3">IF(R14=0,0,(Q14-R14)/R14)</f>
        <v>0</v>
      </c>
      <c r="R15" s="227">
        <f>IF(S14=0,0,(R14-S14)/S14)</f>
        <v>0</v>
      </c>
      <c r="S15" s="227"/>
      <c r="T15" s="225"/>
      <c r="U15" s="221"/>
      <c r="V15" s="227">
        <f>IF(Y14=0,0,(V14-Y14)/Y14)</f>
        <v>0</v>
      </c>
      <c r="W15" s="225"/>
      <c r="X15" s="221"/>
      <c r="Y15" s="222"/>
      <c r="Z15" s="225"/>
      <c r="AA15" s="100"/>
    </row>
    <row r="16" spans="1:27" s="244" customFormat="1">
      <c r="A16" s="238"/>
      <c r="B16" s="238"/>
      <c r="C16" s="239"/>
      <c r="D16" s="240"/>
      <c r="E16" s="240"/>
      <c r="F16" s="240"/>
      <c r="G16" s="240" t="s">
        <v>456</v>
      </c>
      <c r="H16" s="241"/>
      <c r="I16" s="238"/>
      <c r="J16" s="237" t="s">
        <v>460</v>
      </c>
      <c r="K16" s="238"/>
      <c r="L16" s="242"/>
      <c r="M16" s="245" t="str">
        <f>IF(M15&gt;M12,"да","нет")</f>
        <v>нет</v>
      </c>
      <c r="N16" s="246"/>
      <c r="O16" s="247"/>
      <c r="P16" s="245" t="str">
        <f>IF(P15&gt;P12,"да","нет")</f>
        <v>нет</v>
      </c>
      <c r="Q16" s="245" t="str">
        <f>IF(Q15&gt;Q12,"да","нет")</f>
        <v>нет</v>
      </c>
      <c r="R16" s="245" t="str">
        <f>IF(R15&gt;R12,"да","нет")</f>
        <v>нет</v>
      </c>
      <c r="S16" s="245"/>
      <c r="T16" s="248"/>
      <c r="U16" s="249"/>
      <c r="V16" s="245" t="str">
        <f>IF(V15&gt;V12,"да","нет")</f>
        <v>нет</v>
      </c>
      <c r="W16" s="248"/>
      <c r="X16" s="249"/>
      <c r="Y16" s="250"/>
      <c r="Z16" s="243"/>
      <c r="AA16" s="238"/>
    </row>
    <row r="17" spans="1:27" s="96" customFormat="1">
      <c r="A17" s="99"/>
      <c r="B17" s="105"/>
      <c r="C17" s="104"/>
      <c r="D17" s="105"/>
      <c r="E17" s="105"/>
      <c r="F17" s="105"/>
      <c r="G17" s="105" t="s">
        <v>169</v>
      </c>
      <c r="H17" s="106"/>
      <c r="I17" s="105"/>
      <c r="J17" s="120">
        <v>2400</v>
      </c>
      <c r="K17" s="105"/>
      <c r="L17" s="130"/>
      <c r="M17" s="131">
        <f>SUMIFS('P&amp;L'!M:M,'P&amp;L'!$J:$J,$J17)</f>
        <v>0</v>
      </c>
      <c r="N17" s="148"/>
      <c r="O17" s="149"/>
      <c r="P17" s="131">
        <f>SUMIFS('P&amp;L'!P:P,'P&amp;L'!$J:$J,$J17)</f>
        <v>0</v>
      </c>
      <c r="Q17" s="131">
        <f>SUMIFS('P&amp;L'!Q:Q,'P&amp;L'!$J:$J,$J17)</f>
        <v>0</v>
      </c>
      <c r="R17" s="131">
        <f>SUMIFS('P&amp;L'!R:R,'P&amp;L'!$J:$J,$J17)</f>
        <v>0</v>
      </c>
      <c r="S17" s="131">
        <f>SUMIFS('P&amp;L'!S:S,'P&amp;L'!$J:$J,$J17)</f>
        <v>0</v>
      </c>
      <c r="T17" s="132"/>
      <c r="U17" s="130"/>
      <c r="V17" s="131">
        <f>SUMIFS('P&amp;L'!V:V,'P&amp;L'!$J:$J,$J17)</f>
        <v>0</v>
      </c>
      <c r="W17" s="132"/>
      <c r="X17" s="130"/>
      <c r="Y17" s="131">
        <f>SUMIFS('P&amp;L'!Y:Y,'P&amp;L'!$J:$J,$J17)</f>
        <v>0</v>
      </c>
      <c r="Z17" s="132"/>
      <c r="AA17" s="99"/>
    </row>
    <row r="18" spans="1:27" s="226" customFormat="1">
      <c r="A18" s="100"/>
      <c r="B18" s="100"/>
      <c r="C18" s="217"/>
      <c r="D18" s="218"/>
      <c r="E18" s="218"/>
      <c r="F18" s="218"/>
      <c r="G18" s="218" t="s">
        <v>451</v>
      </c>
      <c r="H18" s="219"/>
      <c r="I18" s="100"/>
      <c r="J18" s="237" t="s">
        <v>454</v>
      </c>
      <c r="K18" s="100"/>
      <c r="L18" s="221"/>
      <c r="M18" s="227">
        <f>IF(V17=0,0,(M17-V17)/V17)</f>
        <v>0</v>
      </c>
      <c r="N18" s="223"/>
      <c r="O18" s="224"/>
      <c r="P18" s="227">
        <f>IF(Q17=0,0,(P17-Q17)/Q17)</f>
        <v>0</v>
      </c>
      <c r="Q18" s="227">
        <f t="shared" ref="Q18" si="4">IF(R17=0,0,(Q17-R17)/R17)</f>
        <v>0</v>
      </c>
      <c r="R18" s="227">
        <f>IF(S17=0,0,(R17-S17)/S17)</f>
        <v>0</v>
      </c>
      <c r="S18" s="227"/>
      <c r="T18" s="225"/>
      <c r="U18" s="221"/>
      <c r="V18" s="227">
        <f>IF(Y17=0,0,(V17-Y17)/Y17)</f>
        <v>0</v>
      </c>
      <c r="W18" s="225"/>
      <c r="X18" s="221"/>
      <c r="Y18" s="222"/>
      <c r="Z18" s="225"/>
      <c r="AA18" s="100"/>
    </row>
    <row r="19" spans="1:27" s="244" customFormat="1">
      <c r="A19" s="238"/>
      <c r="B19" s="238"/>
      <c r="C19" s="239"/>
      <c r="D19" s="240"/>
      <c r="E19" s="240"/>
      <c r="F19" s="240"/>
      <c r="G19" s="240" t="s">
        <v>457</v>
      </c>
      <c r="H19" s="241"/>
      <c r="I19" s="238"/>
      <c r="J19" s="237" t="s">
        <v>460</v>
      </c>
      <c r="K19" s="238"/>
      <c r="L19" s="242"/>
      <c r="M19" s="245" t="str">
        <f>IF(M18&gt;M15,"да","нет")</f>
        <v>нет</v>
      </c>
      <c r="N19" s="246"/>
      <c r="O19" s="247"/>
      <c r="P19" s="245" t="str">
        <f>IF(P18&gt;P15,"да","нет")</f>
        <v>нет</v>
      </c>
      <c r="Q19" s="245" t="str">
        <f>IF(Q18&gt;Q15,"да","нет")</f>
        <v>нет</v>
      </c>
      <c r="R19" s="245" t="str">
        <f>IF(R18&gt;R15,"да","нет")</f>
        <v>нет</v>
      </c>
      <c r="S19" s="245"/>
      <c r="T19" s="248"/>
      <c r="U19" s="249"/>
      <c r="V19" s="245" t="str">
        <f>IF(V18&gt;V15,"да","нет")</f>
        <v>нет</v>
      </c>
      <c r="W19" s="248"/>
      <c r="X19" s="249"/>
      <c r="Y19" s="250"/>
      <c r="Z19" s="243"/>
      <c r="AA19" s="238"/>
    </row>
    <row r="20" spans="1:27" s="96" customFormat="1">
      <c r="A20" s="99"/>
      <c r="B20" s="99"/>
      <c r="C20" s="104"/>
      <c r="D20" s="105"/>
      <c r="E20" s="105"/>
      <c r="F20" s="105"/>
      <c r="G20" s="105"/>
      <c r="H20" s="106"/>
      <c r="I20" s="99"/>
      <c r="J20" s="120"/>
      <c r="K20" s="99"/>
      <c r="L20" s="130"/>
      <c r="M20" s="201"/>
      <c r="N20" s="148"/>
      <c r="O20" s="149"/>
      <c r="P20" s="201"/>
      <c r="Q20" s="201"/>
      <c r="R20" s="201"/>
      <c r="S20" s="201"/>
      <c r="T20" s="132"/>
      <c r="U20" s="130"/>
      <c r="V20" s="201"/>
      <c r="W20" s="132"/>
      <c r="X20" s="130"/>
      <c r="Y20" s="201"/>
      <c r="Z20" s="132"/>
      <c r="AA20" s="99"/>
    </row>
    <row r="21" spans="1:27">
      <c r="A21" s="97"/>
      <c r="B21" s="97"/>
      <c r="C21" s="107"/>
      <c r="D21" s="108"/>
      <c r="E21" s="108"/>
      <c r="F21" s="108"/>
      <c r="G21" s="108" t="s">
        <v>459</v>
      </c>
      <c r="H21" s="109"/>
      <c r="I21" s="97"/>
      <c r="J21" s="122"/>
      <c r="K21" s="97"/>
      <c r="L21" s="139"/>
      <c r="M21" s="140"/>
      <c r="N21" s="154"/>
      <c r="O21" s="155"/>
      <c r="P21" s="140"/>
      <c r="Q21" s="140"/>
      <c r="R21" s="140"/>
      <c r="S21" s="140"/>
      <c r="T21" s="141"/>
      <c r="U21" s="139"/>
      <c r="V21" s="140"/>
      <c r="W21" s="141"/>
      <c r="X21" s="139"/>
      <c r="Y21" s="140"/>
      <c r="Z21" s="141"/>
      <c r="AA21" s="97"/>
    </row>
    <row r="22" spans="1:27" s="244" customFormat="1">
      <c r="A22" s="238"/>
      <c r="B22" s="238"/>
      <c r="C22" s="239"/>
      <c r="D22" s="240"/>
      <c r="E22" s="240"/>
      <c r="F22" s="240"/>
      <c r="G22" s="240" t="s">
        <v>458</v>
      </c>
      <c r="H22" s="241"/>
      <c r="I22" s="238"/>
      <c r="J22" s="237" t="s">
        <v>460</v>
      </c>
      <c r="K22" s="238"/>
      <c r="L22" s="242"/>
      <c r="M22" s="250" t="str">
        <f>IF(AND(M13="да",M16="да",M19="да"),"ДА","НЕТ")</f>
        <v>НЕТ</v>
      </c>
      <c r="N22" s="246"/>
      <c r="O22" s="247"/>
      <c r="P22" s="250" t="str">
        <f t="shared" ref="P22:R22" si="5">IF(AND(P13="да",P16="да",P19="да"),"ДА","НЕТ")</f>
        <v>НЕТ</v>
      </c>
      <c r="Q22" s="250" t="str">
        <f t="shared" si="5"/>
        <v>НЕТ</v>
      </c>
      <c r="R22" s="250" t="str">
        <f t="shared" si="5"/>
        <v>НЕТ</v>
      </c>
      <c r="S22" s="250"/>
      <c r="T22" s="248"/>
      <c r="U22" s="249"/>
      <c r="V22" s="250" t="str">
        <f>IF(AND(V13="да",V16="да",V19="да"),"ДА","НЕТ")</f>
        <v>НЕТ</v>
      </c>
      <c r="W22" s="248"/>
      <c r="X22" s="249"/>
      <c r="Y22" s="250"/>
      <c r="Z22" s="243"/>
      <c r="AA22" s="238"/>
    </row>
    <row r="23" spans="1:27">
      <c r="A23" s="97"/>
      <c r="B23" s="97"/>
      <c r="C23" s="110"/>
      <c r="D23" s="111"/>
      <c r="E23" s="111"/>
      <c r="F23" s="111"/>
      <c r="G23" s="111"/>
      <c r="H23" s="112"/>
      <c r="I23" s="97"/>
      <c r="J23" s="121"/>
      <c r="K23" s="97"/>
      <c r="L23" s="133"/>
      <c r="M23" s="134"/>
      <c r="N23" s="150"/>
      <c r="O23" s="151"/>
      <c r="P23" s="134"/>
      <c r="Q23" s="134"/>
      <c r="R23" s="134"/>
      <c r="S23" s="134"/>
      <c r="T23" s="135"/>
      <c r="U23" s="133"/>
      <c r="V23" s="134"/>
      <c r="W23" s="135"/>
      <c r="X23" s="133"/>
      <c r="Y23" s="134"/>
      <c r="Z23" s="135"/>
      <c r="AA23" s="97"/>
    </row>
    <row r="24" spans="1:27" s="96" customFormat="1">
      <c r="A24" s="99"/>
      <c r="B24" s="99"/>
      <c r="C24" s="101" t="s">
        <v>252</v>
      </c>
      <c r="D24" s="102"/>
      <c r="E24" s="102"/>
      <c r="F24" s="102"/>
      <c r="G24" s="102"/>
      <c r="H24" s="103"/>
      <c r="I24" s="99"/>
      <c r="J24" s="118">
        <v>1600</v>
      </c>
      <c r="K24" s="99"/>
      <c r="L24" s="136"/>
      <c r="M24" s="137">
        <f>SUMIFS(Balance!M:M,Balance!$J:$J,$J24)</f>
        <v>0</v>
      </c>
      <c r="N24" s="152"/>
      <c r="O24" s="153"/>
      <c r="P24" s="137">
        <f>SUMIFS(Balance!P:P,Balance!$J:$J,$J24)</f>
        <v>0</v>
      </c>
      <c r="Q24" s="137">
        <f>SUMIFS(Balance!Q:Q,Balance!$J:$J,$J24)</f>
        <v>0</v>
      </c>
      <c r="R24" s="137">
        <f>SUMIFS(Balance!R:R,Balance!$J:$J,$J24)</f>
        <v>0</v>
      </c>
      <c r="S24" s="137">
        <f>SUMIFS(Balance!S:S,Balance!$J:$J,$J24)</f>
        <v>0</v>
      </c>
      <c r="T24" s="138"/>
      <c r="U24" s="136"/>
      <c r="V24" s="137">
        <f>SUMIFS(Balance!V:V,Balance!$J:$J,$J24)</f>
        <v>0</v>
      </c>
      <c r="W24" s="138"/>
      <c r="X24" s="136"/>
      <c r="Y24" s="137">
        <f>SUMIFS(Balance!Y:Y,Balance!$J:$J,$J24)</f>
        <v>0</v>
      </c>
      <c r="Z24" s="138"/>
      <c r="AA24" s="99"/>
    </row>
    <row r="25" spans="1:27" s="226" customFormat="1">
      <c r="A25" s="100"/>
      <c r="B25" s="100"/>
      <c r="C25" s="217" t="s">
        <v>451</v>
      </c>
      <c r="D25" s="218"/>
      <c r="E25" s="218"/>
      <c r="F25" s="218"/>
      <c r="G25" s="218"/>
      <c r="H25" s="219"/>
      <c r="I25" s="100"/>
      <c r="J25" s="220"/>
      <c r="K25" s="100"/>
      <c r="L25" s="221"/>
      <c r="M25" s="227">
        <f>IF(V24=0,0,(M24-V24)/V24)</f>
        <v>0</v>
      </c>
      <c r="N25" s="223"/>
      <c r="O25" s="224"/>
      <c r="P25" s="227">
        <f>IF(Q24=0,0,(P24-Q24)/Q24)</f>
        <v>0</v>
      </c>
      <c r="Q25" s="227">
        <f t="shared" ref="Q25:R25" si="6">IF(R24=0,0,(Q24-R24)/R24)</f>
        <v>0</v>
      </c>
      <c r="R25" s="227">
        <f t="shared" si="6"/>
        <v>0</v>
      </c>
      <c r="S25" s="227"/>
      <c r="T25" s="225"/>
      <c r="U25" s="221"/>
      <c r="V25" s="227">
        <f>IF(Y24=0,0,(V24-Y24)/Y24)</f>
        <v>0</v>
      </c>
      <c r="W25" s="225"/>
      <c r="X25" s="221"/>
      <c r="Y25" s="222"/>
      <c r="Z25" s="225"/>
      <c r="AA25" s="100"/>
    </row>
    <row r="26" spans="1:27">
      <c r="A26" s="97"/>
      <c r="B26" s="97"/>
      <c r="C26" s="107"/>
      <c r="D26" s="108"/>
      <c r="E26" s="108"/>
      <c r="F26" s="108"/>
      <c r="G26" s="108"/>
      <c r="H26" s="109"/>
      <c r="I26" s="97"/>
      <c r="J26" s="122"/>
      <c r="K26" s="97"/>
      <c r="L26" s="139"/>
      <c r="M26" s="140"/>
      <c r="N26" s="154"/>
      <c r="O26" s="155"/>
      <c r="P26" s="140"/>
      <c r="Q26" s="140"/>
      <c r="R26" s="140"/>
      <c r="S26" s="140"/>
      <c r="T26" s="141"/>
      <c r="U26" s="139"/>
      <c r="V26" s="140"/>
      <c r="W26" s="141"/>
      <c r="X26" s="139"/>
      <c r="Y26" s="140"/>
      <c r="Z26" s="141"/>
      <c r="AA26" s="97"/>
    </row>
    <row r="27" spans="1:27" s="96" customFormat="1">
      <c r="A27" s="99"/>
      <c r="B27" s="99"/>
      <c r="C27" s="104"/>
      <c r="D27" s="105" t="s">
        <v>292</v>
      </c>
      <c r="E27" s="105"/>
      <c r="F27" s="105" t="s">
        <v>293</v>
      </c>
      <c r="G27" s="105"/>
      <c r="H27" s="106"/>
      <c r="I27" s="99"/>
      <c r="J27" s="120" t="str">
        <f>D27</f>
        <v>А1</v>
      </c>
      <c r="K27" s="99"/>
      <c r="L27" s="130"/>
      <c r="M27" s="131">
        <f>SUMIFS(ликв!M:M,ликв!$J:$J,$J27)</f>
        <v>0</v>
      </c>
      <c r="N27" s="148"/>
      <c r="O27" s="149"/>
      <c r="P27" s="131">
        <f>SUMIFS(ликв!P:P,ликв!$J:$J,$J27)</f>
        <v>0</v>
      </c>
      <c r="Q27" s="131">
        <f>SUMIFS(ликв!Q:Q,ликв!$J:$J,$J27)</f>
        <v>0</v>
      </c>
      <c r="R27" s="131">
        <f>SUMIFS(ликв!R:R,ликв!$J:$J,$J27)</f>
        <v>0</v>
      </c>
      <c r="S27" s="131">
        <f>SUMIFS(ликв!S:S,ликв!$J:$J,$J27)</f>
        <v>0</v>
      </c>
      <c r="T27" s="132"/>
      <c r="U27" s="130"/>
      <c r="V27" s="131">
        <f>SUMIFS(ликв!V:V,ликв!$J:$J,$J27)</f>
        <v>0</v>
      </c>
      <c r="W27" s="132"/>
      <c r="X27" s="130"/>
      <c r="Y27" s="131">
        <f>SUMIFS(ликв!Y:Y,ликв!$J:$J,$J27)</f>
        <v>0</v>
      </c>
      <c r="Z27" s="132"/>
      <c r="AA27" s="99"/>
    </row>
    <row r="28" spans="1:27" s="226" customFormat="1">
      <c r="A28" s="100"/>
      <c r="B28" s="100"/>
      <c r="C28" s="217"/>
      <c r="D28" s="218" t="s">
        <v>451</v>
      </c>
      <c r="E28" s="218"/>
      <c r="F28" s="218"/>
      <c r="G28" s="218"/>
      <c r="H28" s="219"/>
      <c r="I28" s="100"/>
      <c r="J28" s="220"/>
      <c r="K28" s="100"/>
      <c r="L28" s="221"/>
      <c r="M28" s="227">
        <f>IF(V27=0,0,(M27-V27)/V27)</f>
        <v>0</v>
      </c>
      <c r="N28" s="223"/>
      <c r="O28" s="224"/>
      <c r="P28" s="227">
        <f>IF(Q27=0,0,(P27-Q27)/Q27)</f>
        <v>0</v>
      </c>
      <c r="Q28" s="227">
        <f t="shared" ref="Q28" si="7">IF(R27=0,0,(Q27-R27)/R27)</f>
        <v>0</v>
      </c>
      <c r="R28" s="227">
        <f>IF(S27=0,0,(R27-S27)/S27)</f>
        <v>0</v>
      </c>
      <c r="S28" s="227"/>
      <c r="T28" s="225"/>
      <c r="U28" s="221"/>
      <c r="V28" s="227">
        <f>IF(Y27=0,0,(V27-Y27)/Y27)</f>
        <v>0</v>
      </c>
      <c r="W28" s="225"/>
      <c r="X28" s="221"/>
      <c r="Y28" s="222"/>
      <c r="Z28" s="225"/>
      <c r="AA28" s="100"/>
    </row>
    <row r="29" spans="1:27" s="96" customFormat="1">
      <c r="A29" s="99"/>
      <c r="B29" s="99"/>
      <c r="C29" s="104"/>
      <c r="D29" s="105" t="s">
        <v>294</v>
      </c>
      <c r="E29" s="105"/>
      <c r="F29" s="105" t="s">
        <v>295</v>
      </c>
      <c r="G29" s="105"/>
      <c r="H29" s="106"/>
      <c r="I29" s="99"/>
      <c r="J29" s="120" t="str">
        <f>D29</f>
        <v>А2</v>
      </c>
      <c r="K29" s="99"/>
      <c r="L29" s="130"/>
      <c r="M29" s="131">
        <f>SUMIFS(ликв!M:M,ликв!$J:$J,$J29)</f>
        <v>0</v>
      </c>
      <c r="N29" s="148"/>
      <c r="O29" s="149"/>
      <c r="P29" s="131">
        <f>SUMIFS(ликв!P:P,ликв!$J:$J,$J29)</f>
        <v>0</v>
      </c>
      <c r="Q29" s="131">
        <f>SUMIFS(ликв!Q:Q,ликв!$J:$J,$J29)</f>
        <v>0</v>
      </c>
      <c r="R29" s="131">
        <f>SUMIFS(ликв!R:R,ликв!$J:$J,$J29)</f>
        <v>0</v>
      </c>
      <c r="S29" s="131">
        <f>SUMIFS(ликв!S:S,ликв!$J:$J,$J29)</f>
        <v>0</v>
      </c>
      <c r="T29" s="132"/>
      <c r="U29" s="130"/>
      <c r="V29" s="131">
        <f>SUMIFS(ликв!V:V,ликв!$J:$J,$J29)</f>
        <v>0</v>
      </c>
      <c r="W29" s="132"/>
      <c r="X29" s="130"/>
      <c r="Y29" s="131">
        <f>SUMIFS(ликв!Y:Y,ликв!$J:$J,$J29)</f>
        <v>0</v>
      </c>
      <c r="Z29" s="132"/>
      <c r="AA29" s="99"/>
    </row>
    <row r="30" spans="1:27" s="226" customFormat="1">
      <c r="A30" s="100"/>
      <c r="B30" s="100"/>
      <c r="C30" s="217"/>
      <c r="D30" s="218" t="s">
        <v>451</v>
      </c>
      <c r="E30" s="218"/>
      <c r="F30" s="218"/>
      <c r="G30" s="218"/>
      <c r="H30" s="219"/>
      <c r="I30" s="100"/>
      <c r="J30" s="220"/>
      <c r="K30" s="100"/>
      <c r="L30" s="221"/>
      <c r="M30" s="227">
        <f t="shared" ref="M30" si="8">IF(V29=0,0,(M29-V29)/V29)</f>
        <v>0</v>
      </c>
      <c r="N30" s="223"/>
      <c r="O30" s="224"/>
      <c r="P30" s="227">
        <f t="shared" ref="P30" si="9">IF(Q29=0,0,(P29-Q29)/Q29)</f>
        <v>0</v>
      </c>
      <c r="Q30" s="227">
        <f t="shared" ref="Q30" si="10">IF(R29=0,0,(Q29-R29)/R29)</f>
        <v>0</v>
      </c>
      <c r="R30" s="227">
        <f t="shared" ref="R30" si="11">IF(S29=0,0,(R29-S29)/S29)</f>
        <v>0</v>
      </c>
      <c r="S30" s="227"/>
      <c r="T30" s="225"/>
      <c r="U30" s="221"/>
      <c r="V30" s="227">
        <f t="shared" ref="V30" si="12">IF(Y29=0,0,(V29-Y29)/Y29)</f>
        <v>0</v>
      </c>
      <c r="W30" s="225"/>
      <c r="X30" s="221"/>
      <c r="Y30" s="222"/>
      <c r="Z30" s="225"/>
      <c r="AA30" s="100"/>
    </row>
    <row r="31" spans="1:27" s="96" customFormat="1">
      <c r="A31" s="99"/>
      <c r="B31" s="99"/>
      <c r="C31" s="104"/>
      <c r="D31" s="105" t="s">
        <v>296</v>
      </c>
      <c r="E31" s="105"/>
      <c r="F31" s="105" t="s">
        <v>297</v>
      </c>
      <c r="G31" s="105"/>
      <c r="H31" s="106"/>
      <c r="I31" s="99"/>
      <c r="J31" s="120" t="str">
        <f>D31</f>
        <v>А3</v>
      </c>
      <c r="K31" s="99"/>
      <c r="L31" s="130"/>
      <c r="M31" s="131">
        <f>SUMIFS(ликв!M:M,ликв!$J:$J,$J31)</f>
        <v>0</v>
      </c>
      <c r="N31" s="148"/>
      <c r="O31" s="149"/>
      <c r="P31" s="131">
        <f>SUMIFS(ликв!P:P,ликв!$J:$J,$J31)</f>
        <v>0</v>
      </c>
      <c r="Q31" s="131">
        <f>SUMIFS(ликв!Q:Q,ликв!$J:$J,$J31)</f>
        <v>0</v>
      </c>
      <c r="R31" s="131">
        <f>SUMIFS(ликв!R:R,ликв!$J:$J,$J31)</f>
        <v>0</v>
      </c>
      <c r="S31" s="131">
        <f>SUMIFS(ликв!S:S,ликв!$J:$J,$J31)</f>
        <v>0</v>
      </c>
      <c r="T31" s="132"/>
      <c r="U31" s="130"/>
      <c r="V31" s="131">
        <f>SUMIFS(ликв!V:V,ликв!$J:$J,$J31)</f>
        <v>0</v>
      </c>
      <c r="W31" s="132"/>
      <c r="X31" s="130"/>
      <c r="Y31" s="131">
        <f>SUMIFS(ликв!Y:Y,ликв!$J:$J,$J31)</f>
        <v>0</v>
      </c>
      <c r="Z31" s="132"/>
      <c r="AA31" s="99"/>
    </row>
    <row r="32" spans="1:27" s="226" customFormat="1">
      <c r="A32" s="100"/>
      <c r="B32" s="100"/>
      <c r="C32" s="217"/>
      <c r="D32" s="218" t="s">
        <v>451</v>
      </c>
      <c r="E32" s="218"/>
      <c r="F32" s="218"/>
      <c r="G32" s="218"/>
      <c r="H32" s="219"/>
      <c r="I32" s="100"/>
      <c r="J32" s="220"/>
      <c r="K32" s="100"/>
      <c r="L32" s="221"/>
      <c r="M32" s="227">
        <f t="shared" ref="M32" si="13">IF(V31=0,0,(M31-V31)/V31)</f>
        <v>0</v>
      </c>
      <c r="N32" s="223"/>
      <c r="O32" s="224"/>
      <c r="P32" s="227">
        <f t="shared" ref="P32" si="14">IF(Q31=0,0,(P31-Q31)/Q31)</f>
        <v>0</v>
      </c>
      <c r="Q32" s="227">
        <f t="shared" ref="Q32" si="15">IF(R31=0,0,(Q31-R31)/R31)</f>
        <v>0</v>
      </c>
      <c r="R32" s="227">
        <f t="shared" ref="R32" si="16">IF(S31=0,0,(R31-S31)/S31)</f>
        <v>0</v>
      </c>
      <c r="S32" s="227"/>
      <c r="T32" s="225"/>
      <c r="U32" s="221"/>
      <c r="V32" s="227">
        <f t="shared" ref="V32" si="17">IF(Y31=0,0,(V31-Y31)/Y31)</f>
        <v>0</v>
      </c>
      <c r="W32" s="225"/>
      <c r="X32" s="221"/>
      <c r="Y32" s="222"/>
      <c r="Z32" s="225"/>
      <c r="AA32" s="100"/>
    </row>
    <row r="33" spans="1:27" s="96" customFormat="1">
      <c r="A33" s="99"/>
      <c r="B33" s="99"/>
      <c r="C33" s="104"/>
      <c r="D33" s="105" t="s">
        <v>298</v>
      </c>
      <c r="E33" s="105"/>
      <c r="F33" s="105" t="s">
        <v>299</v>
      </c>
      <c r="G33" s="105"/>
      <c r="H33" s="106"/>
      <c r="I33" s="99"/>
      <c r="J33" s="120" t="str">
        <f>D33</f>
        <v>А4</v>
      </c>
      <c r="K33" s="99"/>
      <c r="L33" s="130"/>
      <c r="M33" s="131">
        <f>SUMIFS(ликв!M:M,ликв!$J:$J,$J33)</f>
        <v>0</v>
      </c>
      <c r="N33" s="148"/>
      <c r="O33" s="149"/>
      <c r="P33" s="131">
        <f>SUMIFS(ликв!P:P,ликв!$J:$J,$J33)</f>
        <v>0</v>
      </c>
      <c r="Q33" s="131">
        <f>SUMIFS(ликв!Q:Q,ликв!$J:$J,$J33)</f>
        <v>0</v>
      </c>
      <c r="R33" s="131">
        <f>SUMIFS(ликв!R:R,ликв!$J:$J,$J33)</f>
        <v>0</v>
      </c>
      <c r="S33" s="131">
        <f>SUMIFS(ликв!S:S,ликв!$J:$J,$J33)</f>
        <v>0</v>
      </c>
      <c r="T33" s="132"/>
      <c r="U33" s="130"/>
      <c r="V33" s="131">
        <f>SUMIFS(ликв!V:V,ликв!$J:$J,$J33)</f>
        <v>0</v>
      </c>
      <c r="W33" s="132"/>
      <c r="X33" s="130"/>
      <c r="Y33" s="131">
        <f>SUMIFS(ликв!Y:Y,ликв!$J:$J,$J33)</f>
        <v>0</v>
      </c>
      <c r="Z33" s="132"/>
      <c r="AA33" s="99"/>
    </row>
    <row r="34" spans="1:27" s="226" customFormat="1">
      <c r="A34" s="100"/>
      <c r="B34" s="100"/>
      <c r="C34" s="217"/>
      <c r="D34" s="218" t="s">
        <v>451</v>
      </c>
      <c r="E34" s="218"/>
      <c r="F34" s="218"/>
      <c r="G34" s="218"/>
      <c r="H34" s="219"/>
      <c r="I34" s="100"/>
      <c r="J34" s="220"/>
      <c r="K34" s="100"/>
      <c r="L34" s="221"/>
      <c r="M34" s="227">
        <f t="shared" ref="M34" si="18">IF(V33=0,0,(M33-V33)/V33)</f>
        <v>0</v>
      </c>
      <c r="N34" s="223"/>
      <c r="O34" s="224"/>
      <c r="P34" s="227">
        <f t="shared" ref="P34" si="19">IF(Q33=0,0,(P33-Q33)/Q33)</f>
        <v>0</v>
      </c>
      <c r="Q34" s="227">
        <f t="shared" ref="Q34:R34" si="20">IF(R33=0,0,(Q33-R33)/R33)</f>
        <v>0</v>
      </c>
      <c r="R34" s="227">
        <f t="shared" si="20"/>
        <v>0</v>
      </c>
      <c r="S34" s="227"/>
      <c r="T34" s="225"/>
      <c r="U34" s="221"/>
      <c r="V34" s="227">
        <f t="shared" ref="V34" si="21">IF(Y33=0,0,(V33-Y33)/Y33)</f>
        <v>0</v>
      </c>
      <c r="W34" s="225"/>
      <c r="X34" s="221"/>
      <c r="Y34" s="222"/>
      <c r="Z34" s="225"/>
      <c r="AA34" s="100"/>
    </row>
    <row r="35" spans="1:27">
      <c r="A35" s="97"/>
      <c r="B35" s="97"/>
      <c r="C35" s="110"/>
      <c r="D35" s="111"/>
      <c r="E35" s="111"/>
      <c r="F35" s="111"/>
      <c r="G35" s="111"/>
      <c r="H35" s="112"/>
      <c r="I35" s="97"/>
      <c r="J35" s="121"/>
      <c r="K35" s="97"/>
      <c r="L35" s="133"/>
      <c r="M35" s="134"/>
      <c r="N35" s="150"/>
      <c r="O35" s="151"/>
      <c r="P35" s="134"/>
      <c r="Q35" s="134"/>
      <c r="R35" s="134"/>
      <c r="S35" s="134"/>
      <c r="T35" s="135"/>
      <c r="U35" s="133"/>
      <c r="V35" s="134"/>
      <c r="W35" s="135"/>
      <c r="X35" s="133"/>
      <c r="Y35" s="134"/>
      <c r="Z35" s="135"/>
      <c r="AA35" s="97"/>
    </row>
    <row r="36" spans="1:27" s="96" customFormat="1">
      <c r="A36" s="99"/>
      <c r="B36" s="99"/>
      <c r="C36" s="101" t="s">
        <v>255</v>
      </c>
      <c r="D36" s="102"/>
      <c r="E36" s="102"/>
      <c r="F36" s="102"/>
      <c r="G36" s="102"/>
      <c r="H36" s="103"/>
      <c r="I36" s="99"/>
      <c r="J36" s="118">
        <v>1700</v>
      </c>
      <c r="K36" s="99"/>
      <c r="L36" s="136"/>
      <c r="M36" s="137">
        <f>SUMIFS(Balance!M:M,Balance!$J:$J,$J36)</f>
        <v>0</v>
      </c>
      <c r="N36" s="152"/>
      <c r="O36" s="153"/>
      <c r="P36" s="137">
        <f>SUMIFS(Balance!P:P,Balance!$J:$J,$J36)</f>
        <v>0</v>
      </c>
      <c r="Q36" s="137">
        <f>SUMIFS(Balance!Q:Q,Balance!$J:$J,$J36)</f>
        <v>0</v>
      </c>
      <c r="R36" s="137">
        <f>SUMIFS(Balance!R:R,Balance!$J:$J,$J36)</f>
        <v>0</v>
      </c>
      <c r="S36" s="137">
        <f>SUMIFS(Balance!S:S,Balance!$J:$J,$J36)</f>
        <v>0</v>
      </c>
      <c r="T36" s="138"/>
      <c r="U36" s="136"/>
      <c r="V36" s="137">
        <f>SUMIFS(Balance!V:V,Balance!$J:$J,$J36)</f>
        <v>0</v>
      </c>
      <c r="W36" s="138"/>
      <c r="X36" s="136"/>
      <c r="Y36" s="137">
        <f>SUMIFS(Balance!Y:Y,Balance!$J:$J,$J36)</f>
        <v>0</v>
      </c>
      <c r="Z36" s="138"/>
      <c r="AA36" s="99"/>
    </row>
    <row r="37" spans="1:27" s="226" customFormat="1">
      <c r="A37" s="100"/>
      <c r="B37" s="100"/>
      <c r="C37" s="217" t="s">
        <v>451</v>
      </c>
      <c r="D37" s="218"/>
      <c r="E37" s="218"/>
      <c r="F37" s="218"/>
      <c r="G37" s="218"/>
      <c r="H37" s="219"/>
      <c r="I37" s="100"/>
      <c r="J37" s="220"/>
      <c r="K37" s="100"/>
      <c r="L37" s="221"/>
      <c r="M37" s="227">
        <f>IF(V36=0,0,(M36-V36)/V36)</f>
        <v>0</v>
      </c>
      <c r="N37" s="223"/>
      <c r="O37" s="224"/>
      <c r="P37" s="227">
        <f>IF(Q36=0,0,(P36-Q36)/Q36)</f>
        <v>0</v>
      </c>
      <c r="Q37" s="227">
        <f t="shared" ref="Q37" si="22">IF(R36=0,0,(Q36-R36)/R36)</f>
        <v>0</v>
      </c>
      <c r="R37" s="227">
        <f t="shared" ref="R37" si="23">IF(S36=0,0,(R36-S36)/S36)</f>
        <v>0</v>
      </c>
      <c r="S37" s="227"/>
      <c r="T37" s="225"/>
      <c r="U37" s="221"/>
      <c r="V37" s="227">
        <f>IF(Y36=0,0,(V36-Y36)/Y36)</f>
        <v>0</v>
      </c>
      <c r="W37" s="225"/>
      <c r="X37" s="221"/>
      <c r="Y37" s="222"/>
      <c r="Z37" s="225"/>
      <c r="AA37" s="100"/>
    </row>
    <row r="38" spans="1:27">
      <c r="A38" s="97"/>
      <c r="B38" s="97"/>
      <c r="C38" s="107"/>
      <c r="D38" s="108"/>
      <c r="E38" s="108"/>
      <c r="F38" s="108"/>
      <c r="G38" s="108"/>
      <c r="H38" s="109"/>
      <c r="I38" s="97"/>
      <c r="J38" s="122"/>
      <c r="K38" s="97"/>
      <c r="L38" s="139"/>
      <c r="M38" s="140"/>
      <c r="N38" s="154"/>
      <c r="O38" s="155"/>
      <c r="P38" s="140"/>
      <c r="Q38" s="140"/>
      <c r="R38" s="140"/>
      <c r="S38" s="140"/>
      <c r="T38" s="141"/>
      <c r="U38" s="139"/>
      <c r="V38" s="140"/>
      <c r="W38" s="141"/>
      <c r="X38" s="139"/>
      <c r="Y38" s="140"/>
      <c r="Z38" s="141"/>
      <c r="AA38" s="97"/>
    </row>
    <row r="39" spans="1:27" s="96" customFormat="1">
      <c r="A39" s="99"/>
      <c r="B39" s="99"/>
      <c r="C39" s="104"/>
      <c r="D39" s="105" t="s">
        <v>303</v>
      </c>
      <c r="E39" s="105"/>
      <c r="F39" s="105" t="s">
        <v>304</v>
      </c>
      <c r="G39" s="105"/>
      <c r="H39" s="106"/>
      <c r="I39" s="99"/>
      <c r="J39" s="120" t="str">
        <f>D39</f>
        <v>П1</v>
      </c>
      <c r="K39" s="99"/>
      <c r="L39" s="130"/>
      <c r="M39" s="131">
        <f>SUMIFS(ликв!M:M,ликв!$J:$J,$J39)</f>
        <v>0</v>
      </c>
      <c r="N39" s="148"/>
      <c r="O39" s="149"/>
      <c r="P39" s="131">
        <f>SUMIFS(ликв!P:P,ликв!$J:$J,$J39)</f>
        <v>0</v>
      </c>
      <c r="Q39" s="131">
        <f>SUMIFS(ликв!Q:Q,ликв!$J:$J,$J39)</f>
        <v>0</v>
      </c>
      <c r="R39" s="131">
        <f>SUMIFS(ликв!R:R,ликв!$J:$J,$J39)</f>
        <v>0</v>
      </c>
      <c r="S39" s="131">
        <f>SUMIFS(ликв!S:S,ликв!$J:$J,$J39)</f>
        <v>0</v>
      </c>
      <c r="T39" s="132"/>
      <c r="U39" s="130"/>
      <c r="V39" s="131">
        <f>SUMIFS(ликв!V:V,ликв!$J:$J,$J39)</f>
        <v>0</v>
      </c>
      <c r="W39" s="132"/>
      <c r="X39" s="130"/>
      <c r="Y39" s="131">
        <f>SUMIFS(ликв!Y:Y,ликв!$J:$J,$J39)</f>
        <v>0</v>
      </c>
      <c r="Z39" s="132"/>
      <c r="AA39" s="99"/>
    </row>
    <row r="40" spans="1:27" s="226" customFormat="1">
      <c r="A40" s="100"/>
      <c r="B40" s="100"/>
      <c r="C40" s="217"/>
      <c r="D40" s="218" t="s">
        <v>451</v>
      </c>
      <c r="E40" s="218"/>
      <c r="F40" s="218"/>
      <c r="G40" s="218"/>
      <c r="H40" s="219"/>
      <c r="I40" s="100"/>
      <c r="J40" s="220"/>
      <c r="K40" s="100"/>
      <c r="L40" s="221"/>
      <c r="M40" s="227">
        <f>IF(V39=0,0,(M39-V39)/V39)</f>
        <v>0</v>
      </c>
      <c r="N40" s="223"/>
      <c r="O40" s="224"/>
      <c r="P40" s="227">
        <f>IF(Q39=0,0,(P39-Q39)/Q39)</f>
        <v>0</v>
      </c>
      <c r="Q40" s="227">
        <f t="shared" ref="Q40" si="24">IF(R39=0,0,(Q39-R39)/R39)</f>
        <v>0</v>
      </c>
      <c r="R40" s="227">
        <f>IF(S39=0,0,(R39-S39)/S39)</f>
        <v>0</v>
      </c>
      <c r="S40" s="227"/>
      <c r="T40" s="225"/>
      <c r="U40" s="221"/>
      <c r="V40" s="227">
        <f>IF(Y39=0,0,(V39-Y39)/Y39)</f>
        <v>0</v>
      </c>
      <c r="W40" s="225"/>
      <c r="X40" s="221"/>
      <c r="Y40" s="222"/>
      <c r="Z40" s="225"/>
      <c r="AA40" s="100"/>
    </row>
    <row r="41" spans="1:27" s="96" customFormat="1">
      <c r="A41" s="99"/>
      <c r="B41" s="99"/>
      <c r="C41" s="104"/>
      <c r="D41" s="105" t="s">
        <v>306</v>
      </c>
      <c r="E41" s="105"/>
      <c r="F41" s="105" t="s">
        <v>307</v>
      </c>
      <c r="G41" s="105"/>
      <c r="H41" s="106"/>
      <c r="I41" s="99"/>
      <c r="J41" s="120" t="str">
        <f>D41</f>
        <v>П2</v>
      </c>
      <c r="K41" s="99"/>
      <c r="L41" s="130"/>
      <c r="M41" s="131">
        <f>SUMIFS(ликв!M:M,ликв!$J:$J,$J41)</f>
        <v>0</v>
      </c>
      <c r="N41" s="148"/>
      <c r="O41" s="149"/>
      <c r="P41" s="131">
        <f>SUMIFS(ликв!P:P,ликв!$J:$J,$J41)</f>
        <v>0</v>
      </c>
      <c r="Q41" s="131">
        <f>SUMIFS(ликв!Q:Q,ликв!$J:$J,$J41)</f>
        <v>0</v>
      </c>
      <c r="R41" s="131">
        <f>SUMIFS(ликв!R:R,ликв!$J:$J,$J41)</f>
        <v>0</v>
      </c>
      <c r="S41" s="131">
        <f>SUMIFS(ликв!S:S,ликв!$J:$J,$J41)</f>
        <v>0</v>
      </c>
      <c r="T41" s="132"/>
      <c r="U41" s="130"/>
      <c r="V41" s="131">
        <f>SUMIFS(ликв!V:V,ликв!$J:$J,$J41)</f>
        <v>0</v>
      </c>
      <c r="W41" s="132"/>
      <c r="X41" s="130"/>
      <c r="Y41" s="131">
        <f>SUMIFS(ликв!Y:Y,ликв!$J:$J,$J41)</f>
        <v>0</v>
      </c>
      <c r="Z41" s="132"/>
      <c r="AA41" s="99"/>
    </row>
    <row r="42" spans="1:27" s="226" customFormat="1">
      <c r="A42" s="100"/>
      <c r="B42" s="100"/>
      <c r="C42" s="217"/>
      <c r="D42" s="218" t="s">
        <v>451</v>
      </c>
      <c r="E42" s="218"/>
      <c r="F42" s="218"/>
      <c r="G42" s="218"/>
      <c r="H42" s="219"/>
      <c r="I42" s="100"/>
      <c r="J42" s="220"/>
      <c r="K42" s="100"/>
      <c r="L42" s="221"/>
      <c r="M42" s="227">
        <f t="shared" ref="M42" si="25">IF(V41=0,0,(M41-V41)/V41)</f>
        <v>0</v>
      </c>
      <c r="N42" s="223"/>
      <c r="O42" s="224"/>
      <c r="P42" s="227">
        <f t="shared" ref="P42" si="26">IF(Q41=0,0,(P41-Q41)/Q41)</f>
        <v>0</v>
      </c>
      <c r="Q42" s="227">
        <f t="shared" ref="Q42" si="27">IF(R41=0,0,(Q41-R41)/R41)</f>
        <v>0</v>
      </c>
      <c r="R42" s="227">
        <f t="shared" ref="R42" si="28">IF(S41=0,0,(R41-S41)/S41)</f>
        <v>0</v>
      </c>
      <c r="S42" s="227"/>
      <c r="T42" s="225"/>
      <c r="U42" s="221"/>
      <c r="V42" s="227">
        <f t="shared" ref="V42" si="29">IF(Y41=0,0,(V41-Y41)/Y41)</f>
        <v>0</v>
      </c>
      <c r="W42" s="225"/>
      <c r="X42" s="221"/>
      <c r="Y42" s="222"/>
      <c r="Z42" s="225"/>
      <c r="AA42" s="100"/>
    </row>
    <row r="43" spans="1:27" s="96" customFormat="1">
      <c r="A43" s="99"/>
      <c r="B43" s="99"/>
      <c r="C43" s="104"/>
      <c r="D43" s="105" t="s">
        <v>308</v>
      </c>
      <c r="E43" s="105"/>
      <c r="F43" s="105" t="s">
        <v>309</v>
      </c>
      <c r="G43" s="105"/>
      <c r="H43" s="106"/>
      <c r="I43" s="99"/>
      <c r="J43" s="120" t="str">
        <f>D43</f>
        <v>П3</v>
      </c>
      <c r="K43" s="99"/>
      <c r="L43" s="130"/>
      <c r="M43" s="131">
        <f>SUMIFS(ликв!M:M,ликв!$J:$J,$J43)</f>
        <v>0</v>
      </c>
      <c r="N43" s="148"/>
      <c r="O43" s="149"/>
      <c r="P43" s="131">
        <f>SUMIFS(ликв!P:P,ликв!$J:$J,$J43)</f>
        <v>0</v>
      </c>
      <c r="Q43" s="131">
        <f>SUMIFS(ликв!Q:Q,ликв!$J:$J,$J43)</f>
        <v>0</v>
      </c>
      <c r="R43" s="131">
        <f>SUMIFS(ликв!R:R,ликв!$J:$J,$J43)</f>
        <v>0</v>
      </c>
      <c r="S43" s="131">
        <f>SUMIFS(ликв!S:S,ликв!$J:$J,$J43)</f>
        <v>0</v>
      </c>
      <c r="T43" s="132"/>
      <c r="U43" s="130"/>
      <c r="V43" s="131">
        <f>SUMIFS(ликв!V:V,ликв!$J:$J,$J43)</f>
        <v>0</v>
      </c>
      <c r="W43" s="132"/>
      <c r="X43" s="130"/>
      <c r="Y43" s="131">
        <f>SUMIFS(ликв!Y:Y,ликв!$J:$J,$J43)</f>
        <v>0</v>
      </c>
      <c r="Z43" s="132"/>
      <c r="AA43" s="99"/>
    </row>
    <row r="44" spans="1:27" s="226" customFormat="1">
      <c r="A44" s="100"/>
      <c r="B44" s="100"/>
      <c r="C44" s="217"/>
      <c r="D44" s="218" t="s">
        <v>451</v>
      </c>
      <c r="E44" s="218"/>
      <c r="F44" s="218"/>
      <c r="G44" s="218"/>
      <c r="H44" s="219"/>
      <c r="I44" s="100"/>
      <c r="J44" s="220"/>
      <c r="K44" s="100"/>
      <c r="L44" s="221"/>
      <c r="M44" s="227">
        <f t="shared" ref="M44" si="30">IF(V43=0,0,(M43-V43)/V43)</f>
        <v>0</v>
      </c>
      <c r="N44" s="223"/>
      <c r="O44" s="224"/>
      <c r="P44" s="227">
        <f t="shared" ref="P44" si="31">IF(Q43=0,0,(P43-Q43)/Q43)</f>
        <v>0</v>
      </c>
      <c r="Q44" s="227">
        <f t="shared" ref="Q44" si="32">IF(R43=0,0,(Q43-R43)/R43)</f>
        <v>0</v>
      </c>
      <c r="R44" s="227">
        <f t="shared" ref="R44" si="33">IF(S43=0,0,(R43-S43)/S43)</f>
        <v>0</v>
      </c>
      <c r="S44" s="227"/>
      <c r="T44" s="225"/>
      <c r="U44" s="221"/>
      <c r="V44" s="227">
        <f t="shared" ref="V44" si="34">IF(Y43=0,0,(V43-Y43)/Y43)</f>
        <v>0</v>
      </c>
      <c r="W44" s="225"/>
      <c r="X44" s="221"/>
      <c r="Y44" s="222"/>
      <c r="Z44" s="225"/>
      <c r="AA44" s="100"/>
    </row>
    <row r="45" spans="1:27" s="96" customFormat="1">
      <c r="A45" s="99"/>
      <c r="B45" s="99"/>
      <c r="C45" s="104"/>
      <c r="D45" s="105" t="s">
        <v>310</v>
      </c>
      <c r="E45" s="105"/>
      <c r="F45" s="105" t="s">
        <v>311</v>
      </c>
      <c r="G45" s="105"/>
      <c r="H45" s="106"/>
      <c r="I45" s="99"/>
      <c r="J45" s="120" t="str">
        <f>D45</f>
        <v>П4</v>
      </c>
      <c r="K45" s="99"/>
      <c r="L45" s="130"/>
      <c r="M45" s="131">
        <f>SUMIFS(ликв!M:M,ликв!$J:$J,$J45)</f>
        <v>0</v>
      </c>
      <c r="N45" s="148"/>
      <c r="O45" s="149"/>
      <c r="P45" s="131">
        <f>SUMIFS(ликв!P:P,ликв!$J:$J,$J45)</f>
        <v>0</v>
      </c>
      <c r="Q45" s="131">
        <f>SUMIFS(ликв!Q:Q,ликв!$J:$J,$J45)</f>
        <v>0</v>
      </c>
      <c r="R45" s="131">
        <f>SUMIFS(ликв!R:R,ликв!$J:$J,$J45)</f>
        <v>0</v>
      </c>
      <c r="S45" s="131">
        <f>SUMIFS(ликв!S:S,ликв!$J:$J,$J45)</f>
        <v>0</v>
      </c>
      <c r="T45" s="132"/>
      <c r="U45" s="130"/>
      <c r="V45" s="131">
        <f>SUMIFS(ликв!V:V,ликв!$J:$J,$J45)</f>
        <v>0</v>
      </c>
      <c r="W45" s="132"/>
      <c r="X45" s="130"/>
      <c r="Y45" s="131">
        <f>SUMIFS(ликв!Y:Y,ликв!$J:$J,$J45)</f>
        <v>0</v>
      </c>
      <c r="Z45" s="132"/>
      <c r="AA45" s="99"/>
    </row>
    <row r="46" spans="1:27" s="226" customFormat="1">
      <c r="A46" s="100"/>
      <c r="B46" s="100"/>
      <c r="C46" s="217"/>
      <c r="D46" s="218" t="s">
        <v>451</v>
      </c>
      <c r="E46" s="218"/>
      <c r="F46" s="218"/>
      <c r="G46" s="218"/>
      <c r="H46" s="219"/>
      <c r="I46" s="100"/>
      <c r="J46" s="220"/>
      <c r="K46" s="100"/>
      <c r="L46" s="221"/>
      <c r="M46" s="227">
        <f t="shared" ref="M46" si="35">IF(V45=0,0,(M45-V45)/V45)</f>
        <v>0</v>
      </c>
      <c r="N46" s="223"/>
      <c r="O46" s="224"/>
      <c r="P46" s="227">
        <f t="shared" ref="P46" si="36">IF(Q45=0,0,(P45-Q45)/Q45)</f>
        <v>0</v>
      </c>
      <c r="Q46" s="227">
        <f t="shared" ref="Q46" si="37">IF(R45=0,0,(Q45-R45)/R45)</f>
        <v>0</v>
      </c>
      <c r="R46" s="227">
        <f t="shared" ref="R46" si="38">IF(S45=0,0,(R45-S45)/S45)</f>
        <v>0</v>
      </c>
      <c r="S46" s="227"/>
      <c r="T46" s="225"/>
      <c r="U46" s="221"/>
      <c r="V46" s="227">
        <f t="shared" ref="V46" si="39">IF(Y45=0,0,(V45-Y45)/Y45)</f>
        <v>0</v>
      </c>
      <c r="W46" s="225"/>
      <c r="X46" s="221"/>
      <c r="Y46" s="222"/>
      <c r="Z46" s="225"/>
      <c r="AA46" s="100"/>
    </row>
    <row r="47" spans="1:27">
      <c r="A47" s="97"/>
      <c r="B47" s="97"/>
      <c r="C47" s="110"/>
      <c r="D47" s="111"/>
      <c r="E47" s="111"/>
      <c r="F47" s="111"/>
      <c r="G47" s="111"/>
      <c r="H47" s="112"/>
      <c r="I47" s="97"/>
      <c r="J47" s="121"/>
      <c r="K47" s="97"/>
      <c r="L47" s="133"/>
      <c r="M47" s="134"/>
      <c r="N47" s="150"/>
      <c r="O47" s="151"/>
      <c r="P47" s="134"/>
      <c r="Q47" s="134"/>
      <c r="R47" s="134"/>
      <c r="S47" s="134"/>
      <c r="T47" s="135"/>
      <c r="U47" s="133"/>
      <c r="V47" s="134"/>
      <c r="W47" s="135"/>
      <c r="X47" s="133"/>
      <c r="Y47" s="134"/>
      <c r="Z47" s="135"/>
      <c r="AA47" s="97"/>
    </row>
    <row r="48" spans="1:27" s="96" customFormat="1">
      <c r="A48" s="99"/>
      <c r="B48" s="99"/>
      <c r="C48" s="101" t="s">
        <v>319</v>
      </c>
      <c r="D48" s="102"/>
      <c r="E48" s="102"/>
      <c r="F48" s="102"/>
      <c r="G48" s="102"/>
      <c r="H48" s="103"/>
      <c r="I48" s="99"/>
      <c r="J48" s="118"/>
      <c r="K48" s="99"/>
      <c r="L48" s="136"/>
      <c r="M48" s="137"/>
      <c r="N48" s="152"/>
      <c r="O48" s="153"/>
      <c r="P48" s="137"/>
      <c r="Q48" s="137"/>
      <c r="R48" s="137"/>
      <c r="S48" s="137"/>
      <c r="T48" s="138"/>
      <c r="U48" s="136"/>
      <c r="V48" s="137"/>
      <c r="W48" s="138"/>
      <c r="X48" s="136"/>
      <c r="Y48" s="137"/>
      <c r="Z48" s="138"/>
      <c r="AA48" s="99"/>
    </row>
    <row r="49" spans="1:27" s="96" customFormat="1">
      <c r="A49" s="99"/>
      <c r="B49" s="99"/>
      <c r="C49" s="104"/>
      <c r="D49" s="105"/>
      <c r="E49" s="105"/>
      <c r="F49" s="105"/>
      <c r="G49" s="105"/>
      <c r="H49" s="106"/>
      <c r="I49" s="99"/>
      <c r="J49" s="120"/>
      <c r="K49" s="99"/>
      <c r="L49" s="130"/>
      <c r="M49" s="201"/>
      <c r="N49" s="148"/>
      <c r="O49" s="149"/>
      <c r="P49" s="201"/>
      <c r="Q49" s="201"/>
      <c r="R49" s="201"/>
      <c r="S49" s="201"/>
      <c r="T49" s="132"/>
      <c r="U49" s="130"/>
      <c r="V49" s="201"/>
      <c r="W49" s="132"/>
      <c r="X49" s="130"/>
      <c r="Y49" s="201"/>
      <c r="Z49" s="132"/>
      <c r="AA49" s="99"/>
    </row>
    <row r="50" spans="1:27" s="96" customFormat="1">
      <c r="A50" s="99"/>
      <c r="B50" s="99"/>
      <c r="C50" s="104"/>
      <c r="D50" s="105" t="s">
        <v>320</v>
      </c>
      <c r="E50" s="105"/>
      <c r="F50" s="105" t="s">
        <v>321</v>
      </c>
      <c r="G50" s="105"/>
      <c r="H50" s="106"/>
      <c r="I50" s="99"/>
      <c r="J50" s="120" t="str">
        <f>D50</f>
        <v>L1</v>
      </c>
      <c r="K50" s="99"/>
      <c r="L50" s="130"/>
      <c r="M50" s="214">
        <f>SUMIFS(ликв!M:M,ликв!$J:$J,$J50)</f>
        <v>0</v>
      </c>
      <c r="N50" s="228"/>
      <c r="O50" s="229"/>
      <c r="P50" s="214">
        <f>SUMIFS(ликв!P:P,ликв!$J:$J,$J50)</f>
        <v>0</v>
      </c>
      <c r="Q50" s="214">
        <f>SUMIFS(ликв!Q:Q,ликв!$J:$J,$J50)</f>
        <v>0</v>
      </c>
      <c r="R50" s="214">
        <f>SUMIFS(ликв!R:R,ликв!$J:$J,$J50)</f>
        <v>0</v>
      </c>
      <c r="S50" s="214">
        <f>SUMIFS(ликв!S:S,ликв!$J:$J,$J50)</f>
        <v>0</v>
      </c>
      <c r="T50" s="230"/>
      <c r="U50" s="231"/>
      <c r="V50" s="214">
        <f>SUMIFS(ликв!V:V,ликв!$J:$J,$J50)</f>
        <v>0</v>
      </c>
      <c r="W50" s="230"/>
      <c r="X50" s="231"/>
      <c r="Y50" s="214">
        <f>SUMIFS(ликв!Y:Y,ликв!$J:$J,$J50)</f>
        <v>0</v>
      </c>
      <c r="Z50" s="132"/>
      <c r="AA50" s="99"/>
    </row>
    <row r="51" spans="1:27" s="226" customFormat="1">
      <c r="A51" s="100"/>
      <c r="B51" s="100"/>
      <c r="C51" s="217"/>
      <c r="D51" s="218" t="s">
        <v>451</v>
      </c>
      <c r="E51" s="218"/>
      <c r="F51" s="218"/>
      <c r="G51" s="218"/>
      <c r="H51" s="219"/>
      <c r="I51" s="100"/>
      <c r="J51" s="220"/>
      <c r="K51" s="100"/>
      <c r="L51" s="221"/>
      <c r="M51" s="232">
        <f>M50-V50</f>
        <v>0</v>
      </c>
      <c r="N51" s="223"/>
      <c r="O51" s="224"/>
      <c r="P51" s="232">
        <f>P50-Q50</f>
        <v>0</v>
      </c>
      <c r="Q51" s="232">
        <f t="shared" ref="Q51:R51" si="40">Q50-R50</f>
        <v>0</v>
      </c>
      <c r="R51" s="232">
        <f t="shared" si="40"/>
        <v>0</v>
      </c>
      <c r="S51" s="232"/>
      <c r="T51" s="225"/>
      <c r="U51" s="221"/>
      <c r="V51" s="232">
        <f>V50-Y50</f>
        <v>0</v>
      </c>
      <c r="W51" s="225"/>
      <c r="X51" s="221"/>
      <c r="Y51" s="222"/>
      <c r="Z51" s="225"/>
      <c r="AA51" s="100"/>
    </row>
    <row r="52" spans="1:27" s="96" customFormat="1">
      <c r="A52" s="99"/>
      <c r="B52" s="99"/>
      <c r="C52" s="104"/>
      <c r="D52" s="105" t="s">
        <v>324</v>
      </c>
      <c r="E52" s="105"/>
      <c r="F52" s="105" t="s">
        <v>326</v>
      </c>
      <c r="G52" s="105"/>
      <c r="H52" s="106"/>
      <c r="I52" s="99"/>
      <c r="J52" s="120" t="str">
        <f>D52</f>
        <v>L2</v>
      </c>
      <c r="K52" s="99"/>
      <c r="L52" s="130"/>
      <c r="M52" s="214">
        <f>SUMIFS(ликв!M:M,ликв!$J:$J,$J52)</f>
        <v>0</v>
      </c>
      <c r="N52" s="228"/>
      <c r="O52" s="229"/>
      <c r="P52" s="214">
        <f>SUMIFS(ликв!P:P,ликв!$J:$J,$J52)</f>
        <v>0</v>
      </c>
      <c r="Q52" s="214">
        <f>SUMIFS(ликв!Q:Q,ликв!$J:$J,$J52)</f>
        <v>0</v>
      </c>
      <c r="R52" s="214">
        <f>SUMIFS(ликв!R:R,ликв!$J:$J,$J52)</f>
        <v>0</v>
      </c>
      <c r="S52" s="214">
        <f>SUMIFS(ликв!S:S,ликв!$J:$J,$J52)</f>
        <v>0</v>
      </c>
      <c r="T52" s="230"/>
      <c r="U52" s="231"/>
      <c r="V52" s="214">
        <f>SUMIFS(ликв!V:V,ликв!$J:$J,$J52)</f>
        <v>0</v>
      </c>
      <c r="W52" s="230"/>
      <c r="X52" s="231"/>
      <c r="Y52" s="214">
        <f>SUMIFS(ликв!Y:Y,ликв!$J:$J,$J52)</f>
        <v>0</v>
      </c>
      <c r="Z52" s="132"/>
      <c r="AA52" s="99"/>
    </row>
    <row r="53" spans="1:27" s="226" customFormat="1">
      <c r="A53" s="100"/>
      <c r="B53" s="100"/>
      <c r="C53" s="217"/>
      <c r="D53" s="218" t="s">
        <v>451</v>
      </c>
      <c r="E53" s="218"/>
      <c r="F53" s="218"/>
      <c r="G53" s="218"/>
      <c r="H53" s="219"/>
      <c r="I53" s="100"/>
      <c r="J53" s="220"/>
      <c r="K53" s="100"/>
      <c r="L53" s="221"/>
      <c r="M53" s="232">
        <f t="shared" ref="M53" si="41">M52-V52</f>
        <v>0</v>
      </c>
      <c r="N53" s="223"/>
      <c r="O53" s="224"/>
      <c r="P53" s="232">
        <f t="shared" ref="P53" si="42">P52-Q52</f>
        <v>0</v>
      </c>
      <c r="Q53" s="232">
        <f t="shared" ref="Q53" si="43">Q52-R52</f>
        <v>0</v>
      </c>
      <c r="R53" s="232">
        <f t="shared" ref="R53" si="44">R52-S52</f>
        <v>0</v>
      </c>
      <c r="S53" s="232"/>
      <c r="T53" s="225"/>
      <c r="U53" s="221"/>
      <c r="V53" s="232">
        <f t="shared" ref="V53" si="45">V52-Y52</f>
        <v>0</v>
      </c>
      <c r="W53" s="225"/>
      <c r="X53" s="221"/>
      <c r="Y53" s="222"/>
      <c r="Z53" s="225"/>
      <c r="AA53" s="100"/>
    </row>
    <row r="54" spans="1:27" s="96" customFormat="1">
      <c r="A54" s="99"/>
      <c r="B54" s="99"/>
      <c r="C54" s="104"/>
      <c r="D54" s="105" t="s">
        <v>329</v>
      </c>
      <c r="E54" s="105"/>
      <c r="F54" s="105" t="s">
        <v>330</v>
      </c>
      <c r="G54" s="105"/>
      <c r="H54" s="106"/>
      <c r="I54" s="99"/>
      <c r="J54" s="120" t="str">
        <f>D54</f>
        <v>L3</v>
      </c>
      <c r="K54" s="99"/>
      <c r="L54" s="130"/>
      <c r="M54" s="214">
        <f>SUMIFS(ликв!M:M,ликв!$J:$J,$J54)</f>
        <v>0</v>
      </c>
      <c r="N54" s="228"/>
      <c r="O54" s="229"/>
      <c r="P54" s="214">
        <f>SUMIFS(ликв!P:P,ликв!$J:$J,$J54)</f>
        <v>0</v>
      </c>
      <c r="Q54" s="214">
        <f>SUMIFS(ликв!Q:Q,ликв!$J:$J,$J54)</f>
        <v>0</v>
      </c>
      <c r="R54" s="214">
        <f>SUMIFS(ликв!R:R,ликв!$J:$J,$J54)</f>
        <v>0</v>
      </c>
      <c r="S54" s="214">
        <f>SUMIFS(ликв!S:S,ликв!$J:$J,$J54)</f>
        <v>0</v>
      </c>
      <c r="T54" s="230"/>
      <c r="U54" s="231"/>
      <c r="V54" s="214">
        <f>SUMIFS(ликв!V:V,ликв!$J:$J,$J54)</f>
        <v>0</v>
      </c>
      <c r="W54" s="230"/>
      <c r="X54" s="231"/>
      <c r="Y54" s="214">
        <f>SUMIFS(ликв!Y:Y,ликв!$J:$J,$J54)</f>
        <v>0</v>
      </c>
      <c r="Z54" s="132"/>
      <c r="AA54" s="99"/>
    </row>
    <row r="55" spans="1:27" s="226" customFormat="1">
      <c r="A55" s="100"/>
      <c r="B55" s="100"/>
      <c r="C55" s="217"/>
      <c r="D55" s="218" t="s">
        <v>451</v>
      </c>
      <c r="E55" s="218"/>
      <c r="F55" s="218"/>
      <c r="G55" s="218"/>
      <c r="H55" s="219"/>
      <c r="I55" s="100"/>
      <c r="J55" s="220"/>
      <c r="K55" s="100"/>
      <c r="L55" s="221"/>
      <c r="M55" s="232">
        <f t="shared" ref="M55" si="46">M54-V54</f>
        <v>0</v>
      </c>
      <c r="N55" s="223"/>
      <c r="O55" s="224"/>
      <c r="P55" s="232">
        <f t="shared" ref="P55" si="47">P54-Q54</f>
        <v>0</v>
      </c>
      <c r="Q55" s="232">
        <f>Q54-R54</f>
        <v>0</v>
      </c>
      <c r="R55" s="232">
        <f t="shared" ref="R55" si="48">R54-S54</f>
        <v>0</v>
      </c>
      <c r="S55" s="232"/>
      <c r="T55" s="225"/>
      <c r="U55" s="221"/>
      <c r="V55" s="232">
        <f t="shared" ref="V55" si="49">V54-Y54</f>
        <v>0</v>
      </c>
      <c r="W55" s="225"/>
      <c r="X55" s="221"/>
      <c r="Y55" s="222"/>
      <c r="Z55" s="225"/>
      <c r="AA55" s="100"/>
    </row>
    <row r="56" spans="1:27" s="96" customFormat="1">
      <c r="A56" s="99"/>
      <c r="B56" s="99"/>
      <c r="C56" s="104"/>
      <c r="D56" s="105" t="s">
        <v>333</v>
      </c>
      <c r="E56" s="105"/>
      <c r="F56" s="105" t="s">
        <v>335</v>
      </c>
      <c r="G56" s="105"/>
      <c r="H56" s="106"/>
      <c r="I56" s="99"/>
      <c r="J56" s="120" t="str">
        <f>D56</f>
        <v>L4</v>
      </c>
      <c r="K56" s="99"/>
      <c r="L56" s="130"/>
      <c r="M56" s="214">
        <f>SUMIFS(ликв!M:M,ликв!$J:$J,$J56)</f>
        <v>0</v>
      </c>
      <c r="N56" s="228"/>
      <c r="O56" s="229"/>
      <c r="P56" s="214">
        <f>SUMIFS(ликв!P:P,ликв!$J:$J,$J56)</f>
        <v>0</v>
      </c>
      <c r="Q56" s="214">
        <f>SUMIFS(ликв!Q:Q,ликв!$J:$J,$J56)</f>
        <v>0</v>
      </c>
      <c r="R56" s="214">
        <f>SUMIFS(ликв!R:R,ликв!$J:$J,$J56)</f>
        <v>0</v>
      </c>
      <c r="S56" s="214">
        <f>SUMIFS(ликв!S:S,ликв!$J:$J,$J56)</f>
        <v>0</v>
      </c>
      <c r="T56" s="230"/>
      <c r="U56" s="231"/>
      <c r="V56" s="214">
        <f>SUMIFS(ликв!V:V,ликв!$J:$J,$J56)</f>
        <v>0</v>
      </c>
      <c r="W56" s="230"/>
      <c r="X56" s="231"/>
      <c r="Y56" s="214">
        <f>SUMIFS(ликв!Y:Y,ликв!$J:$J,$J56)</f>
        <v>0</v>
      </c>
      <c r="Z56" s="132"/>
      <c r="AA56" s="99"/>
    </row>
    <row r="57" spans="1:27" s="226" customFormat="1">
      <c r="A57" s="100"/>
      <c r="B57" s="100"/>
      <c r="C57" s="217"/>
      <c r="D57" s="218" t="s">
        <v>451</v>
      </c>
      <c r="E57" s="218"/>
      <c r="F57" s="218"/>
      <c r="G57" s="218"/>
      <c r="H57" s="219"/>
      <c r="I57" s="100"/>
      <c r="J57" s="220"/>
      <c r="K57" s="100"/>
      <c r="L57" s="221"/>
      <c r="M57" s="232">
        <f t="shared" ref="M57" si="50">M56-V56</f>
        <v>0</v>
      </c>
      <c r="N57" s="223"/>
      <c r="O57" s="224"/>
      <c r="P57" s="232">
        <f t="shared" ref="P57" si="51">P56-Q56</f>
        <v>0</v>
      </c>
      <c r="Q57" s="232">
        <f t="shared" ref="Q57" si="52">Q56-R56</f>
        <v>0</v>
      </c>
      <c r="R57" s="232">
        <f t="shared" ref="R57" si="53">R56-S56</f>
        <v>0</v>
      </c>
      <c r="S57" s="232"/>
      <c r="T57" s="225"/>
      <c r="U57" s="221"/>
      <c r="V57" s="232">
        <f t="shared" ref="V57" si="54">V56-Y56</f>
        <v>0</v>
      </c>
      <c r="W57" s="225"/>
      <c r="X57" s="221"/>
      <c r="Y57" s="222"/>
      <c r="Z57" s="225"/>
      <c r="AA57" s="100"/>
    </row>
    <row r="58" spans="1:27" s="96" customFormat="1">
      <c r="A58" s="99"/>
      <c r="B58" s="99"/>
      <c r="C58" s="104"/>
      <c r="D58" s="105" t="s">
        <v>337</v>
      </c>
      <c r="E58" s="105"/>
      <c r="F58" s="105" t="s">
        <v>338</v>
      </c>
      <c r="G58" s="105"/>
      <c r="H58" s="106"/>
      <c r="I58" s="99"/>
      <c r="J58" s="120" t="str">
        <f>D58</f>
        <v>L5</v>
      </c>
      <c r="K58" s="99"/>
      <c r="L58" s="130"/>
      <c r="M58" s="214">
        <f>SUMIFS(ликв!M:M,ликв!$J:$J,$J58)</f>
        <v>0</v>
      </c>
      <c r="N58" s="228"/>
      <c r="O58" s="229"/>
      <c r="P58" s="214">
        <f>SUMIFS(ликв!P:P,ликв!$J:$J,$J58)</f>
        <v>0</v>
      </c>
      <c r="Q58" s="214">
        <f>SUMIFS(ликв!Q:Q,ликв!$J:$J,$J58)</f>
        <v>0</v>
      </c>
      <c r="R58" s="214">
        <f>SUMIFS(ликв!R:R,ликв!$J:$J,$J58)</f>
        <v>0</v>
      </c>
      <c r="S58" s="214">
        <f>SUMIFS(ликв!S:S,ликв!$J:$J,$J58)</f>
        <v>0</v>
      </c>
      <c r="T58" s="230"/>
      <c r="U58" s="231"/>
      <c r="V58" s="214">
        <f>SUMIFS(ликв!V:V,ликв!$J:$J,$J58)</f>
        <v>0</v>
      </c>
      <c r="W58" s="230"/>
      <c r="X58" s="231"/>
      <c r="Y58" s="214">
        <f>SUMIFS(ликв!Y:Y,ликв!$J:$J,$J58)</f>
        <v>0</v>
      </c>
      <c r="Z58" s="132"/>
      <c r="AA58" s="99"/>
    </row>
    <row r="59" spans="1:27" s="226" customFormat="1">
      <c r="A59" s="100"/>
      <c r="B59" s="100"/>
      <c r="C59" s="217"/>
      <c r="D59" s="218" t="s">
        <v>451</v>
      </c>
      <c r="E59" s="218"/>
      <c r="F59" s="218"/>
      <c r="G59" s="218"/>
      <c r="H59" s="219"/>
      <c r="I59" s="100"/>
      <c r="J59" s="220"/>
      <c r="K59" s="100"/>
      <c r="L59" s="221"/>
      <c r="M59" s="232">
        <f t="shared" ref="M59" si="55">M58-V58</f>
        <v>0</v>
      </c>
      <c r="N59" s="223"/>
      <c r="O59" s="224"/>
      <c r="P59" s="232">
        <f t="shared" ref="P59" si="56">P58-Q58</f>
        <v>0</v>
      </c>
      <c r="Q59" s="232">
        <f t="shared" ref="Q59" si="57">Q58-R58</f>
        <v>0</v>
      </c>
      <c r="R59" s="232">
        <f t="shared" ref="R59" si="58">R58-S58</f>
        <v>0</v>
      </c>
      <c r="S59" s="232"/>
      <c r="T59" s="225"/>
      <c r="U59" s="221"/>
      <c r="V59" s="232">
        <f t="shared" ref="V59" si="59">V58-Y58</f>
        <v>0</v>
      </c>
      <c r="W59" s="225"/>
      <c r="X59" s="221"/>
      <c r="Y59" s="222"/>
      <c r="Z59" s="225"/>
      <c r="AA59" s="100"/>
    </row>
    <row r="60" spans="1:27">
      <c r="A60" s="97"/>
      <c r="B60" s="97"/>
      <c r="C60" s="110"/>
      <c r="D60" s="111"/>
      <c r="E60" s="111"/>
      <c r="F60" s="111"/>
      <c r="G60" s="111"/>
      <c r="H60" s="112"/>
      <c r="I60" s="97"/>
      <c r="J60" s="121"/>
      <c r="K60" s="97"/>
      <c r="L60" s="133"/>
      <c r="M60" s="134"/>
      <c r="N60" s="150"/>
      <c r="O60" s="151"/>
      <c r="P60" s="134"/>
      <c r="Q60" s="134"/>
      <c r="R60" s="134"/>
      <c r="S60" s="134"/>
      <c r="T60" s="135"/>
      <c r="U60" s="133"/>
      <c r="V60" s="134"/>
      <c r="W60" s="135"/>
      <c r="X60" s="133"/>
      <c r="Y60" s="134"/>
      <c r="Z60" s="135"/>
      <c r="AA60" s="97"/>
    </row>
    <row r="61" spans="1:27" s="96" customFormat="1">
      <c r="A61" s="99"/>
      <c r="B61" s="99"/>
      <c r="C61" s="101"/>
      <c r="D61" s="102"/>
      <c r="E61" s="102"/>
      <c r="F61" s="102"/>
      <c r="G61" s="102"/>
      <c r="H61" s="103"/>
      <c r="I61" s="105"/>
      <c r="J61" s="118"/>
      <c r="K61" s="105"/>
      <c r="L61" s="136"/>
      <c r="M61" s="137"/>
      <c r="N61" s="152"/>
      <c r="O61" s="153"/>
      <c r="P61" s="137"/>
      <c r="Q61" s="137"/>
      <c r="R61" s="137"/>
      <c r="S61" s="137"/>
      <c r="T61" s="138"/>
      <c r="U61" s="136"/>
      <c r="V61" s="137"/>
      <c r="W61" s="138"/>
      <c r="X61" s="136"/>
      <c r="Y61" s="137"/>
      <c r="Z61" s="138"/>
      <c r="AA61" s="99"/>
    </row>
    <row r="62" spans="1:27" s="96" customFormat="1">
      <c r="A62" s="99"/>
      <c r="B62" s="99"/>
      <c r="C62" s="104"/>
      <c r="D62" s="105"/>
      <c r="E62" s="105"/>
      <c r="F62" s="105" t="s">
        <v>344</v>
      </c>
      <c r="G62" s="105"/>
      <c r="H62" s="106"/>
      <c r="I62" s="99"/>
      <c r="J62" s="120" t="s">
        <v>345</v>
      </c>
      <c r="K62" s="99"/>
      <c r="L62" s="130"/>
      <c r="M62" s="131">
        <f>SUMIFS(устойч!M:M,устойч!$J:$J,$J62)</f>
        <v>0</v>
      </c>
      <c r="N62" s="148"/>
      <c r="O62" s="149"/>
      <c r="P62" s="131">
        <f>SUMIFS(устойч!P:P,устойч!$J:$J,$J62)</f>
        <v>0</v>
      </c>
      <c r="Q62" s="131">
        <f>SUMIFS(устойч!Q:Q,устойч!$J:$J,$J62)</f>
        <v>0</v>
      </c>
      <c r="R62" s="131">
        <f>SUMIFS(устойч!R:R,устойч!$J:$J,$J62)</f>
        <v>0</v>
      </c>
      <c r="S62" s="131">
        <f>SUMIFS(устойч!S:S,устойч!$J:$J,$J62)</f>
        <v>0</v>
      </c>
      <c r="T62" s="132"/>
      <c r="U62" s="130"/>
      <c r="V62" s="131">
        <f>SUMIFS(устойч!V:V,устойч!$J:$J,$J62)</f>
        <v>0</v>
      </c>
      <c r="W62" s="132"/>
      <c r="X62" s="130"/>
      <c r="Y62" s="131">
        <f>SUMIFS(устойч!Y:Y,устойч!$J:$J,$J62)</f>
        <v>0</v>
      </c>
      <c r="Z62" s="132"/>
      <c r="AA62" s="99"/>
    </row>
    <row r="63" spans="1:27" s="226" customFormat="1">
      <c r="A63" s="100"/>
      <c r="B63" s="100"/>
      <c r="C63" s="217"/>
      <c r="D63" s="218"/>
      <c r="E63" s="218"/>
      <c r="F63" s="218" t="s">
        <v>451</v>
      </c>
      <c r="G63" s="218"/>
      <c r="H63" s="219"/>
      <c r="I63" s="100"/>
      <c r="J63" s="220"/>
      <c r="K63" s="100"/>
      <c r="L63" s="221"/>
      <c r="M63" s="227">
        <f>IF(V62=0,0,(M62-V62)/V62)</f>
        <v>0</v>
      </c>
      <c r="N63" s="223"/>
      <c r="O63" s="224"/>
      <c r="P63" s="227">
        <f>IF(Q62=0,0,(P62-Q62)/Q62)</f>
        <v>0</v>
      </c>
      <c r="Q63" s="227">
        <f t="shared" ref="Q63" si="60">IF(R62=0,0,(Q62-R62)/R62)</f>
        <v>0</v>
      </c>
      <c r="R63" s="227">
        <f>IF(S62=0,0,(R62-S62)/S62)</f>
        <v>0</v>
      </c>
      <c r="S63" s="227"/>
      <c r="T63" s="225"/>
      <c r="U63" s="221"/>
      <c r="V63" s="227">
        <f>IF(Y62=0,0,(V62-Y62)/Y62)</f>
        <v>0</v>
      </c>
      <c r="W63" s="225"/>
      <c r="X63" s="221"/>
      <c r="Y63" s="222"/>
      <c r="Z63" s="225"/>
      <c r="AA63" s="100"/>
    </row>
    <row r="64" spans="1:27">
      <c r="A64" s="97"/>
      <c r="B64" s="97"/>
      <c r="C64" s="110"/>
      <c r="D64" s="111"/>
      <c r="E64" s="111"/>
      <c r="F64" s="111"/>
      <c r="G64" s="111"/>
      <c r="H64" s="112"/>
      <c r="I64" s="97"/>
      <c r="J64" s="121"/>
      <c r="K64" s="97"/>
      <c r="L64" s="133"/>
      <c r="M64" s="134"/>
      <c r="N64" s="150"/>
      <c r="O64" s="151"/>
      <c r="P64" s="134"/>
      <c r="Q64" s="134"/>
      <c r="R64" s="134"/>
      <c r="S64" s="134"/>
      <c r="T64" s="135"/>
      <c r="U64" s="133"/>
      <c r="V64" s="134"/>
      <c r="W64" s="135"/>
      <c r="X64" s="133"/>
      <c r="Y64" s="134"/>
      <c r="Z64" s="135"/>
      <c r="AA64" s="97"/>
    </row>
    <row r="65" spans="1:27" s="96" customFormat="1">
      <c r="A65" s="99"/>
      <c r="B65" s="99"/>
      <c r="C65" s="101" t="s">
        <v>362</v>
      </c>
      <c r="D65" s="102"/>
      <c r="E65" s="102"/>
      <c r="F65" s="102"/>
      <c r="G65" s="102"/>
      <c r="H65" s="103"/>
      <c r="I65" s="105"/>
      <c r="J65" s="118"/>
      <c r="K65" s="105"/>
      <c r="L65" s="136"/>
      <c r="M65" s="137"/>
      <c r="N65" s="152"/>
      <c r="O65" s="153"/>
      <c r="P65" s="137"/>
      <c r="Q65" s="137"/>
      <c r="R65" s="137"/>
      <c r="S65" s="137"/>
      <c r="T65" s="138"/>
      <c r="U65" s="136"/>
      <c r="V65" s="137"/>
      <c r="W65" s="138"/>
      <c r="X65" s="136"/>
      <c r="Y65" s="137"/>
      <c r="Z65" s="138"/>
      <c r="AA65" s="99"/>
    </row>
    <row r="66" spans="1:27">
      <c r="A66" s="97"/>
      <c r="B66" s="97"/>
      <c r="C66" s="107"/>
      <c r="D66" s="108"/>
      <c r="E66" s="108"/>
      <c r="F66" s="108"/>
      <c r="G66" s="108"/>
      <c r="H66" s="109"/>
      <c r="I66" s="108"/>
      <c r="J66" s="122"/>
      <c r="K66" s="108"/>
      <c r="L66" s="139"/>
      <c r="M66" s="140"/>
      <c r="N66" s="154"/>
      <c r="O66" s="155"/>
      <c r="P66" s="140"/>
      <c r="Q66" s="140"/>
      <c r="R66" s="140"/>
      <c r="S66" s="140"/>
      <c r="T66" s="141"/>
      <c r="U66" s="139"/>
      <c r="V66" s="140"/>
      <c r="W66" s="141"/>
      <c r="X66" s="139"/>
      <c r="Y66" s="140"/>
      <c r="Z66" s="141"/>
      <c r="AA66" s="97"/>
    </row>
    <row r="67" spans="1:27" s="96" customFormat="1">
      <c r="A67" s="99"/>
      <c r="B67" s="99"/>
      <c r="C67" s="104"/>
      <c r="D67" s="105" t="s">
        <v>363</v>
      </c>
      <c r="E67" s="105"/>
      <c r="F67" s="105" t="s">
        <v>364</v>
      </c>
      <c r="G67" s="105"/>
      <c r="H67" s="106"/>
      <c r="I67" s="99"/>
      <c r="J67" s="120" t="str">
        <f>D67</f>
        <v>S1</v>
      </c>
      <c r="K67" s="99"/>
      <c r="L67" s="130"/>
      <c r="M67" s="214">
        <f>SUMIFS(устойч!M:M,устойч!$J:$J,$J67)</f>
        <v>0</v>
      </c>
      <c r="N67" s="228"/>
      <c r="O67" s="229"/>
      <c r="P67" s="214">
        <f>SUMIFS(устойч!P:P,устойч!$J:$J,$J67)</f>
        <v>0</v>
      </c>
      <c r="Q67" s="214">
        <f>SUMIFS(устойч!Q:Q,устойч!$J:$J,$J67)</f>
        <v>0</v>
      </c>
      <c r="R67" s="214">
        <f>SUMIFS(устойч!R:R,устойч!$J:$J,$J67)</f>
        <v>0</v>
      </c>
      <c r="S67" s="214">
        <f>SUMIFS(устойч!S:S,устойч!$J:$J,$J67)</f>
        <v>0</v>
      </c>
      <c r="T67" s="230"/>
      <c r="U67" s="231"/>
      <c r="V67" s="214">
        <f>SUMIFS(устойч!V:V,устойч!$J:$J,$J67)</f>
        <v>0</v>
      </c>
      <c r="W67" s="230"/>
      <c r="X67" s="231"/>
      <c r="Y67" s="214">
        <f>SUMIFS(устойч!Y:Y,устойч!$J:$J,$J67)</f>
        <v>0</v>
      </c>
      <c r="Z67" s="132"/>
      <c r="AA67" s="99"/>
    </row>
    <row r="68" spans="1:27" s="226" customFormat="1">
      <c r="A68" s="100"/>
      <c r="B68" s="100"/>
      <c r="C68" s="217"/>
      <c r="D68" s="218" t="s">
        <v>451</v>
      </c>
      <c r="E68" s="218"/>
      <c r="F68" s="218"/>
      <c r="G68" s="218"/>
      <c r="H68" s="219"/>
      <c r="I68" s="100"/>
      <c r="J68" s="220"/>
      <c r="K68" s="100"/>
      <c r="L68" s="221"/>
      <c r="M68" s="232">
        <f t="shared" ref="M68" si="61">M67-V67</f>
        <v>0</v>
      </c>
      <c r="N68" s="223"/>
      <c r="O68" s="224"/>
      <c r="P68" s="232">
        <f t="shared" ref="P68" si="62">P67-Q67</f>
        <v>0</v>
      </c>
      <c r="Q68" s="232">
        <f t="shared" ref="Q68" si="63">Q67-R67</f>
        <v>0</v>
      </c>
      <c r="R68" s="232">
        <f t="shared" ref="R68" si="64">R67-S67</f>
        <v>0</v>
      </c>
      <c r="S68" s="232"/>
      <c r="T68" s="225"/>
      <c r="U68" s="221"/>
      <c r="V68" s="232">
        <f t="shared" ref="V68" si="65">V67-Y67</f>
        <v>0</v>
      </c>
      <c r="W68" s="225"/>
      <c r="X68" s="221"/>
      <c r="Y68" s="222"/>
      <c r="Z68" s="225"/>
      <c r="AA68" s="100"/>
    </row>
    <row r="69" spans="1:27" s="96" customFormat="1">
      <c r="A69" s="99"/>
      <c r="B69" s="99"/>
      <c r="C69" s="104"/>
      <c r="D69" s="105" t="s">
        <v>367</v>
      </c>
      <c r="E69" s="105"/>
      <c r="F69" s="105" t="s">
        <v>368</v>
      </c>
      <c r="G69" s="105"/>
      <c r="H69" s="106"/>
      <c r="I69" s="99"/>
      <c r="J69" s="120" t="str">
        <f>D69</f>
        <v>S2</v>
      </c>
      <c r="K69" s="99"/>
      <c r="L69" s="130"/>
      <c r="M69" s="214">
        <f>SUMIFS(устойч!M:M,устойч!$J:$J,$J69)</f>
        <v>0</v>
      </c>
      <c r="N69" s="228"/>
      <c r="O69" s="229"/>
      <c r="P69" s="214">
        <f>SUMIFS(устойч!P:P,устойч!$J:$J,$J69)</f>
        <v>0</v>
      </c>
      <c r="Q69" s="214">
        <f>SUMIFS(устойч!Q:Q,устойч!$J:$J,$J69)</f>
        <v>0</v>
      </c>
      <c r="R69" s="214">
        <f>SUMIFS(устойч!R:R,устойч!$J:$J,$J69)</f>
        <v>0</v>
      </c>
      <c r="S69" s="214">
        <f>SUMIFS(устойч!S:S,устойч!$J:$J,$J69)</f>
        <v>0</v>
      </c>
      <c r="T69" s="230"/>
      <c r="U69" s="231"/>
      <c r="V69" s="214">
        <f>SUMIFS(устойч!V:V,устойч!$J:$J,$J69)</f>
        <v>0</v>
      </c>
      <c r="W69" s="230"/>
      <c r="X69" s="231"/>
      <c r="Y69" s="214">
        <f>SUMIFS(устойч!Y:Y,устойч!$J:$J,$J69)</f>
        <v>0</v>
      </c>
      <c r="Z69" s="132"/>
      <c r="AA69" s="99"/>
    </row>
    <row r="70" spans="1:27" s="226" customFormat="1">
      <c r="A70" s="100"/>
      <c r="B70" s="100"/>
      <c r="C70" s="217"/>
      <c r="D70" s="218" t="s">
        <v>451</v>
      </c>
      <c r="E70" s="218"/>
      <c r="F70" s="218"/>
      <c r="G70" s="218"/>
      <c r="H70" s="219"/>
      <c r="I70" s="100"/>
      <c r="J70" s="220"/>
      <c r="K70" s="100"/>
      <c r="L70" s="221"/>
      <c r="M70" s="232">
        <f t="shared" ref="M70" si="66">M69-V69</f>
        <v>0</v>
      </c>
      <c r="N70" s="223"/>
      <c r="O70" s="224"/>
      <c r="P70" s="232">
        <f t="shared" ref="P70" si="67">P69-Q69</f>
        <v>0</v>
      </c>
      <c r="Q70" s="232">
        <f t="shared" ref="Q70" si="68">Q69-R69</f>
        <v>0</v>
      </c>
      <c r="R70" s="232">
        <f t="shared" ref="R70" si="69">R69-S69</f>
        <v>0</v>
      </c>
      <c r="S70" s="232"/>
      <c r="T70" s="225"/>
      <c r="U70" s="221"/>
      <c r="V70" s="232">
        <f>V69-Y69</f>
        <v>0</v>
      </c>
      <c r="W70" s="225"/>
      <c r="X70" s="221"/>
      <c r="Y70" s="222"/>
      <c r="Z70" s="225"/>
      <c r="AA70" s="100"/>
    </row>
    <row r="71" spans="1:27" s="96" customFormat="1">
      <c r="A71" s="99"/>
      <c r="B71" s="99"/>
      <c r="C71" s="104"/>
      <c r="D71" s="105" t="s">
        <v>370</v>
      </c>
      <c r="E71" s="105"/>
      <c r="F71" s="105" t="s">
        <v>371</v>
      </c>
      <c r="G71" s="105"/>
      <c r="H71" s="106"/>
      <c r="I71" s="99"/>
      <c r="J71" s="120" t="str">
        <f>D71</f>
        <v>S3</v>
      </c>
      <c r="K71" s="99"/>
      <c r="L71" s="130"/>
      <c r="M71" s="214">
        <f>SUMIFS(устойч!M:M,устойч!$J:$J,$J71)</f>
        <v>0</v>
      </c>
      <c r="N71" s="228"/>
      <c r="O71" s="229"/>
      <c r="P71" s="214">
        <f>SUMIFS(устойч!P:P,устойч!$J:$J,$J71)</f>
        <v>0</v>
      </c>
      <c r="Q71" s="214">
        <f>SUMIFS(устойч!Q:Q,устойч!$J:$J,$J71)</f>
        <v>0</v>
      </c>
      <c r="R71" s="214">
        <f>SUMIFS(устойч!R:R,устойч!$J:$J,$J71)</f>
        <v>0</v>
      </c>
      <c r="S71" s="214">
        <f>SUMIFS(устойч!S:S,устойч!$J:$J,$J71)</f>
        <v>0</v>
      </c>
      <c r="T71" s="230"/>
      <c r="U71" s="231"/>
      <c r="V71" s="214">
        <f>SUMIFS(устойч!V:V,устойч!$J:$J,$J71)</f>
        <v>0</v>
      </c>
      <c r="W71" s="230"/>
      <c r="X71" s="231"/>
      <c r="Y71" s="214">
        <f>SUMIFS(устойч!Y:Y,устойч!$J:$J,$J71)</f>
        <v>0</v>
      </c>
      <c r="Z71" s="132"/>
      <c r="AA71" s="99"/>
    </row>
    <row r="72" spans="1:27" s="226" customFormat="1">
      <c r="A72" s="100"/>
      <c r="B72" s="100"/>
      <c r="C72" s="217"/>
      <c r="D72" s="218" t="s">
        <v>451</v>
      </c>
      <c r="E72" s="218"/>
      <c r="F72" s="218"/>
      <c r="G72" s="218"/>
      <c r="H72" s="219"/>
      <c r="I72" s="100"/>
      <c r="J72" s="220"/>
      <c r="K72" s="100"/>
      <c r="L72" s="221"/>
      <c r="M72" s="232">
        <f t="shared" ref="M72" si="70">M71-V71</f>
        <v>0</v>
      </c>
      <c r="N72" s="223"/>
      <c r="O72" s="224"/>
      <c r="P72" s="232">
        <f t="shared" ref="P72" si="71">P71-Q71</f>
        <v>0</v>
      </c>
      <c r="Q72" s="232">
        <f t="shared" ref="Q72" si="72">Q71-R71</f>
        <v>0</v>
      </c>
      <c r="R72" s="232">
        <f t="shared" ref="R72" si="73">R71-S71</f>
        <v>0</v>
      </c>
      <c r="S72" s="232"/>
      <c r="T72" s="225"/>
      <c r="U72" s="221"/>
      <c r="V72" s="232">
        <f t="shared" ref="V72" si="74">V71-Y71</f>
        <v>0</v>
      </c>
      <c r="W72" s="225"/>
      <c r="X72" s="221"/>
      <c r="Y72" s="222"/>
      <c r="Z72" s="225"/>
      <c r="AA72" s="100"/>
    </row>
    <row r="73" spans="1:27" s="96" customFormat="1">
      <c r="A73" s="99"/>
      <c r="B73" s="99"/>
      <c r="C73" s="104"/>
      <c r="D73" s="105" t="s">
        <v>374</v>
      </c>
      <c r="E73" s="105"/>
      <c r="F73" s="105" t="s">
        <v>375</v>
      </c>
      <c r="G73" s="105"/>
      <c r="H73" s="106"/>
      <c r="I73" s="99"/>
      <c r="J73" s="120" t="str">
        <f>D73</f>
        <v>S4</v>
      </c>
      <c r="K73" s="99"/>
      <c r="L73" s="130"/>
      <c r="M73" s="214">
        <f>SUMIFS(устойч!M:M,устойч!$J:$J,$J73)</f>
        <v>0</v>
      </c>
      <c r="N73" s="228"/>
      <c r="O73" s="229"/>
      <c r="P73" s="214">
        <f>SUMIFS(устойч!P:P,устойч!$J:$J,$J73)</f>
        <v>0</v>
      </c>
      <c r="Q73" s="214">
        <f>SUMIFS(устойч!Q:Q,устойч!$J:$J,$J73)</f>
        <v>0</v>
      </c>
      <c r="R73" s="214">
        <f>SUMIFS(устойч!R:R,устойч!$J:$J,$J73)</f>
        <v>0</v>
      </c>
      <c r="S73" s="214">
        <f>SUMIFS(устойч!S:S,устойч!$J:$J,$J73)</f>
        <v>0</v>
      </c>
      <c r="T73" s="230"/>
      <c r="U73" s="231"/>
      <c r="V73" s="214">
        <f>SUMIFS(устойч!V:V,устойч!$J:$J,$J73)</f>
        <v>0</v>
      </c>
      <c r="W73" s="230"/>
      <c r="X73" s="231"/>
      <c r="Y73" s="214">
        <f>SUMIFS(устойч!Y:Y,устойч!$J:$J,$J73)</f>
        <v>0</v>
      </c>
      <c r="Z73" s="132"/>
      <c r="AA73" s="99"/>
    </row>
    <row r="74" spans="1:27" s="226" customFormat="1">
      <c r="A74" s="100"/>
      <c r="B74" s="100"/>
      <c r="C74" s="217"/>
      <c r="D74" s="218" t="s">
        <v>451</v>
      </c>
      <c r="E74" s="218"/>
      <c r="F74" s="218"/>
      <c r="G74" s="218"/>
      <c r="H74" s="219"/>
      <c r="I74" s="100"/>
      <c r="J74" s="220"/>
      <c r="K74" s="100"/>
      <c r="L74" s="221"/>
      <c r="M74" s="232">
        <f t="shared" ref="M74" si="75">M73-V73</f>
        <v>0</v>
      </c>
      <c r="N74" s="223"/>
      <c r="O74" s="224"/>
      <c r="P74" s="232">
        <f>P73-Q73</f>
        <v>0</v>
      </c>
      <c r="Q74" s="232">
        <f t="shared" ref="Q74" si="76">Q73-R73</f>
        <v>0</v>
      </c>
      <c r="R74" s="232">
        <f t="shared" ref="R74" si="77">R73-S73</f>
        <v>0</v>
      </c>
      <c r="S74" s="232"/>
      <c r="T74" s="225"/>
      <c r="U74" s="221"/>
      <c r="V74" s="232">
        <f>V73-Y73</f>
        <v>0</v>
      </c>
      <c r="W74" s="225"/>
      <c r="X74" s="221"/>
      <c r="Y74" s="222"/>
      <c r="Z74" s="225"/>
      <c r="AA74" s="100"/>
    </row>
    <row r="75" spans="1:27">
      <c r="A75" s="97"/>
      <c r="B75" s="97"/>
      <c r="C75" s="110"/>
      <c r="D75" s="111"/>
      <c r="E75" s="111"/>
      <c r="F75" s="111"/>
      <c r="G75" s="111"/>
      <c r="H75" s="112"/>
      <c r="I75" s="97"/>
      <c r="J75" s="121"/>
      <c r="K75" s="97"/>
      <c r="L75" s="133"/>
      <c r="M75" s="134"/>
      <c r="N75" s="150"/>
      <c r="O75" s="151"/>
      <c r="P75" s="134"/>
      <c r="Q75" s="134"/>
      <c r="R75" s="134"/>
      <c r="S75" s="134"/>
      <c r="T75" s="135"/>
      <c r="U75" s="133"/>
      <c r="V75" s="134"/>
      <c r="W75" s="135"/>
      <c r="X75" s="133"/>
      <c r="Y75" s="134"/>
      <c r="Z75" s="135"/>
      <c r="AA75" s="97"/>
    </row>
    <row r="76" spans="1:27" s="96" customFormat="1">
      <c r="A76" s="99"/>
      <c r="B76" s="99"/>
      <c r="C76" s="101" t="s">
        <v>381</v>
      </c>
      <c r="D76" s="102"/>
      <c r="E76" s="102"/>
      <c r="F76" s="102"/>
      <c r="G76" s="102"/>
      <c r="H76" s="103"/>
      <c r="I76" s="105"/>
      <c r="J76" s="118"/>
      <c r="K76" s="105"/>
      <c r="L76" s="136"/>
      <c r="M76" s="137"/>
      <c r="N76" s="152"/>
      <c r="O76" s="153"/>
      <c r="P76" s="137"/>
      <c r="Q76" s="137"/>
      <c r="R76" s="137"/>
      <c r="S76" s="137"/>
      <c r="T76" s="138"/>
      <c r="U76" s="136"/>
      <c r="V76" s="137"/>
      <c r="W76" s="138"/>
      <c r="X76" s="136"/>
      <c r="Y76" s="137"/>
      <c r="Z76" s="138"/>
      <c r="AA76" s="99"/>
    </row>
    <row r="77" spans="1:27">
      <c r="A77" s="97"/>
      <c r="B77" s="97"/>
      <c r="C77" s="107"/>
      <c r="D77" s="108"/>
      <c r="E77" s="108"/>
      <c r="F77" s="108"/>
      <c r="G77" s="108"/>
      <c r="H77" s="109"/>
      <c r="I77" s="108"/>
      <c r="J77" s="122"/>
      <c r="K77" s="108"/>
      <c r="L77" s="139"/>
      <c r="M77" s="140"/>
      <c r="N77" s="154"/>
      <c r="O77" s="155"/>
      <c r="P77" s="140"/>
      <c r="Q77" s="140"/>
      <c r="R77" s="140"/>
      <c r="S77" s="140"/>
      <c r="T77" s="141"/>
      <c r="U77" s="139"/>
      <c r="V77" s="140"/>
      <c r="W77" s="141"/>
      <c r="X77" s="139"/>
      <c r="Y77" s="140"/>
      <c r="Z77" s="141"/>
      <c r="AA77" s="97"/>
    </row>
    <row r="78" spans="1:27" s="96" customFormat="1">
      <c r="A78" s="99"/>
      <c r="B78" s="99"/>
      <c r="C78" s="104"/>
      <c r="D78" s="105"/>
      <c r="E78" s="105"/>
      <c r="F78" s="105" t="s">
        <v>383</v>
      </c>
      <c r="G78" s="105"/>
      <c r="H78" s="106"/>
      <c r="I78" s="99"/>
      <c r="J78" s="120" t="s">
        <v>382</v>
      </c>
      <c r="K78" s="99"/>
      <c r="L78" s="130"/>
      <c r="M78" s="213">
        <f>SUMIFS(эфф!M:M,эфф!$J:$J,$J78)</f>
        <v>0</v>
      </c>
      <c r="N78" s="148"/>
      <c r="O78" s="149"/>
      <c r="P78" s="213">
        <f>SUMIFS(эфф!P:P,эфф!$J:$J,$J78)</f>
        <v>0</v>
      </c>
      <c r="Q78" s="213">
        <f>SUMIFS(эфф!Q:Q,эфф!$J:$J,$J78)</f>
        <v>0</v>
      </c>
      <c r="R78" s="213">
        <f>SUMIFS(эфф!R:R,эфф!$J:$J,$J78)</f>
        <v>0</v>
      </c>
      <c r="S78" s="213">
        <f>SUMIFS(эфф!S:S,эфф!$J:$J,$J78)</f>
        <v>0</v>
      </c>
      <c r="T78" s="132"/>
      <c r="U78" s="130"/>
      <c r="V78" s="213">
        <f>SUMIFS(эфф!V:V,эфф!$J:$J,$J78)</f>
        <v>0</v>
      </c>
      <c r="W78" s="132"/>
      <c r="X78" s="130"/>
      <c r="Y78" s="213">
        <f>SUMIFS(эфф!Y:Y,эфф!$J:$J,$J78)</f>
        <v>0</v>
      </c>
      <c r="Z78" s="132"/>
      <c r="AA78" s="99"/>
    </row>
    <row r="79" spans="1:27" s="226" customFormat="1">
      <c r="A79" s="100"/>
      <c r="B79" s="100"/>
      <c r="C79" s="217"/>
      <c r="D79" s="218"/>
      <c r="E79" s="218"/>
      <c r="F79" s="218" t="s">
        <v>451</v>
      </c>
      <c r="G79" s="218"/>
      <c r="H79" s="219"/>
      <c r="I79" s="100"/>
      <c r="J79" s="220"/>
      <c r="K79" s="100"/>
      <c r="L79" s="221"/>
      <c r="M79" s="227">
        <f t="shared" ref="M79" si="78">M78-V78</f>
        <v>0</v>
      </c>
      <c r="N79" s="233"/>
      <c r="O79" s="234"/>
      <c r="P79" s="227">
        <f t="shared" ref="P79" si="79">P78-Q78</f>
        <v>0</v>
      </c>
      <c r="Q79" s="227">
        <f t="shared" ref="Q79" si="80">Q78-R78</f>
        <v>0</v>
      </c>
      <c r="R79" s="227">
        <f t="shared" ref="R79" si="81">R78-S78</f>
        <v>0</v>
      </c>
      <c r="S79" s="227"/>
      <c r="T79" s="235"/>
      <c r="U79" s="236"/>
      <c r="V79" s="227">
        <f t="shared" ref="V79" si="82">V78-Y78</f>
        <v>0</v>
      </c>
      <c r="W79" s="235"/>
      <c r="X79" s="236"/>
      <c r="Y79" s="227"/>
      <c r="Z79" s="225"/>
      <c r="AA79" s="100"/>
    </row>
    <row r="80" spans="1:27" s="96" customFormat="1">
      <c r="A80" s="99"/>
      <c r="B80" s="99"/>
      <c r="C80" s="104"/>
      <c r="D80" s="105"/>
      <c r="E80" s="105"/>
      <c r="F80" s="105" t="s">
        <v>384</v>
      </c>
      <c r="G80" s="105"/>
      <c r="H80" s="106"/>
      <c r="I80" s="99"/>
      <c r="J80" s="120" t="s">
        <v>385</v>
      </c>
      <c r="K80" s="99"/>
      <c r="L80" s="130"/>
      <c r="M80" s="213">
        <f>SUMIFS(эфф!M:M,эфф!$J:$J,$J80)</f>
        <v>0</v>
      </c>
      <c r="N80" s="148"/>
      <c r="O80" s="149"/>
      <c r="P80" s="213">
        <f>SUMIFS(эфф!P:P,эфф!$J:$J,$J80)</f>
        <v>0</v>
      </c>
      <c r="Q80" s="213">
        <f>SUMIFS(эфф!Q:Q,эфф!$J:$J,$J80)</f>
        <v>0</v>
      </c>
      <c r="R80" s="213">
        <f>SUMIFS(эфф!R:R,эфф!$J:$J,$J80)</f>
        <v>0</v>
      </c>
      <c r="S80" s="213">
        <f>SUMIFS(эфф!S:S,эфф!$J:$J,$J80)</f>
        <v>0</v>
      </c>
      <c r="T80" s="132"/>
      <c r="U80" s="130"/>
      <c r="V80" s="213">
        <f>SUMIFS(эфф!V:V,эфф!$J:$J,$J80)</f>
        <v>0</v>
      </c>
      <c r="W80" s="132"/>
      <c r="X80" s="130"/>
      <c r="Y80" s="213">
        <f>SUMIFS(эфф!Y:Y,эфф!$J:$J,$J80)</f>
        <v>0</v>
      </c>
      <c r="Z80" s="132"/>
      <c r="AA80" s="99"/>
    </row>
    <row r="81" spans="1:27" s="226" customFormat="1">
      <c r="A81" s="100"/>
      <c r="B81" s="100"/>
      <c r="C81" s="217"/>
      <c r="D81" s="218"/>
      <c r="E81" s="218"/>
      <c r="F81" s="218" t="s">
        <v>451</v>
      </c>
      <c r="G81" s="218"/>
      <c r="H81" s="219"/>
      <c r="I81" s="100"/>
      <c r="J81" s="220"/>
      <c r="K81" s="100"/>
      <c r="L81" s="221"/>
      <c r="M81" s="227">
        <f t="shared" ref="M81" si="83">M80-V80</f>
        <v>0</v>
      </c>
      <c r="N81" s="233"/>
      <c r="O81" s="234"/>
      <c r="P81" s="227">
        <f t="shared" ref="P81" si="84">P80-Q80</f>
        <v>0</v>
      </c>
      <c r="Q81" s="227">
        <f t="shared" ref="Q81" si="85">Q80-R80</f>
        <v>0</v>
      </c>
      <c r="R81" s="227">
        <f t="shared" ref="R81" si="86">R80-S80</f>
        <v>0</v>
      </c>
      <c r="S81" s="227"/>
      <c r="T81" s="235"/>
      <c r="U81" s="236"/>
      <c r="V81" s="227">
        <f t="shared" ref="V81" si="87">V80-Y80</f>
        <v>0</v>
      </c>
      <c r="W81" s="235"/>
      <c r="X81" s="236"/>
      <c r="Y81" s="227"/>
      <c r="Z81" s="225"/>
      <c r="AA81" s="100"/>
    </row>
    <row r="82" spans="1:27" s="96" customFormat="1">
      <c r="A82" s="99"/>
      <c r="B82" s="99"/>
      <c r="C82" s="104"/>
      <c r="D82" s="105"/>
      <c r="E82" s="105"/>
      <c r="F82" s="105" t="s">
        <v>390</v>
      </c>
      <c r="G82" s="105"/>
      <c r="H82" s="106"/>
      <c r="I82" s="99"/>
      <c r="J82" s="120" t="s">
        <v>396</v>
      </c>
      <c r="K82" s="99"/>
      <c r="L82" s="130"/>
      <c r="M82" s="213">
        <f>SUMIFS(эфф!M:M,эфф!$J:$J,$J82)</f>
        <v>0</v>
      </c>
      <c r="N82" s="148"/>
      <c r="O82" s="149"/>
      <c r="P82" s="213">
        <f>SUMIFS(эфф!P:P,эфф!$J:$J,$J82)</f>
        <v>0</v>
      </c>
      <c r="Q82" s="213">
        <f>SUMIFS(эфф!Q:Q,эфф!$J:$J,$J82)</f>
        <v>0</v>
      </c>
      <c r="R82" s="213">
        <f>SUMIFS(эфф!R:R,эфф!$J:$J,$J82)</f>
        <v>0</v>
      </c>
      <c r="S82" s="213">
        <f>SUMIFS(эфф!S:S,эфф!$J:$J,$J82)</f>
        <v>0</v>
      </c>
      <c r="T82" s="132"/>
      <c r="U82" s="130"/>
      <c r="V82" s="213">
        <f>SUMIFS(эфф!V:V,эфф!$J:$J,$J82)</f>
        <v>0</v>
      </c>
      <c r="W82" s="132"/>
      <c r="X82" s="130"/>
      <c r="Y82" s="213">
        <f>SUMIFS(эфф!Y:Y,эфф!$J:$J,$J82)</f>
        <v>0</v>
      </c>
      <c r="Z82" s="132"/>
      <c r="AA82" s="99"/>
    </row>
    <row r="83" spans="1:27" s="226" customFormat="1">
      <c r="A83" s="100"/>
      <c r="B83" s="100"/>
      <c r="C83" s="217"/>
      <c r="D83" s="218"/>
      <c r="E83" s="218"/>
      <c r="F83" s="218" t="s">
        <v>451</v>
      </c>
      <c r="G83" s="218"/>
      <c r="H83" s="219"/>
      <c r="I83" s="100"/>
      <c r="J83" s="220"/>
      <c r="K83" s="100"/>
      <c r="L83" s="221"/>
      <c r="M83" s="227">
        <f t="shared" ref="M83" si="88">M82-V82</f>
        <v>0</v>
      </c>
      <c r="N83" s="233"/>
      <c r="O83" s="234"/>
      <c r="P83" s="227">
        <f t="shared" ref="P83" si="89">P82-Q82</f>
        <v>0</v>
      </c>
      <c r="Q83" s="227">
        <f t="shared" ref="Q83" si="90">Q82-R82</f>
        <v>0</v>
      </c>
      <c r="R83" s="227">
        <f t="shared" ref="R83" si="91">R82-S82</f>
        <v>0</v>
      </c>
      <c r="S83" s="227"/>
      <c r="T83" s="235"/>
      <c r="U83" s="236"/>
      <c r="V83" s="227">
        <f t="shared" ref="V83" si="92">V82-Y82</f>
        <v>0</v>
      </c>
      <c r="W83" s="235"/>
      <c r="X83" s="236"/>
      <c r="Y83" s="227"/>
      <c r="Z83" s="225"/>
      <c r="AA83" s="100"/>
    </row>
    <row r="84" spans="1:27" s="96" customFormat="1">
      <c r="A84" s="99"/>
      <c r="B84" s="99"/>
      <c r="C84" s="104"/>
      <c r="D84" s="105"/>
      <c r="E84" s="105"/>
      <c r="F84" s="105" t="s">
        <v>395</v>
      </c>
      <c r="G84" s="105"/>
      <c r="H84" s="106"/>
      <c r="I84" s="99"/>
      <c r="J84" s="120" t="s">
        <v>397</v>
      </c>
      <c r="K84" s="99"/>
      <c r="L84" s="130"/>
      <c r="M84" s="213">
        <f>SUMIFS(эфф!M:M,эфф!$J:$J,$J84)</f>
        <v>0</v>
      </c>
      <c r="N84" s="148"/>
      <c r="O84" s="149"/>
      <c r="P84" s="213">
        <f>SUMIFS(эфф!P:P,эфф!$J:$J,$J84)</f>
        <v>0</v>
      </c>
      <c r="Q84" s="213">
        <f>SUMIFS(эфф!Q:Q,эфф!$J:$J,$J84)</f>
        <v>0</v>
      </c>
      <c r="R84" s="213">
        <f>SUMIFS(эфф!R:R,эфф!$J:$J,$J84)</f>
        <v>0</v>
      </c>
      <c r="S84" s="213">
        <f>SUMIFS(эфф!S:S,эфф!$J:$J,$J84)</f>
        <v>0</v>
      </c>
      <c r="T84" s="132"/>
      <c r="U84" s="130"/>
      <c r="V84" s="213">
        <f>SUMIFS(эфф!V:V,эфф!$J:$J,$J84)</f>
        <v>0</v>
      </c>
      <c r="W84" s="132"/>
      <c r="X84" s="130"/>
      <c r="Y84" s="213">
        <f>SUMIFS(эфф!Y:Y,эфф!$J:$J,$J84)</f>
        <v>0</v>
      </c>
      <c r="Z84" s="132"/>
      <c r="AA84" s="99"/>
    </row>
    <row r="85" spans="1:27" s="226" customFormat="1">
      <c r="A85" s="100"/>
      <c r="B85" s="100"/>
      <c r="C85" s="217"/>
      <c r="D85" s="218"/>
      <c r="E85" s="218"/>
      <c r="F85" s="218" t="s">
        <v>451</v>
      </c>
      <c r="G85" s="218"/>
      <c r="H85" s="219"/>
      <c r="I85" s="100"/>
      <c r="J85" s="220"/>
      <c r="K85" s="100"/>
      <c r="L85" s="221"/>
      <c r="M85" s="227">
        <f t="shared" ref="M85" si="93">M84-V84</f>
        <v>0</v>
      </c>
      <c r="N85" s="233"/>
      <c r="O85" s="234"/>
      <c r="P85" s="227">
        <f t="shared" ref="P85" si="94">P84-Q84</f>
        <v>0</v>
      </c>
      <c r="Q85" s="227">
        <f t="shared" ref="Q85" si="95">Q84-R84</f>
        <v>0</v>
      </c>
      <c r="R85" s="227">
        <f t="shared" ref="R85" si="96">R84-S84</f>
        <v>0</v>
      </c>
      <c r="S85" s="227"/>
      <c r="T85" s="235"/>
      <c r="U85" s="236"/>
      <c r="V85" s="227">
        <f t="shared" ref="V85" si="97">V84-Y84</f>
        <v>0</v>
      </c>
      <c r="W85" s="235"/>
      <c r="X85" s="236"/>
      <c r="Y85" s="227"/>
      <c r="Z85" s="225"/>
      <c r="AA85" s="100"/>
    </row>
    <row r="86" spans="1:27" s="96" customFormat="1">
      <c r="A86" s="99"/>
      <c r="B86" s="99"/>
      <c r="C86" s="104"/>
      <c r="D86" s="105"/>
      <c r="E86" s="105"/>
      <c r="F86" s="105" t="s">
        <v>403</v>
      </c>
      <c r="G86" s="105"/>
      <c r="H86" s="106"/>
      <c r="I86" s="99"/>
      <c r="J86" s="120" t="s">
        <v>404</v>
      </c>
      <c r="K86" s="99"/>
      <c r="L86" s="130"/>
      <c r="M86" s="213">
        <f>SUMIFS(эфф!M:M,эфф!$J:$J,$J86)</f>
        <v>0</v>
      </c>
      <c r="N86" s="148"/>
      <c r="O86" s="149"/>
      <c r="P86" s="213">
        <f>SUMIFS(эфф!P:P,эфф!$J:$J,$J86)</f>
        <v>0</v>
      </c>
      <c r="Q86" s="213">
        <f>SUMIFS(эфф!Q:Q,эфф!$J:$J,$J86)</f>
        <v>0</v>
      </c>
      <c r="R86" s="213">
        <f>SUMIFS(эфф!R:R,эфф!$J:$J,$J86)</f>
        <v>0</v>
      </c>
      <c r="S86" s="213">
        <f>SUMIFS(эфф!S:S,эфф!$J:$J,$J86)</f>
        <v>0</v>
      </c>
      <c r="T86" s="132"/>
      <c r="U86" s="130"/>
      <c r="V86" s="213">
        <f>SUMIFS(эфф!V:V,эфф!$J:$J,$J86)</f>
        <v>0</v>
      </c>
      <c r="W86" s="132"/>
      <c r="X86" s="130"/>
      <c r="Y86" s="213">
        <f>SUMIFS(эфф!Y:Y,эфф!$J:$J,$J86)</f>
        <v>0</v>
      </c>
      <c r="Z86" s="132"/>
      <c r="AA86" s="99"/>
    </row>
    <row r="87" spans="1:27" s="226" customFormat="1">
      <c r="A87" s="100"/>
      <c r="B87" s="100"/>
      <c r="C87" s="217"/>
      <c r="D87" s="218"/>
      <c r="E87" s="218"/>
      <c r="F87" s="218" t="s">
        <v>451</v>
      </c>
      <c r="G87" s="218"/>
      <c r="H87" s="219"/>
      <c r="I87" s="100"/>
      <c r="J87" s="220"/>
      <c r="K87" s="100"/>
      <c r="L87" s="221"/>
      <c r="M87" s="227">
        <f t="shared" ref="M87" si="98">M86-V86</f>
        <v>0</v>
      </c>
      <c r="N87" s="233"/>
      <c r="O87" s="234"/>
      <c r="P87" s="227">
        <f t="shared" ref="P87" si="99">P86-Q86</f>
        <v>0</v>
      </c>
      <c r="Q87" s="227">
        <f>Q86-R86</f>
        <v>0</v>
      </c>
      <c r="R87" s="227">
        <f t="shared" ref="R87" si="100">R86-S86</f>
        <v>0</v>
      </c>
      <c r="S87" s="227"/>
      <c r="T87" s="235"/>
      <c r="U87" s="236"/>
      <c r="V87" s="227">
        <f t="shared" ref="V87" si="101">V86-Y86</f>
        <v>0</v>
      </c>
      <c r="W87" s="235"/>
      <c r="X87" s="236"/>
      <c r="Y87" s="227"/>
      <c r="Z87" s="225"/>
      <c r="AA87" s="100"/>
    </row>
    <row r="88" spans="1:27">
      <c r="A88" s="97"/>
      <c r="B88" s="97"/>
      <c r="C88" s="110"/>
      <c r="D88" s="111"/>
      <c r="E88" s="111"/>
      <c r="F88" s="111"/>
      <c r="G88" s="111"/>
      <c r="H88" s="112"/>
      <c r="I88" s="97"/>
      <c r="J88" s="121"/>
      <c r="K88" s="97"/>
      <c r="L88" s="133"/>
      <c r="M88" s="134"/>
      <c r="N88" s="150"/>
      <c r="O88" s="151"/>
      <c r="P88" s="134"/>
      <c r="Q88" s="134"/>
      <c r="R88" s="134"/>
      <c r="S88" s="134"/>
      <c r="T88" s="135"/>
      <c r="U88" s="133"/>
      <c r="V88" s="134"/>
      <c r="W88" s="135"/>
      <c r="X88" s="133"/>
      <c r="Y88" s="134"/>
      <c r="Z88" s="135"/>
      <c r="AA88" s="97"/>
    </row>
    <row r="89" spans="1:27" s="96" customFormat="1">
      <c r="A89" s="99"/>
      <c r="B89" s="99"/>
      <c r="C89" s="101" t="s">
        <v>410</v>
      </c>
      <c r="D89" s="102"/>
      <c r="E89" s="102"/>
      <c r="F89" s="102"/>
      <c r="G89" s="102"/>
      <c r="H89" s="103"/>
      <c r="I89" s="105"/>
      <c r="J89" s="118"/>
      <c r="K89" s="105"/>
      <c r="L89" s="136"/>
      <c r="M89" s="137"/>
      <c r="N89" s="152"/>
      <c r="O89" s="153"/>
      <c r="P89" s="137"/>
      <c r="Q89" s="137"/>
      <c r="R89" s="137"/>
      <c r="S89" s="137"/>
      <c r="T89" s="138"/>
      <c r="U89" s="136"/>
      <c r="V89" s="137"/>
      <c r="W89" s="138"/>
      <c r="X89" s="136"/>
      <c r="Y89" s="137"/>
      <c r="Z89" s="138"/>
      <c r="AA89" s="99"/>
    </row>
    <row r="90" spans="1:27">
      <c r="A90" s="97"/>
      <c r="B90" s="97"/>
      <c r="C90" s="107"/>
      <c r="D90" s="108"/>
      <c r="E90" s="108"/>
      <c r="F90" s="108"/>
      <c r="G90" s="108"/>
      <c r="H90" s="109"/>
      <c r="I90" s="108"/>
      <c r="J90" s="122"/>
      <c r="K90" s="108"/>
      <c r="L90" s="139"/>
      <c r="M90" s="140"/>
      <c r="N90" s="154"/>
      <c r="O90" s="155"/>
      <c r="P90" s="140"/>
      <c r="Q90" s="140"/>
      <c r="R90" s="140"/>
      <c r="S90" s="140"/>
      <c r="T90" s="141"/>
      <c r="U90" s="139"/>
      <c r="V90" s="140"/>
      <c r="W90" s="141"/>
      <c r="X90" s="139"/>
      <c r="Y90" s="140"/>
      <c r="Z90" s="141"/>
      <c r="AA90" s="97"/>
    </row>
    <row r="91" spans="1:27" s="96" customFormat="1">
      <c r="A91" s="99"/>
      <c r="B91" s="99"/>
      <c r="C91" s="104"/>
      <c r="D91" s="105"/>
      <c r="E91" s="105"/>
      <c r="F91" s="105" t="s">
        <v>411</v>
      </c>
      <c r="G91" s="105"/>
      <c r="H91" s="106"/>
      <c r="I91" s="99"/>
      <c r="J91" s="120" t="s">
        <v>412</v>
      </c>
      <c r="K91" s="99"/>
      <c r="L91" s="130"/>
      <c r="M91" s="214">
        <f>SUMIFS(эфф!M$49:M$74,эфф!$J$49:$J$74,$J91)</f>
        <v>0</v>
      </c>
      <c r="N91" s="148"/>
      <c r="O91" s="149"/>
      <c r="P91" s="214">
        <f>SUMIFS(эфф!P$49:P$74,эфф!$J$49:$J$74,$J91)</f>
        <v>0</v>
      </c>
      <c r="Q91" s="214">
        <f>SUMIFS(эфф!Q$49:Q$74,эфф!$J$49:$J$74,$J91)</f>
        <v>0</v>
      </c>
      <c r="R91" s="214">
        <f>SUMIFS(эфф!R$49:R$74,эфф!$J$49:$J$74,$J91)</f>
        <v>0</v>
      </c>
      <c r="S91" s="214">
        <f>SUMIFS(эфф!S$49:S$74,эфф!$J$49:$J$74,$J91)</f>
        <v>0</v>
      </c>
      <c r="T91" s="132"/>
      <c r="U91" s="130"/>
      <c r="V91" s="214">
        <f>SUMIFS(эфф!V$49:V$74,эфф!$J$49:$J$74,$J91)</f>
        <v>0</v>
      </c>
      <c r="W91" s="132"/>
      <c r="X91" s="130"/>
      <c r="Y91" s="214">
        <f>SUMIFS(эфф!Y$49:Y$74,эфф!$J$49:$J$74,$J91)</f>
        <v>0</v>
      </c>
      <c r="Z91" s="132"/>
      <c r="AA91" s="99"/>
    </row>
    <row r="92" spans="1:27" s="226" customFormat="1">
      <c r="A92" s="100"/>
      <c r="B92" s="100"/>
      <c r="C92" s="217"/>
      <c r="D92" s="218"/>
      <c r="E92" s="218"/>
      <c r="F92" s="218" t="s">
        <v>451</v>
      </c>
      <c r="G92" s="218"/>
      <c r="H92" s="219"/>
      <c r="I92" s="100"/>
      <c r="J92" s="220"/>
      <c r="K92" s="100"/>
      <c r="L92" s="221"/>
      <c r="M92" s="232">
        <f t="shared" ref="M92" si="102">M91-V91</f>
        <v>0</v>
      </c>
      <c r="N92" s="223"/>
      <c r="O92" s="224"/>
      <c r="P92" s="232">
        <f>P91-Q91</f>
        <v>0</v>
      </c>
      <c r="Q92" s="232">
        <f t="shared" ref="Q92" si="103">Q91-R91</f>
        <v>0</v>
      </c>
      <c r="R92" s="232">
        <f t="shared" ref="R92" si="104">R91-S91</f>
        <v>0</v>
      </c>
      <c r="S92" s="232"/>
      <c r="T92" s="225"/>
      <c r="U92" s="221"/>
      <c r="V92" s="232">
        <f>V91-Y91</f>
        <v>0</v>
      </c>
      <c r="W92" s="225"/>
      <c r="X92" s="221"/>
      <c r="Y92" s="222"/>
      <c r="Z92" s="225"/>
      <c r="AA92" s="100"/>
    </row>
    <row r="93" spans="1:27" s="96" customFormat="1">
      <c r="A93" s="99"/>
      <c r="B93" s="99"/>
      <c r="C93" s="104"/>
      <c r="D93" s="105"/>
      <c r="E93" s="105"/>
      <c r="F93" s="105" t="s">
        <v>417</v>
      </c>
      <c r="G93" s="105"/>
      <c r="H93" s="106"/>
      <c r="I93" s="99"/>
      <c r="J93" s="120" t="s">
        <v>418</v>
      </c>
      <c r="K93" s="99"/>
      <c r="L93" s="130"/>
      <c r="M93" s="214">
        <f>SUMIFS(эфф!M$49:M$74,эфф!$J$49:$J$74,$J93)</f>
        <v>0</v>
      </c>
      <c r="N93" s="148"/>
      <c r="O93" s="149"/>
      <c r="P93" s="214">
        <f>SUMIFS(эфф!P$49:P$74,эфф!$J$49:$J$74,$J93)</f>
        <v>0</v>
      </c>
      <c r="Q93" s="214">
        <f>SUMIFS(эфф!Q$49:Q$74,эфф!$J$49:$J$74,$J93)</f>
        <v>0</v>
      </c>
      <c r="R93" s="214">
        <f>SUMIFS(эфф!R$49:R$74,эфф!$J$49:$J$74,$J93)</f>
        <v>0</v>
      </c>
      <c r="S93" s="214">
        <f>SUMIFS(эфф!S$49:S$74,эфф!$J$49:$J$74,$J93)</f>
        <v>0</v>
      </c>
      <c r="T93" s="132"/>
      <c r="U93" s="130"/>
      <c r="V93" s="214">
        <f>SUMIFS(эфф!V$49:V$74,эфф!$J$49:$J$74,$J93)</f>
        <v>0</v>
      </c>
      <c r="W93" s="132"/>
      <c r="X93" s="130"/>
      <c r="Y93" s="214">
        <f>SUMIFS(эфф!Y$49:Y$74,эфф!$J$49:$J$74,$J93)</f>
        <v>0</v>
      </c>
      <c r="Z93" s="132"/>
      <c r="AA93" s="99"/>
    </row>
    <row r="94" spans="1:27" s="226" customFormat="1">
      <c r="A94" s="100"/>
      <c r="B94" s="100"/>
      <c r="C94" s="217"/>
      <c r="D94" s="218"/>
      <c r="E94" s="218"/>
      <c r="F94" s="218" t="s">
        <v>451</v>
      </c>
      <c r="G94" s="218"/>
      <c r="H94" s="219"/>
      <c r="I94" s="100"/>
      <c r="J94" s="220"/>
      <c r="K94" s="100"/>
      <c r="L94" s="221"/>
      <c r="M94" s="232">
        <f t="shared" ref="M94" si="105">M93-V93</f>
        <v>0</v>
      </c>
      <c r="N94" s="223"/>
      <c r="O94" s="224"/>
      <c r="P94" s="232">
        <f>P93-Q93</f>
        <v>0</v>
      </c>
      <c r="Q94" s="232">
        <f t="shared" ref="Q94" si="106">Q93-R93</f>
        <v>0</v>
      </c>
      <c r="R94" s="232">
        <f t="shared" ref="R94" si="107">R93-S93</f>
        <v>0</v>
      </c>
      <c r="S94" s="232"/>
      <c r="T94" s="225"/>
      <c r="U94" s="221"/>
      <c r="V94" s="232">
        <f>V93-Y93</f>
        <v>0</v>
      </c>
      <c r="W94" s="225"/>
      <c r="X94" s="221"/>
      <c r="Y94" s="222"/>
      <c r="Z94" s="225"/>
      <c r="AA94" s="100"/>
    </row>
    <row r="95" spans="1:27" s="96" customFormat="1">
      <c r="A95" s="99"/>
      <c r="B95" s="99"/>
      <c r="C95" s="104"/>
      <c r="D95" s="105"/>
      <c r="E95" s="105"/>
      <c r="F95" s="105" t="s">
        <v>423</v>
      </c>
      <c r="G95" s="105"/>
      <c r="H95" s="106"/>
      <c r="I95" s="99"/>
      <c r="J95" s="120" t="s">
        <v>424</v>
      </c>
      <c r="K95" s="99"/>
      <c r="L95" s="130"/>
      <c r="M95" s="214">
        <f>SUMIFS(эфф!M$49:M$74,эфф!$J$49:$J$74,$J95)</f>
        <v>0</v>
      </c>
      <c r="N95" s="148"/>
      <c r="O95" s="149"/>
      <c r="P95" s="214">
        <f>SUMIFS(эфф!P$49:P$74,эфф!$J$49:$J$74,$J95)</f>
        <v>0</v>
      </c>
      <c r="Q95" s="214">
        <f>SUMIFS(эфф!Q$49:Q$74,эфф!$J$49:$J$74,$J95)</f>
        <v>0</v>
      </c>
      <c r="R95" s="214">
        <f>SUMIFS(эфф!R$49:R$74,эфф!$J$49:$J$74,$J95)</f>
        <v>0</v>
      </c>
      <c r="S95" s="214">
        <f>SUMIFS(эфф!S$49:S$74,эфф!$J$49:$J$74,$J95)</f>
        <v>0</v>
      </c>
      <c r="T95" s="132"/>
      <c r="U95" s="130"/>
      <c r="V95" s="214">
        <f>SUMIFS(эфф!V$49:V$74,эфф!$J$49:$J$74,$J95)</f>
        <v>0</v>
      </c>
      <c r="W95" s="132"/>
      <c r="X95" s="130"/>
      <c r="Y95" s="214">
        <f>SUMIFS(эфф!Y$49:Y$74,эфф!$J$49:$J$74,$J95)</f>
        <v>0</v>
      </c>
      <c r="Z95" s="132"/>
      <c r="AA95" s="99"/>
    </row>
    <row r="96" spans="1:27" s="226" customFormat="1">
      <c r="A96" s="100"/>
      <c r="B96" s="100"/>
      <c r="C96" s="217"/>
      <c r="D96" s="218"/>
      <c r="E96" s="218"/>
      <c r="F96" s="218" t="s">
        <v>451</v>
      </c>
      <c r="G96" s="218"/>
      <c r="H96" s="219"/>
      <c r="I96" s="100"/>
      <c r="J96" s="220"/>
      <c r="K96" s="100"/>
      <c r="L96" s="221"/>
      <c r="M96" s="232">
        <f t="shared" ref="M96" si="108">M95-V95</f>
        <v>0</v>
      </c>
      <c r="N96" s="223"/>
      <c r="O96" s="224"/>
      <c r="P96" s="232">
        <f>P95-Q95</f>
        <v>0</v>
      </c>
      <c r="Q96" s="232">
        <f t="shared" ref="Q96" si="109">Q95-R95</f>
        <v>0</v>
      </c>
      <c r="R96" s="232">
        <f t="shared" ref="R96" si="110">R95-S95</f>
        <v>0</v>
      </c>
      <c r="S96" s="232"/>
      <c r="T96" s="225"/>
      <c r="U96" s="221"/>
      <c r="V96" s="232">
        <f>V95-Y95</f>
        <v>0</v>
      </c>
      <c r="W96" s="225"/>
      <c r="X96" s="221"/>
      <c r="Y96" s="222"/>
      <c r="Z96" s="225"/>
      <c r="AA96" s="100"/>
    </row>
    <row r="97" spans="1:27">
      <c r="A97" s="97"/>
      <c r="B97" s="97"/>
      <c r="C97" s="110"/>
      <c r="D97" s="111"/>
      <c r="E97" s="111"/>
      <c r="F97" s="111"/>
      <c r="G97" s="111"/>
      <c r="H97" s="112"/>
      <c r="I97" s="97"/>
      <c r="J97" s="121"/>
      <c r="K97" s="97"/>
      <c r="L97" s="133"/>
      <c r="M97" s="134"/>
      <c r="N97" s="150"/>
      <c r="O97" s="151"/>
      <c r="P97" s="134"/>
      <c r="Q97" s="134"/>
      <c r="R97" s="134"/>
      <c r="S97" s="134"/>
      <c r="T97" s="135"/>
      <c r="U97" s="133"/>
      <c r="V97" s="134"/>
      <c r="W97" s="135"/>
      <c r="X97" s="133"/>
      <c r="Y97" s="134"/>
      <c r="Z97" s="135"/>
      <c r="AA97" s="97"/>
    </row>
    <row r="98" spans="1:27" s="96" customFormat="1">
      <c r="A98" s="99"/>
      <c r="B98" s="99"/>
      <c r="C98" s="101" t="s">
        <v>430</v>
      </c>
      <c r="D98" s="102"/>
      <c r="E98" s="102"/>
      <c r="F98" s="102"/>
      <c r="G98" s="102"/>
      <c r="H98" s="103"/>
      <c r="I98" s="105"/>
      <c r="J98" s="118"/>
      <c r="K98" s="105"/>
      <c r="L98" s="136"/>
      <c r="M98" s="137"/>
      <c r="N98" s="152"/>
      <c r="O98" s="153"/>
      <c r="P98" s="137"/>
      <c r="Q98" s="137"/>
      <c r="R98" s="137"/>
      <c r="S98" s="137"/>
      <c r="T98" s="138"/>
      <c r="U98" s="136"/>
      <c r="V98" s="137"/>
      <c r="W98" s="138"/>
      <c r="X98" s="136"/>
      <c r="Y98" s="137"/>
      <c r="Z98" s="138"/>
      <c r="AA98" s="99"/>
    </row>
    <row r="99" spans="1:27">
      <c r="A99" s="97"/>
      <c r="B99" s="97"/>
      <c r="C99" s="107"/>
      <c r="D99" s="108"/>
      <c r="E99" s="108"/>
      <c r="F99" s="108"/>
      <c r="G99" s="108"/>
      <c r="H99" s="109"/>
      <c r="I99" s="108"/>
      <c r="J99" s="122"/>
      <c r="K99" s="108"/>
      <c r="L99" s="139"/>
      <c r="M99" s="140"/>
      <c r="N99" s="154"/>
      <c r="O99" s="155"/>
      <c r="P99" s="140"/>
      <c r="Q99" s="140"/>
      <c r="R99" s="140"/>
      <c r="S99" s="140"/>
      <c r="T99" s="141"/>
      <c r="U99" s="139"/>
      <c r="V99" s="140"/>
      <c r="W99" s="141"/>
      <c r="X99" s="139"/>
      <c r="Y99" s="140"/>
      <c r="Z99" s="141"/>
      <c r="AA99" s="97"/>
    </row>
    <row r="100" spans="1:27" s="96" customFormat="1">
      <c r="A100" s="99"/>
      <c r="B100" s="99"/>
      <c r="C100" s="104"/>
      <c r="D100" s="105"/>
      <c r="E100" s="105"/>
      <c r="F100" s="105" t="s">
        <v>431</v>
      </c>
      <c r="G100" s="105"/>
      <c r="H100" s="106"/>
      <c r="I100" s="99"/>
      <c r="J100" s="120" t="s">
        <v>435</v>
      </c>
      <c r="K100" s="99"/>
      <c r="L100" s="130"/>
      <c r="M100" s="131">
        <f>SUMIFS(эфф!M$75:M$94,эфф!$J$75:$J$94,$J100)</f>
        <v>0</v>
      </c>
      <c r="N100" s="148"/>
      <c r="O100" s="149"/>
      <c r="P100" s="131">
        <f>SUMIFS(эфф!P$75:P$94,эфф!$J$75:$J$94,$J100)</f>
        <v>0</v>
      </c>
      <c r="Q100" s="131">
        <f>SUMIFS(эфф!Q$75:Q$94,эфф!$J$75:$J$94,$J100)</f>
        <v>0</v>
      </c>
      <c r="R100" s="131">
        <f>SUMIFS(эфф!R$75:R$94,эфф!$J$75:$J$94,$J100)</f>
        <v>0</v>
      </c>
      <c r="S100" s="131">
        <f>SUMIFS(эфф!S$75:S$94,эфф!$J$75:$J$94,$J100)</f>
        <v>0</v>
      </c>
      <c r="T100" s="132"/>
      <c r="U100" s="130"/>
      <c r="V100" s="131">
        <f>SUMIFS(эфф!V$75:V$94,эфф!$J$75:$J$94,$J100)</f>
        <v>0</v>
      </c>
      <c r="W100" s="132"/>
      <c r="X100" s="130"/>
      <c r="Y100" s="131">
        <f>SUMIFS(эфф!Y$75:Y$94,эфф!$J$75:$J$94,$J100)</f>
        <v>0</v>
      </c>
      <c r="Z100" s="132"/>
      <c r="AA100" s="99"/>
    </row>
    <row r="101" spans="1:27" s="226" customFormat="1">
      <c r="A101" s="100"/>
      <c r="B101" s="100"/>
      <c r="C101" s="217"/>
      <c r="D101" s="218"/>
      <c r="E101" s="218"/>
      <c r="F101" s="218" t="s">
        <v>451</v>
      </c>
      <c r="G101" s="218"/>
      <c r="H101" s="219"/>
      <c r="I101" s="100"/>
      <c r="J101" s="220"/>
      <c r="K101" s="100"/>
      <c r="L101" s="221"/>
      <c r="M101" s="222">
        <f t="shared" ref="M101" si="111">M100-V100</f>
        <v>0</v>
      </c>
      <c r="N101" s="223"/>
      <c r="O101" s="224"/>
      <c r="P101" s="222">
        <f>P100-Q100</f>
        <v>0</v>
      </c>
      <c r="Q101" s="222">
        <f>Q100-R100</f>
        <v>0</v>
      </c>
      <c r="R101" s="222">
        <f t="shared" ref="R101" si="112">R100-S100</f>
        <v>0</v>
      </c>
      <c r="S101" s="222"/>
      <c r="T101" s="225"/>
      <c r="U101" s="221"/>
      <c r="V101" s="222">
        <f>V100-Y100</f>
        <v>0</v>
      </c>
      <c r="W101" s="225"/>
      <c r="X101" s="221"/>
      <c r="Y101" s="222"/>
      <c r="Z101" s="225"/>
      <c r="AA101" s="100"/>
    </row>
    <row r="102" spans="1:27" s="96" customFormat="1">
      <c r="A102" s="99"/>
      <c r="B102" s="99"/>
      <c r="C102" s="104"/>
      <c r="D102" s="105"/>
      <c r="E102" s="105"/>
      <c r="F102" s="105" t="s">
        <v>432</v>
      </c>
      <c r="G102" s="105"/>
      <c r="H102" s="106"/>
      <c r="I102" s="99"/>
      <c r="J102" s="120" t="s">
        <v>436</v>
      </c>
      <c r="K102" s="99"/>
      <c r="L102" s="130"/>
      <c r="M102" s="131">
        <f>SUMIFS(эфф!M$75:M$94,эфф!$J$75:$J$94,$J102)</f>
        <v>0</v>
      </c>
      <c r="N102" s="148"/>
      <c r="O102" s="149"/>
      <c r="P102" s="131">
        <f>SUMIFS(эфф!P$75:P$94,эфф!$J$75:$J$94,$J102)</f>
        <v>0</v>
      </c>
      <c r="Q102" s="131">
        <f>SUMIFS(эфф!Q$75:Q$94,эфф!$J$75:$J$94,$J102)</f>
        <v>0</v>
      </c>
      <c r="R102" s="131">
        <f>SUMIFS(эфф!R$75:R$94,эфф!$J$75:$J$94,$J102)</f>
        <v>0</v>
      </c>
      <c r="S102" s="131">
        <f>SUMIFS(эфф!S$75:S$94,эфф!$J$75:$J$94,$J102)</f>
        <v>0</v>
      </c>
      <c r="T102" s="132"/>
      <c r="U102" s="130"/>
      <c r="V102" s="131">
        <f>SUMIFS(эфф!V$75:V$94,эфф!$J$75:$J$94,$J102)</f>
        <v>0</v>
      </c>
      <c r="W102" s="132"/>
      <c r="X102" s="130"/>
      <c r="Y102" s="131">
        <f>SUMIFS(эфф!Y$75:Y$94,эфф!$J$75:$J$94,$J102)</f>
        <v>0</v>
      </c>
      <c r="Z102" s="132"/>
      <c r="AA102" s="99"/>
    </row>
    <row r="103" spans="1:27" s="226" customFormat="1">
      <c r="A103" s="100"/>
      <c r="B103" s="100"/>
      <c r="C103" s="217"/>
      <c r="D103" s="218"/>
      <c r="E103" s="218"/>
      <c r="F103" s="218" t="s">
        <v>451</v>
      </c>
      <c r="G103" s="218"/>
      <c r="H103" s="219"/>
      <c r="I103" s="100"/>
      <c r="J103" s="220"/>
      <c r="K103" s="100"/>
      <c r="L103" s="221"/>
      <c r="M103" s="222">
        <f t="shared" ref="M103" si="113">M102-V102</f>
        <v>0</v>
      </c>
      <c r="N103" s="223"/>
      <c r="O103" s="224"/>
      <c r="P103" s="222">
        <f>P102-Q102</f>
        <v>0</v>
      </c>
      <c r="Q103" s="222">
        <f t="shared" ref="Q103" si="114">Q102-R102</f>
        <v>0</v>
      </c>
      <c r="R103" s="222">
        <f t="shared" ref="R103" si="115">R102-S102</f>
        <v>0</v>
      </c>
      <c r="S103" s="222"/>
      <c r="T103" s="225"/>
      <c r="U103" s="221"/>
      <c r="V103" s="222">
        <f>V102-Y102</f>
        <v>0</v>
      </c>
      <c r="W103" s="225"/>
      <c r="X103" s="221"/>
      <c r="Y103" s="222"/>
      <c r="Z103" s="225"/>
      <c r="AA103" s="100"/>
    </row>
    <row r="104" spans="1:27" s="96" customFormat="1">
      <c r="A104" s="99"/>
      <c r="B104" s="99"/>
      <c r="C104" s="104"/>
      <c r="D104" s="105"/>
      <c r="E104" s="105"/>
      <c r="F104" s="105" t="s">
        <v>433</v>
      </c>
      <c r="G104" s="105"/>
      <c r="H104" s="106"/>
      <c r="I104" s="99"/>
      <c r="J104" s="120" t="s">
        <v>437</v>
      </c>
      <c r="K104" s="99"/>
      <c r="L104" s="130"/>
      <c r="M104" s="131">
        <f>SUMIFS(эфф!M$75:M$94,эфф!$J$75:$J$94,$J104)</f>
        <v>0</v>
      </c>
      <c r="N104" s="148"/>
      <c r="O104" s="149"/>
      <c r="P104" s="131">
        <f>SUMIFS(эфф!P$75:P$94,эфф!$J$75:$J$94,$J104)</f>
        <v>0</v>
      </c>
      <c r="Q104" s="131">
        <f>SUMIFS(эфф!Q$75:Q$94,эфф!$J$75:$J$94,$J104)</f>
        <v>0</v>
      </c>
      <c r="R104" s="131">
        <f>SUMIFS(эфф!R$75:R$94,эфф!$J$75:$J$94,$J104)</f>
        <v>0</v>
      </c>
      <c r="S104" s="131">
        <f>SUMIFS(эфф!S$75:S$94,эфф!$J$75:$J$94,$J104)</f>
        <v>0</v>
      </c>
      <c r="T104" s="132"/>
      <c r="U104" s="130"/>
      <c r="V104" s="131">
        <f>SUMIFS(эфф!V$75:V$94,эфф!$J$75:$J$94,$J104)</f>
        <v>0</v>
      </c>
      <c r="W104" s="132"/>
      <c r="X104" s="130"/>
      <c r="Y104" s="131">
        <f>SUMIFS(эфф!Y$75:Y$94,эфф!$J$75:$J$94,$J104)</f>
        <v>0</v>
      </c>
      <c r="Z104" s="132"/>
      <c r="AA104" s="99"/>
    </row>
    <row r="105" spans="1:27" s="226" customFormat="1">
      <c r="A105" s="100"/>
      <c r="B105" s="100"/>
      <c r="C105" s="217"/>
      <c r="D105" s="218"/>
      <c r="E105" s="218"/>
      <c r="F105" s="218" t="s">
        <v>451</v>
      </c>
      <c r="G105" s="218"/>
      <c r="H105" s="219"/>
      <c r="I105" s="100"/>
      <c r="J105" s="220"/>
      <c r="K105" s="100"/>
      <c r="L105" s="221"/>
      <c r="M105" s="222">
        <f t="shared" ref="M105" si="116">M104-V104</f>
        <v>0</v>
      </c>
      <c r="N105" s="223"/>
      <c r="O105" s="224"/>
      <c r="P105" s="222">
        <f>P104-Q104</f>
        <v>0</v>
      </c>
      <c r="Q105" s="222">
        <f t="shared" ref="Q105" si="117">Q104-R104</f>
        <v>0</v>
      </c>
      <c r="R105" s="222">
        <f t="shared" ref="R105" si="118">R104-S104</f>
        <v>0</v>
      </c>
      <c r="S105" s="222"/>
      <c r="T105" s="225"/>
      <c r="U105" s="221"/>
      <c r="V105" s="222">
        <f>V104-Y104</f>
        <v>0</v>
      </c>
      <c r="W105" s="225"/>
      <c r="X105" s="221"/>
      <c r="Y105" s="222"/>
      <c r="Z105" s="225"/>
      <c r="AA105" s="100"/>
    </row>
    <row r="106" spans="1:27" s="96" customFormat="1">
      <c r="A106" s="99"/>
      <c r="B106" s="99"/>
      <c r="C106" s="104"/>
      <c r="D106" s="105"/>
      <c r="E106" s="105"/>
      <c r="F106" s="105" t="s">
        <v>447</v>
      </c>
      <c r="G106" s="105"/>
      <c r="H106" s="106"/>
      <c r="I106" s="99"/>
      <c r="J106" s="120" t="s">
        <v>446</v>
      </c>
      <c r="K106" s="99"/>
      <c r="L106" s="130"/>
      <c r="M106" s="131">
        <f>SUMIFS(эфф!M:M,эфф!$J:$J,$J106)</f>
        <v>0</v>
      </c>
      <c r="N106" s="148"/>
      <c r="O106" s="149"/>
      <c r="P106" s="131">
        <f>SUMIFS(эфф!P:P,эфф!$J:$J,$J106)</f>
        <v>0</v>
      </c>
      <c r="Q106" s="131">
        <f>SUMIFS(эфф!Q:Q,эфф!$J:$J,$J106)</f>
        <v>0</v>
      </c>
      <c r="R106" s="131">
        <f>SUMIFS(эфф!R:R,эфф!$J:$J,$J106)</f>
        <v>0</v>
      </c>
      <c r="S106" s="131">
        <f>SUMIFS(эфф!S:S,эфф!$J:$J,$J106)</f>
        <v>0</v>
      </c>
      <c r="T106" s="132"/>
      <c r="U106" s="130"/>
      <c r="V106" s="131">
        <f>SUMIFS(эфф!V:V,эфф!$J:$J,$J106)</f>
        <v>0</v>
      </c>
      <c r="W106" s="132"/>
      <c r="X106" s="130"/>
      <c r="Y106" s="131">
        <f>SUMIFS(эфф!Y:Y,эфф!$J:$J,$J106)</f>
        <v>0</v>
      </c>
      <c r="Z106" s="132"/>
      <c r="AA106" s="99"/>
    </row>
    <row r="107" spans="1:27" s="226" customFormat="1">
      <c r="A107" s="100"/>
      <c r="B107" s="100"/>
      <c r="C107" s="217"/>
      <c r="D107" s="218"/>
      <c r="E107" s="218"/>
      <c r="F107" s="218" t="s">
        <v>451</v>
      </c>
      <c r="G107" s="218"/>
      <c r="H107" s="219"/>
      <c r="I107" s="100"/>
      <c r="J107" s="220"/>
      <c r="K107" s="100"/>
      <c r="L107" s="221"/>
      <c r="M107" s="222">
        <f t="shared" ref="M107" si="119">M106-V106</f>
        <v>0</v>
      </c>
      <c r="N107" s="223"/>
      <c r="O107" s="224"/>
      <c r="P107" s="222">
        <f>P106-Q106</f>
        <v>0</v>
      </c>
      <c r="Q107" s="222">
        <f t="shared" ref="Q107" si="120">Q106-R106</f>
        <v>0</v>
      </c>
      <c r="R107" s="222">
        <f t="shared" ref="R107" si="121">R106-S106</f>
        <v>0</v>
      </c>
      <c r="S107" s="222"/>
      <c r="T107" s="225"/>
      <c r="U107" s="221"/>
      <c r="V107" s="222">
        <f>V106-Y106</f>
        <v>0</v>
      </c>
      <c r="W107" s="225"/>
      <c r="X107" s="221"/>
      <c r="Y107" s="222"/>
      <c r="Z107" s="225"/>
      <c r="AA107" s="100"/>
    </row>
    <row r="108" spans="1:27">
      <c r="A108" s="97"/>
      <c r="B108" s="97"/>
      <c r="C108" s="110"/>
      <c r="D108" s="111"/>
      <c r="E108" s="111"/>
      <c r="F108" s="111"/>
      <c r="G108" s="111"/>
      <c r="H108" s="112"/>
      <c r="I108" s="97"/>
      <c r="J108" s="121"/>
      <c r="K108" s="97"/>
      <c r="L108" s="133"/>
      <c r="M108" s="134"/>
      <c r="N108" s="150"/>
      <c r="O108" s="151"/>
      <c r="P108" s="134"/>
      <c r="Q108" s="134"/>
      <c r="R108" s="134"/>
      <c r="S108" s="134"/>
      <c r="T108" s="135"/>
      <c r="U108" s="133"/>
      <c r="V108" s="134"/>
      <c r="W108" s="135"/>
      <c r="X108" s="133"/>
      <c r="Y108" s="134"/>
      <c r="Z108" s="135"/>
      <c r="AA108" s="97"/>
    </row>
    <row r="109" spans="1:27">
      <c r="A109" s="97"/>
      <c r="B109" s="97"/>
      <c r="C109" s="97"/>
      <c r="D109" s="97"/>
      <c r="E109" s="97"/>
      <c r="F109" s="97"/>
      <c r="G109" s="97"/>
      <c r="H109" s="97"/>
      <c r="I109" s="97"/>
      <c r="J109" s="98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</row>
  </sheetData>
  <conditionalFormatting sqref="L24:Z24 L47:Z47 L26:Z27 L35:Z36 L38:Z38">
    <cfRule type="cellIs" dxfId="222" priority="521" operator="equal">
      <formula>0</formula>
    </cfRule>
  </conditionalFormatting>
  <conditionalFormatting sqref="L29 Z29">
    <cfRule type="cellIs" dxfId="221" priority="520" operator="equal">
      <formula>0</formula>
    </cfRule>
  </conditionalFormatting>
  <conditionalFormatting sqref="L31 Z31">
    <cfRule type="cellIs" dxfId="220" priority="518" operator="equal">
      <formula>0</formula>
    </cfRule>
  </conditionalFormatting>
  <conditionalFormatting sqref="L33 Z33">
    <cfRule type="cellIs" dxfId="219" priority="516" operator="equal">
      <formula>0</formula>
    </cfRule>
  </conditionalFormatting>
  <conditionalFormatting sqref="L39 Z39">
    <cfRule type="cellIs" dxfId="218" priority="515" operator="equal">
      <formula>0</formula>
    </cfRule>
  </conditionalFormatting>
  <conditionalFormatting sqref="L41 Z41">
    <cfRule type="cellIs" dxfId="217" priority="514" operator="equal">
      <formula>0</formula>
    </cfRule>
  </conditionalFormatting>
  <conditionalFormatting sqref="L45 Z45">
    <cfRule type="cellIs" dxfId="216" priority="511" operator="equal">
      <formula>0</formula>
    </cfRule>
  </conditionalFormatting>
  <conditionalFormatting sqref="L43 Z43">
    <cfRule type="cellIs" dxfId="215" priority="512" operator="equal">
      <formula>0</formula>
    </cfRule>
  </conditionalFormatting>
  <conditionalFormatting sqref="L62:Z62">
    <cfRule type="cellIs" dxfId="214" priority="390" operator="equal">
      <formula>0</formula>
    </cfRule>
  </conditionalFormatting>
  <conditionalFormatting sqref="L93 Z93">
    <cfRule type="cellIs" dxfId="213" priority="171" operator="equal">
      <formula>0</formula>
    </cfRule>
  </conditionalFormatting>
  <conditionalFormatting sqref="L48:Z48 L60:Z60">
    <cfRule type="cellIs" dxfId="212" priority="494" operator="equal">
      <formula>0</formula>
    </cfRule>
  </conditionalFormatting>
  <conditionalFormatting sqref="L49:Z49">
    <cfRule type="cellIs" dxfId="211" priority="493" operator="equal">
      <formula>0</formula>
    </cfRule>
  </conditionalFormatting>
  <conditionalFormatting sqref="L95 Z95">
    <cfRule type="cellIs" dxfId="210" priority="154" operator="equal">
      <formula>0</formula>
    </cfRule>
  </conditionalFormatting>
  <conditionalFormatting sqref="M93:Y93">
    <cfRule type="cellIs" dxfId="209" priority="167" operator="equal">
      <formula>0</formula>
    </cfRule>
  </conditionalFormatting>
  <conditionalFormatting sqref="M95:Y95">
    <cfRule type="cellIs" dxfId="208" priority="150" operator="equal">
      <formula>0</formula>
    </cfRule>
  </conditionalFormatting>
  <conditionalFormatting sqref="L50 Z50">
    <cfRule type="cellIs" dxfId="207" priority="487" operator="equal">
      <formula>0</formula>
    </cfRule>
  </conditionalFormatting>
  <conditionalFormatting sqref="L52 Z52">
    <cfRule type="cellIs" dxfId="206" priority="479" operator="equal">
      <formula>0</formula>
    </cfRule>
  </conditionalFormatting>
  <conditionalFormatting sqref="L108:Z108">
    <cfRule type="cellIs" dxfId="205" priority="131" operator="equal">
      <formula>0</formula>
    </cfRule>
  </conditionalFormatting>
  <conditionalFormatting sqref="L100 Z100">
    <cfRule type="cellIs" dxfId="204" priority="127" operator="equal">
      <formula>0</formula>
    </cfRule>
  </conditionalFormatting>
  <conditionalFormatting sqref="M100:Y100">
    <cfRule type="cellIs" dxfId="203" priority="123" operator="equal">
      <formula>0</formula>
    </cfRule>
  </conditionalFormatting>
  <conditionalFormatting sqref="L54 Z54">
    <cfRule type="cellIs" dxfId="202" priority="460" operator="equal">
      <formula>0</formula>
    </cfRule>
  </conditionalFormatting>
  <conditionalFormatting sqref="L75:Z75">
    <cfRule type="cellIs" dxfId="201" priority="336" operator="equal">
      <formula>0</formula>
    </cfRule>
  </conditionalFormatting>
  <conditionalFormatting sqref="L102 Z102">
    <cfRule type="cellIs" dxfId="200" priority="114" operator="equal">
      <formula>0</formula>
    </cfRule>
  </conditionalFormatting>
  <conditionalFormatting sqref="L67:Z67">
    <cfRule type="cellIs" dxfId="199" priority="332" operator="equal">
      <formula>0</formula>
    </cfRule>
  </conditionalFormatting>
  <conditionalFormatting sqref="L56 Z56">
    <cfRule type="cellIs" dxfId="198" priority="445" operator="equal">
      <formula>0</formula>
    </cfRule>
  </conditionalFormatting>
  <conditionalFormatting sqref="M102:Y102">
    <cfRule type="cellIs" dxfId="197" priority="110" operator="equal">
      <formula>0</formula>
    </cfRule>
  </conditionalFormatting>
  <conditionalFormatting sqref="L58 Z58">
    <cfRule type="cellIs" dxfId="196" priority="433" operator="equal">
      <formula>0</formula>
    </cfRule>
  </conditionalFormatting>
  <conditionalFormatting sqref="L25:Z25">
    <cfRule type="cellIs" dxfId="195" priority="427" operator="equal">
      <formula>0</formula>
    </cfRule>
  </conditionalFormatting>
  <conditionalFormatting sqref="L28:Z28">
    <cfRule type="cellIs" dxfId="194" priority="426" operator="equal">
      <formula>0</formula>
    </cfRule>
  </conditionalFormatting>
  <conditionalFormatting sqref="L30 Z30">
    <cfRule type="cellIs" dxfId="193" priority="425" operator="equal">
      <formula>0</formula>
    </cfRule>
  </conditionalFormatting>
  <conditionalFormatting sqref="L104 Z104">
    <cfRule type="cellIs" dxfId="192" priority="101" operator="equal">
      <formula>0</formula>
    </cfRule>
  </conditionalFormatting>
  <conditionalFormatting sqref="M104:Y104">
    <cfRule type="cellIs" dxfId="191" priority="97" operator="equal">
      <formula>0</formula>
    </cfRule>
  </conditionalFormatting>
  <conditionalFormatting sqref="L32 Z32">
    <cfRule type="cellIs" dxfId="190" priority="424" operator="equal">
      <formula>0</formula>
    </cfRule>
  </conditionalFormatting>
  <conditionalFormatting sqref="L69:Z69">
    <cfRule type="cellIs" dxfId="189" priority="320" operator="equal">
      <formula>0</formula>
    </cfRule>
  </conditionalFormatting>
  <conditionalFormatting sqref="L34 Z34">
    <cfRule type="cellIs" dxfId="188" priority="423" operator="equal">
      <formula>0</formula>
    </cfRule>
  </conditionalFormatting>
  <conditionalFormatting sqref="M29:Y29 M31:Y31 M33:Y33">
    <cfRule type="cellIs" dxfId="187" priority="422" operator="equal">
      <formula>0</formula>
    </cfRule>
  </conditionalFormatting>
  <conditionalFormatting sqref="M30:Y30 M32:Y32 M34:Y34">
    <cfRule type="cellIs" dxfId="186" priority="421" operator="equal">
      <formula>0</formula>
    </cfRule>
  </conditionalFormatting>
  <conditionalFormatting sqref="L37:Z37">
    <cfRule type="cellIs" dxfId="185" priority="420" operator="equal">
      <formula>0</formula>
    </cfRule>
  </conditionalFormatting>
  <conditionalFormatting sqref="L40 Z40">
    <cfRule type="cellIs" dxfId="184" priority="419" operator="equal">
      <formula>0</formula>
    </cfRule>
  </conditionalFormatting>
  <conditionalFormatting sqref="L42 Z42">
    <cfRule type="cellIs" dxfId="183" priority="418" operator="equal">
      <formula>0</formula>
    </cfRule>
  </conditionalFormatting>
  <conditionalFormatting sqref="L44 Z44">
    <cfRule type="cellIs" dxfId="182" priority="417" operator="equal">
      <formula>0</formula>
    </cfRule>
  </conditionalFormatting>
  <conditionalFormatting sqref="L46 Z46">
    <cfRule type="cellIs" dxfId="181" priority="416" operator="equal">
      <formula>0</formula>
    </cfRule>
  </conditionalFormatting>
  <conditionalFormatting sqref="M42:Y42 M44:Y44 M46:Y46">
    <cfRule type="cellIs" dxfId="180" priority="412" operator="equal">
      <formula>0</formula>
    </cfRule>
  </conditionalFormatting>
  <conditionalFormatting sqref="L73:Z73">
    <cfRule type="cellIs" dxfId="179" priority="300" operator="equal">
      <formula>0</formula>
    </cfRule>
  </conditionalFormatting>
  <conditionalFormatting sqref="L106 Z106">
    <cfRule type="cellIs" dxfId="178" priority="89" operator="equal">
      <formula>0</formula>
    </cfRule>
  </conditionalFormatting>
  <conditionalFormatting sqref="M39:Y39">
    <cfRule type="cellIs" dxfId="177" priority="415" operator="equal">
      <formula>0</formula>
    </cfRule>
  </conditionalFormatting>
  <conditionalFormatting sqref="M40:Y40">
    <cfRule type="cellIs" dxfId="176" priority="414" operator="equal">
      <formula>0</formula>
    </cfRule>
  </conditionalFormatting>
  <conditionalFormatting sqref="M41:Y41 M43:Y43 M45:Y45">
    <cfRule type="cellIs" dxfId="175" priority="413" operator="equal">
      <formula>0</formula>
    </cfRule>
  </conditionalFormatting>
  <conditionalFormatting sqref="M51:Y51">
    <cfRule type="cellIs" dxfId="174" priority="400" operator="equal">
      <formula>0</formula>
    </cfRule>
  </conditionalFormatting>
  <conditionalFormatting sqref="L51 Z51">
    <cfRule type="cellIs" dxfId="173" priority="411" operator="equal">
      <formula>0</formula>
    </cfRule>
  </conditionalFormatting>
  <conditionalFormatting sqref="M53:Y53 M55:Y55 M57:Y57 M59:Y59">
    <cfRule type="cellIs" dxfId="172" priority="398" operator="equal">
      <formula>0</formula>
    </cfRule>
  </conditionalFormatting>
  <conditionalFormatting sqref="L79 Z79">
    <cfRule type="cellIs" dxfId="171" priority="73" operator="equal">
      <formula>0</formula>
    </cfRule>
  </conditionalFormatting>
  <conditionalFormatting sqref="L53 Z53">
    <cfRule type="cellIs" dxfId="170" priority="409" operator="equal">
      <formula>0</formula>
    </cfRule>
  </conditionalFormatting>
  <conditionalFormatting sqref="L63:Z63">
    <cfRule type="cellIs" dxfId="169" priority="291" operator="equal">
      <formula>0</formula>
    </cfRule>
  </conditionalFormatting>
  <conditionalFormatting sqref="L55 Z55">
    <cfRule type="cellIs" dxfId="168" priority="407" operator="equal">
      <formula>0</formula>
    </cfRule>
  </conditionalFormatting>
  <conditionalFormatting sqref="M68:Y68">
    <cfRule type="cellIs" dxfId="167" priority="289" operator="equal">
      <formula>0</formula>
    </cfRule>
  </conditionalFormatting>
  <conditionalFormatting sqref="L57 Z57">
    <cfRule type="cellIs" dxfId="166" priority="405" operator="equal">
      <formula>0</formula>
    </cfRule>
  </conditionalFormatting>
  <conditionalFormatting sqref="M70:Y70">
    <cfRule type="cellIs" dxfId="165" priority="287" operator="equal">
      <formula>0</formula>
    </cfRule>
  </conditionalFormatting>
  <conditionalFormatting sqref="L59 Z59">
    <cfRule type="cellIs" dxfId="164" priority="403" operator="equal">
      <formula>0</formula>
    </cfRule>
  </conditionalFormatting>
  <conditionalFormatting sqref="M50:Y50">
    <cfRule type="cellIs" dxfId="163" priority="401" operator="equal">
      <formula>0</formula>
    </cfRule>
  </conditionalFormatting>
  <conditionalFormatting sqref="M106:Y106">
    <cfRule type="cellIs" dxfId="162" priority="85" operator="equal">
      <formula>0</formula>
    </cfRule>
  </conditionalFormatting>
  <conditionalFormatting sqref="M52:Y52 M54:Y54 M56:Y56 M58:Y58">
    <cfRule type="cellIs" dxfId="161" priority="399" operator="equal">
      <formula>0</formula>
    </cfRule>
  </conditionalFormatting>
  <conditionalFormatting sqref="M72:Y72">
    <cfRule type="cellIs" dxfId="160" priority="285" operator="equal">
      <formula>0</formula>
    </cfRule>
  </conditionalFormatting>
  <conditionalFormatting sqref="L64:Z64">
    <cfRule type="cellIs" dxfId="159" priority="397" operator="equal">
      <formula>0</formula>
    </cfRule>
  </conditionalFormatting>
  <conditionalFormatting sqref="L71:Z71">
    <cfRule type="cellIs" dxfId="158" priority="311" operator="equal">
      <formula>0</formula>
    </cfRule>
  </conditionalFormatting>
  <conditionalFormatting sqref="M79:Y79">
    <cfRule type="cellIs" dxfId="157" priority="72" operator="equal">
      <formula>0</formula>
    </cfRule>
  </conditionalFormatting>
  <conditionalFormatting sqref="L81 Z81">
    <cfRule type="cellIs" dxfId="156" priority="69" operator="equal">
      <formula>0</formula>
    </cfRule>
  </conditionalFormatting>
  <conditionalFormatting sqref="M81:Y81">
    <cfRule type="cellIs" dxfId="155" priority="68" operator="equal">
      <formula>0</formula>
    </cfRule>
  </conditionalFormatting>
  <conditionalFormatting sqref="L83 Z83">
    <cfRule type="cellIs" dxfId="154" priority="67" operator="equal">
      <formula>0</formula>
    </cfRule>
  </conditionalFormatting>
  <conditionalFormatting sqref="M83:Y83">
    <cfRule type="cellIs" dxfId="153" priority="66" operator="equal">
      <formula>0</formula>
    </cfRule>
  </conditionalFormatting>
  <conditionalFormatting sqref="M85:Y85">
    <cfRule type="cellIs" dxfId="152" priority="64" operator="equal">
      <formula>0</formula>
    </cfRule>
  </conditionalFormatting>
  <conditionalFormatting sqref="M74:Y74">
    <cfRule type="cellIs" dxfId="151" priority="283" operator="equal">
      <formula>0</formula>
    </cfRule>
  </conditionalFormatting>
  <conditionalFormatting sqref="L87 Z87">
    <cfRule type="cellIs" dxfId="150" priority="63" operator="equal">
      <formula>0</formula>
    </cfRule>
  </conditionalFormatting>
  <conditionalFormatting sqref="L68 Z68">
    <cfRule type="cellIs" dxfId="149" priority="290" operator="equal">
      <formula>0</formula>
    </cfRule>
  </conditionalFormatting>
  <conditionalFormatting sqref="L85 Z85">
    <cfRule type="cellIs" dxfId="148" priority="65" operator="equal">
      <formula>0</formula>
    </cfRule>
  </conditionalFormatting>
  <conditionalFormatting sqref="L70 Z70">
    <cfRule type="cellIs" dxfId="147" priority="288" operator="equal">
      <formula>0</formula>
    </cfRule>
  </conditionalFormatting>
  <conditionalFormatting sqref="L72 Z72">
    <cfRule type="cellIs" dxfId="146" priority="286" operator="equal">
      <formula>0</formula>
    </cfRule>
  </conditionalFormatting>
  <conditionalFormatting sqref="M87:Y87">
    <cfRule type="cellIs" dxfId="145" priority="62" operator="equal">
      <formula>0</formula>
    </cfRule>
  </conditionalFormatting>
  <conditionalFormatting sqref="L74 Z74">
    <cfRule type="cellIs" dxfId="144" priority="284" operator="equal">
      <formula>0</formula>
    </cfRule>
  </conditionalFormatting>
  <conditionalFormatting sqref="L86 Z86">
    <cfRule type="cellIs" dxfId="143" priority="217" operator="equal">
      <formula>0</formula>
    </cfRule>
  </conditionalFormatting>
  <conditionalFormatting sqref="M86:Y86">
    <cfRule type="cellIs" dxfId="142" priority="213" operator="equal">
      <formula>0</formula>
    </cfRule>
  </conditionalFormatting>
  <conditionalFormatting sqref="L88:Z88">
    <cfRule type="cellIs" dxfId="141" priority="282" operator="equal">
      <formula>0</formula>
    </cfRule>
  </conditionalFormatting>
  <conditionalFormatting sqref="L78 Z78">
    <cfRule type="cellIs" dxfId="140" priority="278" operator="equal">
      <formula>0</formula>
    </cfRule>
  </conditionalFormatting>
  <conditionalFormatting sqref="L80 Z80">
    <cfRule type="cellIs" dxfId="139" priority="268" operator="equal">
      <formula>0</formula>
    </cfRule>
  </conditionalFormatting>
  <conditionalFormatting sqref="L97:Z97">
    <cfRule type="cellIs" dxfId="138" priority="192" operator="equal">
      <formula>0</formula>
    </cfRule>
  </conditionalFormatting>
  <conditionalFormatting sqref="L82 Z82">
    <cfRule type="cellIs" dxfId="137" priority="251" operator="equal">
      <formula>0</formula>
    </cfRule>
  </conditionalFormatting>
  <conditionalFormatting sqref="M78:Y78">
    <cfRule type="cellIs" dxfId="136" priority="274" operator="equal">
      <formula>0</formula>
    </cfRule>
  </conditionalFormatting>
  <conditionalFormatting sqref="M91:Y91">
    <cfRule type="cellIs" dxfId="135" priority="184" operator="equal">
      <formula>0</formula>
    </cfRule>
  </conditionalFormatting>
  <conditionalFormatting sqref="L91 Z91">
    <cfRule type="cellIs" dxfId="134" priority="188" operator="equal">
      <formula>0</formula>
    </cfRule>
  </conditionalFormatting>
  <conditionalFormatting sqref="M80:Y80">
    <cfRule type="cellIs" dxfId="133" priority="264" operator="equal">
      <formula>0</formula>
    </cfRule>
  </conditionalFormatting>
  <conditionalFormatting sqref="M82:Y82">
    <cfRule type="cellIs" dxfId="132" priority="247" operator="equal">
      <formula>0</formula>
    </cfRule>
  </conditionalFormatting>
  <conditionalFormatting sqref="L84 Z84">
    <cfRule type="cellIs" dxfId="131" priority="234" operator="equal">
      <formula>0</formula>
    </cfRule>
  </conditionalFormatting>
  <conditionalFormatting sqref="M84:Y84">
    <cfRule type="cellIs" dxfId="130" priority="230" operator="equal">
      <formula>0</formula>
    </cfRule>
  </conditionalFormatting>
  <conditionalFormatting sqref="L92 Z92">
    <cfRule type="cellIs" dxfId="129" priority="61" operator="equal">
      <formula>0</formula>
    </cfRule>
  </conditionalFormatting>
  <conditionalFormatting sqref="M92:Y92">
    <cfRule type="cellIs" dxfId="128" priority="60" operator="equal">
      <formula>0</formula>
    </cfRule>
  </conditionalFormatting>
  <conditionalFormatting sqref="M94:Y94">
    <cfRule type="cellIs" dxfId="127" priority="58" operator="equal">
      <formula>0</formula>
    </cfRule>
  </conditionalFormatting>
  <conditionalFormatting sqref="M96:Y96">
    <cfRule type="cellIs" dxfId="126" priority="56" operator="equal">
      <formula>0</formula>
    </cfRule>
  </conditionalFormatting>
  <conditionalFormatting sqref="M101:Y101">
    <cfRule type="cellIs" dxfId="125" priority="54" operator="equal">
      <formula>0</formula>
    </cfRule>
  </conditionalFormatting>
  <conditionalFormatting sqref="M103:Y103">
    <cfRule type="cellIs" dxfId="124" priority="52" operator="equal">
      <formula>0</formula>
    </cfRule>
  </conditionalFormatting>
  <conditionalFormatting sqref="L94 Z94">
    <cfRule type="cellIs" dxfId="123" priority="59" operator="equal">
      <formula>0</formula>
    </cfRule>
  </conditionalFormatting>
  <conditionalFormatting sqref="M105:Y105">
    <cfRule type="cellIs" dxfId="122" priority="50" operator="equal">
      <formula>0</formula>
    </cfRule>
  </conditionalFormatting>
  <conditionalFormatting sqref="L96 Z96">
    <cfRule type="cellIs" dxfId="121" priority="57" operator="equal">
      <formula>0</formula>
    </cfRule>
  </conditionalFormatting>
  <conditionalFormatting sqref="M107:Y107">
    <cfRule type="cellIs" dxfId="120" priority="48" operator="equal">
      <formula>0</formula>
    </cfRule>
  </conditionalFormatting>
  <conditionalFormatting sqref="L101 Z101">
    <cfRule type="cellIs" dxfId="119" priority="55" operator="equal">
      <formula>0</formula>
    </cfRule>
  </conditionalFormatting>
  <conditionalFormatting sqref="L12:Z12">
    <cfRule type="cellIs" dxfId="118" priority="46" operator="equal">
      <formula>0</formula>
    </cfRule>
  </conditionalFormatting>
  <conditionalFormatting sqref="L103 Z103">
    <cfRule type="cellIs" dxfId="117" priority="53" operator="equal">
      <formula>0</formula>
    </cfRule>
  </conditionalFormatting>
  <conditionalFormatting sqref="L15:Z15">
    <cfRule type="cellIs" dxfId="116" priority="44" operator="equal">
      <formula>0</formula>
    </cfRule>
  </conditionalFormatting>
  <conditionalFormatting sqref="L105 Z105">
    <cfRule type="cellIs" dxfId="115" priority="51" operator="equal">
      <formula>0</formula>
    </cfRule>
  </conditionalFormatting>
  <conditionalFormatting sqref="L14:Z14">
    <cfRule type="cellIs" dxfId="114" priority="40" operator="equal">
      <formula>0</formula>
    </cfRule>
  </conditionalFormatting>
  <conditionalFormatting sqref="L107 Z107">
    <cfRule type="cellIs" dxfId="113" priority="49" operator="equal">
      <formula>0</formula>
    </cfRule>
  </conditionalFormatting>
  <conditionalFormatting sqref="L18:Z18">
    <cfRule type="cellIs" dxfId="112" priority="39" operator="equal">
      <formula>0</formula>
    </cfRule>
  </conditionalFormatting>
  <conditionalFormatting sqref="L11:Z11">
    <cfRule type="cellIs" dxfId="111" priority="47" operator="equal">
      <formula>0</formula>
    </cfRule>
  </conditionalFormatting>
  <conditionalFormatting sqref="L17:Z17">
    <cfRule type="cellIs" dxfId="110" priority="38" operator="equal">
      <formula>0</formula>
    </cfRule>
  </conditionalFormatting>
  <conditionalFormatting sqref="L13:Z13">
    <cfRule type="cellIs" dxfId="109" priority="37" operator="equal">
      <formula>0</formula>
    </cfRule>
  </conditionalFormatting>
  <conditionalFormatting sqref="L16:Z16">
    <cfRule type="cellIs" dxfId="108" priority="36" operator="equal">
      <formula>0</formula>
    </cfRule>
  </conditionalFormatting>
  <conditionalFormatting sqref="L19:Z19">
    <cfRule type="cellIs" dxfId="107" priority="35" operator="equal">
      <formula>0</formula>
    </cfRule>
  </conditionalFormatting>
  <conditionalFormatting sqref="M93:Y93">
    <cfRule type="cellIs" dxfId="106" priority="34" operator="equal">
      <formula>0</formula>
    </cfRule>
  </conditionalFormatting>
  <conditionalFormatting sqref="M95:Y95">
    <cfRule type="cellIs" dxfId="105" priority="33" operator="equal">
      <formula>0</formula>
    </cfRule>
  </conditionalFormatting>
  <conditionalFormatting sqref="M100">
    <cfRule type="cellIs" dxfId="104" priority="32" operator="equal">
      <formula>0</formula>
    </cfRule>
  </conditionalFormatting>
  <conditionalFormatting sqref="M100">
    <cfRule type="cellIs" dxfId="103" priority="31" operator="equal">
      <formula>0</formula>
    </cfRule>
  </conditionalFormatting>
  <conditionalFormatting sqref="P100:S100">
    <cfRule type="cellIs" dxfId="102" priority="30" operator="equal">
      <formula>0</formula>
    </cfRule>
  </conditionalFormatting>
  <conditionalFormatting sqref="P100:S100">
    <cfRule type="cellIs" dxfId="101" priority="29" operator="equal">
      <formula>0</formula>
    </cfRule>
  </conditionalFormatting>
  <conditionalFormatting sqref="P100:S100">
    <cfRule type="cellIs" dxfId="100" priority="28" operator="equal">
      <formula>0</formula>
    </cfRule>
  </conditionalFormatting>
  <conditionalFormatting sqref="P100:S100">
    <cfRule type="cellIs" dxfId="99" priority="27" operator="equal">
      <formula>0</formula>
    </cfRule>
  </conditionalFormatting>
  <conditionalFormatting sqref="V100">
    <cfRule type="cellIs" dxfId="98" priority="26" operator="equal">
      <formula>0</formula>
    </cfRule>
  </conditionalFormatting>
  <conditionalFormatting sqref="V100">
    <cfRule type="cellIs" dxfId="97" priority="25" operator="equal">
      <formula>0</formula>
    </cfRule>
  </conditionalFormatting>
  <conditionalFormatting sqref="Y100">
    <cfRule type="cellIs" dxfId="96" priority="24" operator="equal">
      <formula>0</formula>
    </cfRule>
  </conditionalFormatting>
  <conditionalFormatting sqref="Y100">
    <cfRule type="cellIs" dxfId="95" priority="23" operator="equal">
      <formula>0</formula>
    </cfRule>
  </conditionalFormatting>
  <conditionalFormatting sqref="M102:Y102">
    <cfRule type="cellIs" dxfId="94" priority="22" operator="equal">
      <formula>0</formula>
    </cfRule>
  </conditionalFormatting>
  <conditionalFormatting sqref="M102">
    <cfRule type="cellIs" dxfId="93" priority="21" operator="equal">
      <formula>0</formula>
    </cfRule>
  </conditionalFormatting>
  <conditionalFormatting sqref="M102">
    <cfRule type="cellIs" dxfId="92" priority="20" operator="equal">
      <formula>0</formula>
    </cfRule>
  </conditionalFormatting>
  <conditionalFormatting sqref="P102:S102">
    <cfRule type="cellIs" dxfId="91" priority="19" operator="equal">
      <formula>0</formula>
    </cfRule>
  </conditionalFormatting>
  <conditionalFormatting sqref="P102:S102">
    <cfRule type="cellIs" dxfId="90" priority="18" operator="equal">
      <formula>0</formula>
    </cfRule>
  </conditionalFormatting>
  <conditionalFormatting sqref="P102:S102">
    <cfRule type="cellIs" dxfId="89" priority="17" operator="equal">
      <formula>0</formula>
    </cfRule>
  </conditionalFormatting>
  <conditionalFormatting sqref="P102:S102">
    <cfRule type="cellIs" dxfId="88" priority="16" operator="equal">
      <formula>0</formula>
    </cfRule>
  </conditionalFormatting>
  <conditionalFormatting sqref="V102">
    <cfRule type="cellIs" dxfId="87" priority="15" operator="equal">
      <formula>0</formula>
    </cfRule>
  </conditionalFormatting>
  <conditionalFormatting sqref="V102">
    <cfRule type="cellIs" dxfId="86" priority="14" operator="equal">
      <formula>0</formula>
    </cfRule>
  </conditionalFormatting>
  <conditionalFormatting sqref="Y102">
    <cfRule type="cellIs" dxfId="85" priority="13" operator="equal">
      <formula>0</formula>
    </cfRule>
  </conditionalFormatting>
  <conditionalFormatting sqref="Y102">
    <cfRule type="cellIs" dxfId="84" priority="12" operator="equal">
      <formula>0</formula>
    </cfRule>
  </conditionalFormatting>
  <conditionalFormatting sqref="M104:Y104">
    <cfRule type="cellIs" dxfId="83" priority="11" operator="equal">
      <formula>0</formula>
    </cfRule>
  </conditionalFormatting>
  <conditionalFormatting sqref="M104">
    <cfRule type="cellIs" dxfId="82" priority="10" operator="equal">
      <formula>0</formula>
    </cfRule>
  </conditionalFormatting>
  <conditionalFormatting sqref="M104">
    <cfRule type="cellIs" dxfId="81" priority="9" operator="equal">
      <formula>0</formula>
    </cfRule>
  </conditionalFormatting>
  <conditionalFormatting sqref="P104:S104">
    <cfRule type="cellIs" dxfId="80" priority="8" operator="equal">
      <formula>0</formula>
    </cfRule>
  </conditionalFormatting>
  <conditionalFormatting sqref="P104:S104">
    <cfRule type="cellIs" dxfId="79" priority="7" operator="equal">
      <formula>0</formula>
    </cfRule>
  </conditionalFormatting>
  <conditionalFormatting sqref="P104:S104">
    <cfRule type="cellIs" dxfId="78" priority="6" operator="equal">
      <formula>0</formula>
    </cfRule>
  </conditionalFormatting>
  <conditionalFormatting sqref="P104:S104">
    <cfRule type="cellIs" dxfId="77" priority="5" operator="equal">
      <formula>0</formula>
    </cfRule>
  </conditionalFormatting>
  <conditionalFormatting sqref="V104">
    <cfRule type="cellIs" dxfId="76" priority="4" operator="equal">
      <formula>0</formula>
    </cfRule>
  </conditionalFormatting>
  <conditionalFormatting sqref="V104">
    <cfRule type="cellIs" dxfId="75" priority="3" operator="equal">
      <formula>0</formula>
    </cfRule>
  </conditionalFormatting>
  <conditionalFormatting sqref="Y104">
    <cfRule type="cellIs" dxfId="74" priority="2" operator="equal">
      <formula>0</formula>
    </cfRule>
  </conditionalFormatting>
  <conditionalFormatting sqref="Y104">
    <cfRule type="cellIs" dxfId="7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A42"/>
  <sheetViews>
    <sheetView workbookViewId="0">
      <pane ySplit="9" topLeftCell="A10" activePane="bottomLeft" state="frozen"/>
      <selection pane="bottomLeft"/>
    </sheetView>
  </sheetViews>
  <sheetFormatPr defaultRowHeight="12.75"/>
  <cols>
    <col min="1" max="2" width="2.5703125" style="94" customWidth="1"/>
    <col min="3" max="4" width="1.7109375" style="94" customWidth="1"/>
    <col min="5" max="5" width="4.5703125" style="94" bestFit="1" customWidth="1"/>
    <col min="6" max="6" width="4" style="94" customWidth="1"/>
    <col min="7" max="7" width="1.7109375" style="94" customWidth="1"/>
    <col min="8" max="8" width="70.710937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462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269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/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463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 s="96" customFormat="1">
      <c r="A10" s="99"/>
      <c r="B10" s="99"/>
      <c r="C10" s="101" t="s">
        <v>464</v>
      </c>
      <c r="D10" s="102"/>
      <c r="E10" s="102"/>
      <c r="F10" s="102"/>
      <c r="G10" s="102"/>
      <c r="H10" s="103"/>
      <c r="I10" s="99"/>
      <c r="J10" s="118"/>
      <c r="K10" s="99"/>
      <c r="L10" s="136"/>
      <c r="M10" s="137"/>
      <c r="N10" s="152"/>
      <c r="O10" s="153"/>
      <c r="P10" s="137"/>
      <c r="Q10" s="137"/>
      <c r="R10" s="137"/>
      <c r="S10" s="137"/>
      <c r="T10" s="138"/>
      <c r="U10" s="136"/>
      <c r="V10" s="137"/>
      <c r="W10" s="138"/>
      <c r="X10" s="136"/>
      <c r="Y10" s="137"/>
      <c r="Z10" s="138"/>
      <c r="AA10" s="99"/>
    </row>
    <row r="11" spans="1:27" s="96" customFormat="1">
      <c r="A11" s="99"/>
      <c r="B11" s="99"/>
      <c r="C11" s="104"/>
      <c r="D11" s="105"/>
      <c r="E11" s="105"/>
      <c r="F11" s="105"/>
      <c r="G11" s="105"/>
      <c r="H11" s="106"/>
      <c r="I11" s="99"/>
      <c r="J11" s="120"/>
      <c r="K11" s="99"/>
      <c r="L11" s="130"/>
      <c r="M11" s="201"/>
      <c r="N11" s="148"/>
      <c r="O11" s="149"/>
      <c r="P11" s="201"/>
      <c r="Q11" s="201"/>
      <c r="R11" s="201"/>
      <c r="S11" s="201"/>
      <c r="T11" s="132"/>
      <c r="U11" s="130"/>
      <c r="V11" s="201"/>
      <c r="W11" s="132"/>
      <c r="X11" s="130"/>
      <c r="Y11" s="201"/>
      <c r="Z11" s="132"/>
      <c r="AA11" s="99"/>
    </row>
    <row r="12" spans="1:27" s="96" customFormat="1">
      <c r="A12" s="99"/>
      <c r="B12" s="99"/>
      <c r="C12" s="104"/>
      <c r="D12" s="105" t="s">
        <v>465</v>
      </c>
      <c r="E12" s="105"/>
      <c r="F12" s="105" t="s">
        <v>321</v>
      </c>
      <c r="G12" s="105"/>
      <c r="H12" s="106"/>
      <c r="I12" s="99"/>
      <c r="J12" s="120" t="s">
        <v>320</v>
      </c>
      <c r="K12" s="99"/>
      <c r="L12" s="130"/>
      <c r="M12" s="214">
        <f>SUMIFS(ликв!M:M,ликв!$J:$J,$J12)</f>
        <v>0</v>
      </c>
      <c r="N12" s="228"/>
      <c r="O12" s="229"/>
      <c r="P12" s="214">
        <f>SUMIFS(ликв!P:P,ликв!$J:$J,$J12)</f>
        <v>0</v>
      </c>
      <c r="Q12" s="214">
        <f>SUMIFS(ликв!Q:Q,ликв!$J:$J,$J12)</f>
        <v>0</v>
      </c>
      <c r="R12" s="214">
        <f>SUMIFS(ликв!R:R,ликв!$J:$J,$J12)</f>
        <v>0</v>
      </c>
      <c r="S12" s="214">
        <f>SUMIFS(ликв!S:S,ликв!$J:$J,$J12)</f>
        <v>0</v>
      </c>
      <c r="T12" s="230"/>
      <c r="U12" s="231"/>
      <c r="V12" s="214">
        <f>SUMIFS(ликв!V:V,ликв!$J:$J,$J12)</f>
        <v>0</v>
      </c>
      <c r="W12" s="230"/>
      <c r="X12" s="231"/>
      <c r="Y12" s="214">
        <f>SUMIFS(ликв!Y:Y,ликв!$J:$J,$J12)</f>
        <v>0</v>
      </c>
      <c r="Z12" s="132"/>
      <c r="AA12" s="99"/>
    </row>
    <row r="13" spans="1:27">
      <c r="A13" s="97"/>
      <c r="B13" s="97"/>
      <c r="C13" s="107"/>
      <c r="D13" s="108"/>
      <c r="E13" s="263">
        <v>1</v>
      </c>
      <c r="F13" s="266">
        <v>2</v>
      </c>
      <c r="G13" s="262"/>
      <c r="H13" s="109" t="str">
        <f>"ранг1 &lt; "&amp;E13&amp;" &lt; ранг2 &lt; "&amp;F13&amp;" &lt; ранг3"</f>
        <v>ранг1 &lt; 1 &lt; ранг2 &lt; 2 &lt; ранг3</v>
      </c>
      <c r="I13" s="97"/>
      <c r="J13" s="122"/>
      <c r="K13" s="97"/>
      <c r="L13" s="139"/>
      <c r="M13" s="140"/>
      <c r="N13" s="154"/>
      <c r="O13" s="155"/>
      <c r="P13" s="140"/>
      <c r="Q13" s="140"/>
      <c r="R13" s="140"/>
      <c r="S13" s="140"/>
      <c r="T13" s="141"/>
      <c r="U13" s="139"/>
      <c r="V13" s="140"/>
      <c r="W13" s="141"/>
      <c r="X13" s="139"/>
      <c r="Y13" s="140"/>
      <c r="Z13" s="141"/>
      <c r="AA13" s="97"/>
    </row>
    <row r="14" spans="1:27" s="260" customFormat="1" ht="11.25">
      <c r="A14" s="251"/>
      <c r="B14" s="251"/>
      <c r="C14" s="252"/>
      <c r="D14" s="253"/>
      <c r="E14" s="253"/>
      <c r="F14" s="253"/>
      <c r="G14" s="253" t="s">
        <v>469</v>
      </c>
      <c r="H14" s="254"/>
      <c r="I14" s="251"/>
      <c r="J14" s="211"/>
      <c r="K14" s="251"/>
      <c r="L14" s="255"/>
      <c r="M14" s="256">
        <f>IF(M12&lt;$E13,1,IF(M12&lt;$F13,2,3))</f>
        <v>1</v>
      </c>
      <c r="N14" s="257"/>
      <c r="O14" s="258"/>
      <c r="P14" s="256">
        <f t="shared" ref="P14:S14" si="0">IF(P12&lt;$E13,1,IF(P12&lt;$F13,2,3))</f>
        <v>1</v>
      </c>
      <c r="Q14" s="256">
        <f t="shared" si="0"/>
        <v>1</v>
      </c>
      <c r="R14" s="256">
        <f t="shared" si="0"/>
        <v>1</v>
      </c>
      <c r="S14" s="256">
        <f t="shared" si="0"/>
        <v>1</v>
      </c>
      <c r="T14" s="259"/>
      <c r="U14" s="255"/>
      <c r="V14" s="256">
        <f>IF(V12&lt;$E13,1,IF(V12&lt;$F13,2,3))</f>
        <v>1</v>
      </c>
      <c r="W14" s="259"/>
      <c r="X14" s="255"/>
      <c r="Y14" s="256">
        <f>IF(Y12&lt;$E13,1,IF(Y12&lt;$F13,2,3))</f>
        <v>1</v>
      </c>
      <c r="Z14" s="259"/>
      <c r="AA14" s="251"/>
    </row>
    <row r="15" spans="1:27" s="96" customFormat="1">
      <c r="A15" s="99"/>
      <c r="B15" s="99"/>
      <c r="C15" s="104"/>
      <c r="D15" s="105"/>
      <c r="E15" s="105"/>
      <c r="F15" s="105"/>
      <c r="G15" s="105"/>
      <c r="H15" s="106"/>
      <c r="I15" s="99"/>
      <c r="J15" s="120"/>
      <c r="K15" s="99"/>
      <c r="L15" s="130"/>
      <c r="M15" s="201"/>
      <c r="N15" s="148"/>
      <c r="O15" s="149"/>
      <c r="P15" s="201"/>
      <c r="Q15" s="201"/>
      <c r="R15" s="201"/>
      <c r="S15" s="201"/>
      <c r="T15" s="132"/>
      <c r="U15" s="130"/>
      <c r="V15" s="201"/>
      <c r="W15" s="132"/>
      <c r="X15" s="130"/>
      <c r="Y15" s="201"/>
      <c r="Z15" s="132"/>
      <c r="AA15" s="99"/>
    </row>
    <row r="16" spans="1:27" s="96" customFormat="1">
      <c r="A16" s="99"/>
      <c r="B16" s="99"/>
      <c r="C16" s="104"/>
      <c r="D16" s="105" t="s">
        <v>466</v>
      </c>
      <c r="E16" s="105"/>
      <c r="F16" s="105" t="s">
        <v>326</v>
      </c>
      <c r="G16" s="105"/>
      <c r="H16" s="106"/>
      <c r="I16" s="99"/>
      <c r="J16" s="120" t="s">
        <v>324</v>
      </c>
      <c r="K16" s="99"/>
      <c r="L16" s="130"/>
      <c r="M16" s="214">
        <f>SUMIFS(ликв!M:M,ликв!$J:$J,$J16)</f>
        <v>0</v>
      </c>
      <c r="N16" s="228"/>
      <c r="O16" s="229"/>
      <c r="P16" s="214">
        <f>SUMIFS(ликв!P:P,ликв!$J:$J,$J16)</f>
        <v>0</v>
      </c>
      <c r="Q16" s="214">
        <f>SUMIFS(ликв!Q:Q,ликв!$J:$J,$J16)</f>
        <v>0</v>
      </c>
      <c r="R16" s="214">
        <f>SUMIFS(ликв!R:R,ликв!$J:$J,$J16)</f>
        <v>0</v>
      </c>
      <c r="S16" s="214">
        <f>SUMIFS(ликв!S:S,ликв!$J:$J,$J16)</f>
        <v>0</v>
      </c>
      <c r="T16" s="230"/>
      <c r="U16" s="231"/>
      <c r="V16" s="214">
        <f>SUMIFS(ликв!V:V,ликв!$J:$J,$J16)</f>
        <v>0</v>
      </c>
      <c r="W16" s="230"/>
      <c r="X16" s="231"/>
      <c r="Y16" s="214">
        <f>SUMIFS(ликв!Y:Y,ликв!$J:$J,$J16)</f>
        <v>0</v>
      </c>
      <c r="Z16" s="132"/>
      <c r="AA16" s="99"/>
    </row>
    <row r="17" spans="1:27">
      <c r="A17" s="97"/>
      <c r="B17" s="97"/>
      <c r="C17" s="107"/>
      <c r="D17" s="108"/>
      <c r="E17" s="261">
        <v>0.5</v>
      </c>
      <c r="F17" s="266">
        <v>1</v>
      </c>
      <c r="G17" s="262"/>
      <c r="H17" s="109" t="str">
        <f>"ранг1 &lt; "&amp;E17&amp;" &lt; ранг2 &lt; "&amp;F17&amp;" &lt; ранг3"</f>
        <v>ранг1 &lt; 0,5 &lt; ранг2 &lt; 1 &lt; ранг3</v>
      </c>
      <c r="I17" s="97"/>
      <c r="J17" s="122"/>
      <c r="K17" s="97"/>
      <c r="L17" s="139"/>
      <c r="M17" s="140"/>
      <c r="N17" s="154"/>
      <c r="O17" s="155"/>
      <c r="P17" s="140"/>
      <c r="Q17" s="140"/>
      <c r="R17" s="140"/>
      <c r="S17" s="140"/>
      <c r="T17" s="141"/>
      <c r="U17" s="139"/>
      <c r="V17" s="140"/>
      <c r="W17" s="141"/>
      <c r="X17" s="139"/>
      <c r="Y17" s="140"/>
      <c r="Z17" s="141"/>
      <c r="AA17" s="97"/>
    </row>
    <row r="18" spans="1:27" s="260" customFormat="1" ht="11.25">
      <c r="A18" s="251"/>
      <c r="B18" s="251"/>
      <c r="C18" s="252"/>
      <c r="D18" s="253"/>
      <c r="E18" s="253"/>
      <c r="F18" s="253"/>
      <c r="G18" s="253" t="s">
        <v>470</v>
      </c>
      <c r="H18" s="254"/>
      <c r="I18" s="251"/>
      <c r="J18" s="211"/>
      <c r="K18" s="251"/>
      <c r="L18" s="255"/>
      <c r="M18" s="256">
        <f>IF(M16&lt;$E17,1,IF(M16&lt;$F17,2,3))</f>
        <v>1</v>
      </c>
      <c r="N18" s="257"/>
      <c r="O18" s="258"/>
      <c r="P18" s="256">
        <f t="shared" ref="P18" si="1">IF(P16&lt;$E17,1,IF(P16&lt;$F17,2,3))</f>
        <v>1</v>
      </c>
      <c r="Q18" s="256">
        <f t="shared" ref="Q18" si="2">IF(Q16&lt;$E17,1,IF(Q16&lt;$F17,2,3))</f>
        <v>1</v>
      </c>
      <c r="R18" s="256">
        <f t="shared" ref="R18" si="3">IF(R16&lt;$E17,1,IF(R16&lt;$F17,2,3))</f>
        <v>1</v>
      </c>
      <c r="S18" s="256">
        <f t="shared" ref="S18" si="4">IF(S16&lt;$E17,1,IF(S16&lt;$F17,2,3))</f>
        <v>1</v>
      </c>
      <c r="T18" s="259"/>
      <c r="U18" s="255"/>
      <c r="V18" s="256">
        <f>IF(V16&lt;$E17,1,IF(V16&lt;$F17,2,3))</f>
        <v>1</v>
      </c>
      <c r="W18" s="259"/>
      <c r="X18" s="255"/>
      <c r="Y18" s="256">
        <f>IF(Y16&lt;$E17,1,IF(Y16&lt;$F17,2,3))</f>
        <v>1</v>
      </c>
      <c r="Z18" s="259"/>
      <c r="AA18" s="251"/>
    </row>
    <row r="19" spans="1:27" s="96" customFormat="1">
      <c r="A19" s="99"/>
      <c r="B19" s="99"/>
      <c r="C19" s="104"/>
      <c r="D19" s="105"/>
      <c r="E19" s="105"/>
      <c r="F19" s="105"/>
      <c r="G19" s="105"/>
      <c r="H19" s="106"/>
      <c r="I19" s="99"/>
      <c r="J19" s="120"/>
      <c r="K19" s="99"/>
      <c r="L19" s="130"/>
      <c r="M19" s="201"/>
      <c r="N19" s="148"/>
      <c r="O19" s="149"/>
      <c r="P19" s="201"/>
      <c r="Q19" s="201"/>
      <c r="R19" s="201"/>
      <c r="S19" s="201"/>
      <c r="T19" s="132"/>
      <c r="U19" s="130"/>
      <c r="V19" s="201"/>
      <c r="W19" s="132"/>
      <c r="X19" s="130"/>
      <c r="Y19" s="201"/>
      <c r="Z19" s="132"/>
      <c r="AA19" s="99"/>
    </row>
    <row r="20" spans="1:27" s="96" customFormat="1">
      <c r="A20" s="99"/>
      <c r="B20" s="99"/>
      <c r="C20" s="104"/>
      <c r="D20" s="105" t="s">
        <v>467</v>
      </c>
      <c r="E20" s="105"/>
      <c r="F20" s="105" t="s">
        <v>330</v>
      </c>
      <c r="G20" s="105"/>
      <c r="H20" s="106"/>
      <c r="I20" s="99"/>
      <c r="J20" s="120" t="s">
        <v>329</v>
      </c>
      <c r="K20" s="99"/>
      <c r="L20" s="130"/>
      <c r="M20" s="214">
        <f>SUMIFS(ликв!M:M,ликв!$J:$J,$J20)</f>
        <v>0</v>
      </c>
      <c r="N20" s="228"/>
      <c r="O20" s="229"/>
      <c r="P20" s="214">
        <f>SUMIFS(ликв!P:P,ликв!$J:$J,$J20)</f>
        <v>0</v>
      </c>
      <c r="Q20" s="214">
        <f>SUMIFS(ликв!Q:Q,ликв!$J:$J,$J20)</f>
        <v>0</v>
      </c>
      <c r="R20" s="214">
        <f>SUMIFS(ликв!R:R,ликв!$J:$J,$J20)</f>
        <v>0</v>
      </c>
      <c r="S20" s="214">
        <f>SUMIFS(ликв!S:S,ликв!$J:$J,$J20)</f>
        <v>0</v>
      </c>
      <c r="T20" s="230"/>
      <c r="U20" s="231"/>
      <c r="V20" s="214">
        <f>SUMIFS(ликв!V:V,ликв!$J:$J,$J20)</f>
        <v>0</v>
      </c>
      <c r="W20" s="230"/>
      <c r="X20" s="231"/>
      <c r="Y20" s="214">
        <f>SUMIFS(ликв!Y:Y,ликв!$J:$J,$J20)</f>
        <v>0</v>
      </c>
      <c r="Z20" s="132"/>
      <c r="AA20" s="99"/>
    </row>
    <row r="21" spans="1:27">
      <c r="A21" s="97"/>
      <c r="B21" s="97"/>
      <c r="C21" s="107"/>
      <c r="D21" s="108"/>
      <c r="E21" s="264">
        <v>0.15</v>
      </c>
      <c r="F21" s="267">
        <v>0.2</v>
      </c>
      <c r="G21" s="262"/>
      <c r="H21" s="109" t="str">
        <f>"ранг1 &lt; "&amp;E21&amp;" &lt; ранг2 &lt; "&amp;F21&amp;" &lt; ранг3"</f>
        <v>ранг1 &lt; 0,15 &lt; ранг2 &lt; 0,2 &lt; ранг3</v>
      </c>
      <c r="I21" s="97"/>
      <c r="J21" s="122"/>
      <c r="K21" s="97"/>
      <c r="L21" s="139"/>
      <c r="M21" s="140"/>
      <c r="N21" s="154"/>
      <c r="O21" s="155"/>
      <c r="P21" s="140"/>
      <c r="Q21" s="140"/>
      <c r="R21" s="140"/>
      <c r="S21" s="140"/>
      <c r="T21" s="141"/>
      <c r="U21" s="139"/>
      <c r="V21" s="140"/>
      <c r="W21" s="141"/>
      <c r="X21" s="139"/>
      <c r="Y21" s="140"/>
      <c r="Z21" s="141"/>
      <c r="AA21" s="97"/>
    </row>
    <row r="22" spans="1:27" s="260" customFormat="1" ht="11.25">
      <c r="A22" s="251"/>
      <c r="B22" s="251"/>
      <c r="C22" s="252"/>
      <c r="D22" s="253"/>
      <c r="E22" s="253"/>
      <c r="F22" s="253"/>
      <c r="G22" s="253" t="s">
        <v>471</v>
      </c>
      <c r="H22" s="254"/>
      <c r="I22" s="251"/>
      <c r="J22" s="211"/>
      <c r="K22" s="251"/>
      <c r="L22" s="255"/>
      <c r="M22" s="256">
        <f>IF(M20&lt;$E21,1,IF(M20&lt;$F21,2,3))</f>
        <v>1</v>
      </c>
      <c r="N22" s="257"/>
      <c r="O22" s="258"/>
      <c r="P22" s="256">
        <f>IF(P20&lt;$E21,1,IF(P20&lt;$F21,2,3))</f>
        <v>1</v>
      </c>
      <c r="Q22" s="256">
        <f t="shared" ref="Q22" si="5">IF(Q20&lt;$E21,1,IF(Q20&lt;$F21,2,3))</f>
        <v>1</v>
      </c>
      <c r="R22" s="256">
        <f t="shared" ref="R22" si="6">IF(R20&lt;$E21,1,IF(R20&lt;$F21,2,3))</f>
        <v>1</v>
      </c>
      <c r="S22" s="256">
        <f t="shared" ref="S22" si="7">IF(S20&lt;$E21,1,IF(S20&lt;$F21,2,3))</f>
        <v>1</v>
      </c>
      <c r="T22" s="259"/>
      <c r="U22" s="255"/>
      <c r="V22" s="256">
        <f>IF(V20&lt;$E21,1,IF(V20&lt;$F21,2,3))</f>
        <v>1</v>
      </c>
      <c r="W22" s="259"/>
      <c r="X22" s="255"/>
      <c r="Y22" s="256">
        <f>IF(Y20&lt;$E21,1,IF(Y20&lt;$F21,2,3))</f>
        <v>1</v>
      </c>
      <c r="Z22" s="259"/>
      <c r="AA22" s="251"/>
    </row>
    <row r="23" spans="1:27" s="96" customFormat="1">
      <c r="A23" s="99"/>
      <c r="B23" s="99"/>
      <c r="C23" s="104"/>
      <c r="D23" s="105"/>
      <c r="E23" s="105"/>
      <c r="F23" s="105"/>
      <c r="G23" s="105"/>
      <c r="H23" s="106"/>
      <c r="I23" s="99"/>
      <c r="J23" s="120"/>
      <c r="K23" s="99"/>
      <c r="L23" s="130"/>
      <c r="M23" s="201"/>
      <c r="N23" s="148"/>
      <c r="O23" s="149"/>
      <c r="P23" s="201"/>
      <c r="Q23" s="201"/>
      <c r="R23" s="201"/>
      <c r="S23" s="201"/>
      <c r="T23" s="132"/>
      <c r="U23" s="130"/>
      <c r="V23" s="201"/>
      <c r="W23" s="132"/>
      <c r="X23" s="130"/>
      <c r="Y23" s="201"/>
      <c r="Z23" s="132"/>
      <c r="AA23" s="99"/>
    </row>
    <row r="24" spans="1:27" s="96" customFormat="1">
      <c r="A24" s="99"/>
      <c r="B24" s="99"/>
      <c r="C24" s="104"/>
      <c r="D24" s="105" t="s">
        <v>468</v>
      </c>
      <c r="E24" s="105"/>
      <c r="F24" s="105" t="s">
        <v>368</v>
      </c>
      <c r="G24" s="105"/>
      <c r="H24" s="106"/>
      <c r="I24" s="99"/>
      <c r="J24" s="120" t="s">
        <v>367</v>
      </c>
      <c r="K24" s="99"/>
      <c r="L24" s="130"/>
      <c r="M24" s="214">
        <f>SUMIFS(устойч!M:M,устойч!$J:$J,$J24)</f>
        <v>0</v>
      </c>
      <c r="N24" s="228"/>
      <c r="O24" s="229"/>
      <c r="P24" s="214">
        <f>SUMIFS(устойч!P:P,устойч!$J:$J,$J24)</f>
        <v>0</v>
      </c>
      <c r="Q24" s="214">
        <f>SUMIFS(устойч!Q:Q,устойч!$J:$J,$J24)</f>
        <v>0</v>
      </c>
      <c r="R24" s="214">
        <f>SUMIFS(устойч!R:R,устойч!$J:$J,$J24)</f>
        <v>0</v>
      </c>
      <c r="S24" s="214">
        <f>SUMIFS(устойч!S:S,устойч!$J:$J,$J24)</f>
        <v>0</v>
      </c>
      <c r="T24" s="230"/>
      <c r="U24" s="231"/>
      <c r="V24" s="214">
        <f>SUMIFS(устойч!V:V,устойч!$J:$J,$J24)</f>
        <v>0</v>
      </c>
      <c r="W24" s="230"/>
      <c r="X24" s="231"/>
      <c r="Y24" s="214">
        <f>SUMIFS(устойч!Y:Y,устойч!$J:$J,$J24)</f>
        <v>0</v>
      </c>
      <c r="Z24" s="132"/>
      <c r="AA24" s="99"/>
    </row>
    <row r="25" spans="1:27">
      <c r="A25" s="97"/>
      <c r="B25" s="97"/>
      <c r="C25" s="107"/>
      <c r="D25" s="108"/>
      <c r="E25" s="261">
        <v>0.4</v>
      </c>
      <c r="F25" s="267">
        <v>0.5</v>
      </c>
      <c r="G25" s="262"/>
      <c r="H25" s="109" t="str">
        <f>"ранг1 &lt; "&amp;E25&amp;" &lt; ранг2 &lt; "&amp;F25&amp;" &lt; ранг3"</f>
        <v>ранг1 &lt; 0,4 &lt; ранг2 &lt; 0,5 &lt; ранг3</v>
      </c>
      <c r="I25" s="97"/>
      <c r="J25" s="122"/>
      <c r="K25" s="97"/>
      <c r="L25" s="139"/>
      <c r="M25" s="140"/>
      <c r="N25" s="154"/>
      <c r="O25" s="155"/>
      <c r="P25" s="140"/>
      <c r="Q25" s="140"/>
      <c r="R25" s="140"/>
      <c r="S25" s="140"/>
      <c r="T25" s="141"/>
      <c r="U25" s="139"/>
      <c r="V25" s="140"/>
      <c r="W25" s="141"/>
      <c r="X25" s="139"/>
      <c r="Y25" s="140"/>
      <c r="Z25" s="141"/>
      <c r="AA25" s="97"/>
    </row>
    <row r="26" spans="1:27" s="260" customFormat="1" ht="11.25">
      <c r="A26" s="251"/>
      <c r="B26" s="251"/>
      <c r="C26" s="252"/>
      <c r="D26" s="253"/>
      <c r="E26" s="253"/>
      <c r="F26" s="253"/>
      <c r="G26" s="253" t="s">
        <v>472</v>
      </c>
      <c r="H26" s="254"/>
      <c r="I26" s="251"/>
      <c r="J26" s="211"/>
      <c r="K26" s="251"/>
      <c r="L26" s="255"/>
      <c r="M26" s="256">
        <f>IF(M24&lt;$E25,1,IF(M24&lt;$F25,2,3))</f>
        <v>1</v>
      </c>
      <c r="N26" s="257"/>
      <c r="O26" s="258"/>
      <c r="P26" s="256">
        <f>IF(P24&lt;$E25,1,IF(P24&lt;$F25,2,3))</f>
        <v>1</v>
      </c>
      <c r="Q26" s="256">
        <f t="shared" ref="Q26" si="8">IF(Q24&lt;$E25,1,IF(Q24&lt;$F25,2,3))</f>
        <v>1</v>
      </c>
      <c r="R26" s="256">
        <f t="shared" ref="R26" si="9">IF(R24&lt;$E25,1,IF(R24&lt;$F25,2,3))</f>
        <v>1</v>
      </c>
      <c r="S26" s="256">
        <f t="shared" ref="S26" si="10">IF(S24&lt;$E25,1,IF(S24&lt;$F25,2,3))</f>
        <v>1</v>
      </c>
      <c r="T26" s="259"/>
      <c r="U26" s="255"/>
      <c r="V26" s="256">
        <f>IF(V24&lt;$E25,1,IF(V24&lt;$F25,2,3))</f>
        <v>1</v>
      </c>
      <c r="W26" s="259"/>
      <c r="X26" s="255"/>
      <c r="Y26" s="256">
        <f>IF(Y24&lt;$E25,1,IF(Y24&lt;$F25,2,3))</f>
        <v>1</v>
      </c>
      <c r="Z26" s="259"/>
      <c r="AA26" s="251"/>
    </row>
    <row r="27" spans="1:27" s="96" customFormat="1">
      <c r="A27" s="99"/>
      <c r="B27" s="99"/>
      <c r="C27" s="104"/>
      <c r="D27" s="105" t="s">
        <v>473</v>
      </c>
      <c r="E27" s="105"/>
      <c r="F27" s="105"/>
      <c r="G27" s="105"/>
      <c r="H27" s="106"/>
      <c r="I27" s="99"/>
      <c r="J27" s="120"/>
      <c r="K27" s="99"/>
      <c r="L27" s="130"/>
      <c r="M27" s="201"/>
      <c r="N27" s="148"/>
      <c r="O27" s="149"/>
      <c r="P27" s="201"/>
      <c r="Q27" s="201"/>
      <c r="R27" s="201"/>
      <c r="S27" s="201"/>
      <c r="T27" s="132"/>
      <c r="U27" s="130"/>
      <c r="V27" s="201"/>
      <c r="W27" s="132"/>
      <c r="X27" s="130"/>
      <c r="Y27" s="201"/>
      <c r="Z27" s="132"/>
      <c r="AA27" s="99"/>
    </row>
    <row r="28" spans="1:27">
      <c r="A28" s="97"/>
      <c r="B28" s="97"/>
      <c r="C28" s="107"/>
      <c r="D28" s="108" t="s">
        <v>465</v>
      </c>
      <c r="E28" s="108"/>
      <c r="F28" s="108" t="s">
        <v>321</v>
      </c>
      <c r="G28" s="108"/>
      <c r="H28" s="109"/>
      <c r="I28" s="97"/>
      <c r="J28" s="122"/>
      <c r="K28" s="97"/>
      <c r="L28" s="139"/>
      <c r="M28" s="270">
        <v>0.4</v>
      </c>
      <c r="N28" s="261"/>
      <c r="O28" s="265"/>
      <c r="P28" s="270">
        <v>0.4</v>
      </c>
      <c r="Q28" s="270">
        <v>0.4</v>
      </c>
      <c r="R28" s="270">
        <v>0.4</v>
      </c>
      <c r="S28" s="270">
        <v>0.4</v>
      </c>
      <c r="T28" s="268"/>
      <c r="U28" s="269"/>
      <c r="V28" s="270">
        <v>0.4</v>
      </c>
      <c r="W28" s="268"/>
      <c r="X28" s="269"/>
      <c r="Y28" s="270">
        <v>0.4</v>
      </c>
      <c r="Z28" s="141"/>
      <c r="AA28" s="97"/>
    </row>
    <row r="29" spans="1:27">
      <c r="A29" s="97"/>
      <c r="B29" s="97"/>
      <c r="C29" s="107"/>
      <c r="D29" s="108" t="s">
        <v>466</v>
      </c>
      <c r="E29" s="108"/>
      <c r="F29" s="108" t="s">
        <v>326</v>
      </c>
      <c r="G29" s="108"/>
      <c r="H29" s="109"/>
      <c r="I29" s="97"/>
      <c r="J29" s="122"/>
      <c r="K29" s="97"/>
      <c r="L29" s="139"/>
      <c r="M29" s="270">
        <v>0.3</v>
      </c>
      <c r="N29" s="261"/>
      <c r="O29" s="265"/>
      <c r="P29" s="270">
        <v>0.3</v>
      </c>
      <c r="Q29" s="270">
        <v>0.3</v>
      </c>
      <c r="R29" s="270">
        <v>0.3</v>
      </c>
      <c r="S29" s="270">
        <v>0.3</v>
      </c>
      <c r="T29" s="268"/>
      <c r="U29" s="269"/>
      <c r="V29" s="270">
        <v>0.3</v>
      </c>
      <c r="W29" s="268"/>
      <c r="X29" s="269"/>
      <c r="Y29" s="270">
        <v>0.3</v>
      </c>
      <c r="Z29" s="141"/>
      <c r="AA29" s="97"/>
    </row>
    <row r="30" spans="1:27">
      <c r="A30" s="97"/>
      <c r="B30" s="97"/>
      <c r="C30" s="107"/>
      <c r="D30" s="108" t="s">
        <v>467</v>
      </c>
      <c r="E30" s="108"/>
      <c r="F30" s="108" t="s">
        <v>330</v>
      </c>
      <c r="G30" s="108"/>
      <c r="H30" s="109"/>
      <c r="I30" s="97"/>
      <c r="J30" s="122"/>
      <c r="K30" s="97"/>
      <c r="L30" s="139"/>
      <c r="M30" s="270">
        <v>0.2</v>
      </c>
      <c r="N30" s="261"/>
      <c r="O30" s="265"/>
      <c r="P30" s="270">
        <v>0.2</v>
      </c>
      <c r="Q30" s="270">
        <v>0.2</v>
      </c>
      <c r="R30" s="270">
        <v>0.2</v>
      </c>
      <c r="S30" s="270">
        <v>0.2</v>
      </c>
      <c r="T30" s="268"/>
      <c r="U30" s="269"/>
      <c r="V30" s="270">
        <v>0.2</v>
      </c>
      <c r="W30" s="268"/>
      <c r="X30" s="269"/>
      <c r="Y30" s="270">
        <v>0.2</v>
      </c>
      <c r="Z30" s="141"/>
      <c r="AA30" s="97"/>
    </row>
    <row r="31" spans="1:27">
      <c r="A31" s="97"/>
      <c r="B31" s="97"/>
      <c r="C31" s="107"/>
      <c r="D31" s="108" t="s">
        <v>468</v>
      </c>
      <c r="E31" s="108"/>
      <c r="F31" s="108" t="s">
        <v>368</v>
      </c>
      <c r="G31" s="108"/>
      <c r="H31" s="109"/>
      <c r="I31" s="97"/>
      <c r="J31" s="122"/>
      <c r="K31" s="97"/>
      <c r="L31" s="139"/>
      <c r="M31" s="270">
        <v>0.1</v>
      </c>
      <c r="N31" s="261"/>
      <c r="O31" s="265"/>
      <c r="P31" s="270">
        <v>0.1</v>
      </c>
      <c r="Q31" s="270">
        <v>0.1</v>
      </c>
      <c r="R31" s="270">
        <v>0.1</v>
      </c>
      <c r="S31" s="270">
        <v>0.1</v>
      </c>
      <c r="T31" s="268"/>
      <c r="U31" s="269"/>
      <c r="V31" s="270">
        <v>0.1</v>
      </c>
      <c r="W31" s="268"/>
      <c r="X31" s="269"/>
      <c r="Y31" s="270">
        <v>0.1</v>
      </c>
      <c r="Z31" s="141"/>
      <c r="AA31" s="97"/>
    </row>
    <row r="32" spans="1:27" s="260" customFormat="1" ht="11.25">
      <c r="A32" s="251"/>
      <c r="B32" s="251"/>
      <c r="C32" s="252"/>
      <c r="D32" s="253"/>
      <c r="E32" s="253"/>
      <c r="F32" s="253"/>
      <c r="G32" s="253" t="s">
        <v>474</v>
      </c>
      <c r="H32" s="254"/>
      <c r="I32" s="251"/>
      <c r="J32" s="211"/>
      <c r="K32" s="251"/>
      <c r="L32" s="255"/>
      <c r="M32" s="271">
        <f>100%-SUM(M28:M31)</f>
        <v>0</v>
      </c>
      <c r="N32" s="257"/>
      <c r="O32" s="258"/>
      <c r="P32" s="271">
        <f t="shared" ref="P32:S32" si="11">100%-SUM(P28:P31)</f>
        <v>0</v>
      </c>
      <c r="Q32" s="271">
        <f t="shared" si="11"/>
        <v>0</v>
      </c>
      <c r="R32" s="271">
        <f t="shared" si="11"/>
        <v>0</v>
      </c>
      <c r="S32" s="271">
        <f t="shared" si="11"/>
        <v>0</v>
      </c>
      <c r="T32" s="259"/>
      <c r="U32" s="255"/>
      <c r="V32" s="271">
        <f>100%-SUM(V28:V31)</f>
        <v>0</v>
      </c>
      <c r="W32" s="259"/>
      <c r="X32" s="255"/>
      <c r="Y32" s="271">
        <f>100%-SUM(Y28:Y31)</f>
        <v>0</v>
      </c>
      <c r="Z32" s="259"/>
      <c r="AA32" s="251"/>
    </row>
    <row r="33" spans="1:27" s="96" customFormat="1">
      <c r="A33" s="99"/>
      <c r="B33" s="99"/>
      <c r="C33" s="104"/>
      <c r="D33" s="105"/>
      <c r="E33" s="105"/>
      <c r="F33" s="105"/>
      <c r="G33" s="105"/>
      <c r="H33" s="106"/>
      <c r="I33" s="99"/>
      <c r="J33" s="120"/>
      <c r="K33" s="99"/>
      <c r="L33" s="130"/>
      <c r="M33" s="201"/>
      <c r="N33" s="148"/>
      <c r="O33" s="149"/>
      <c r="P33" s="201"/>
      <c r="Q33" s="201"/>
      <c r="R33" s="201"/>
      <c r="S33" s="201"/>
      <c r="T33" s="132"/>
      <c r="U33" s="130"/>
      <c r="V33" s="201"/>
      <c r="W33" s="132"/>
      <c r="X33" s="130"/>
      <c r="Y33" s="201"/>
      <c r="Z33" s="132"/>
      <c r="AA33" s="99"/>
    </row>
    <row r="34" spans="1:27" s="96" customFormat="1">
      <c r="A34" s="99"/>
      <c r="B34" s="99"/>
      <c r="C34" s="104"/>
      <c r="D34" s="105" t="s">
        <v>475</v>
      </c>
      <c r="E34" s="105"/>
      <c r="F34" s="105" t="s">
        <v>476</v>
      </c>
      <c r="G34" s="105"/>
      <c r="H34" s="106"/>
      <c r="I34" s="99"/>
      <c r="J34" s="120" t="s">
        <v>475</v>
      </c>
      <c r="K34" s="99"/>
      <c r="L34" s="130"/>
      <c r="M34" s="214">
        <f>M14*M28+M18*M29+M22*M30+M26*M31</f>
        <v>0.99999999999999989</v>
      </c>
      <c r="N34" s="228"/>
      <c r="O34" s="229"/>
      <c r="P34" s="214">
        <f>P14*P28+P18*P29+P22*P30+P26*P31</f>
        <v>0.99999999999999989</v>
      </c>
      <c r="Q34" s="214">
        <f t="shared" ref="Q34:S34" si="12">Q14*Q28+Q18*Q29+Q22*Q30+Q26*Q31</f>
        <v>0.99999999999999989</v>
      </c>
      <c r="R34" s="214">
        <f t="shared" si="12"/>
        <v>0.99999999999999989</v>
      </c>
      <c r="S34" s="214">
        <f t="shared" si="12"/>
        <v>0.99999999999999989</v>
      </c>
      <c r="T34" s="230"/>
      <c r="U34" s="231"/>
      <c r="V34" s="214">
        <f>V14*V28+V18*V29+V22*V30+V26*V31</f>
        <v>0.99999999999999989</v>
      </c>
      <c r="W34" s="230"/>
      <c r="X34" s="231"/>
      <c r="Y34" s="214">
        <f>Y14*Y28+Y18*Y29+Y22*Y30+Y26*Y31</f>
        <v>0.99999999999999989</v>
      </c>
      <c r="Z34" s="132"/>
      <c r="AA34" s="99"/>
    </row>
    <row r="35" spans="1:27">
      <c r="A35" s="97"/>
      <c r="B35" s="97"/>
      <c r="C35" s="107"/>
      <c r="D35" s="108"/>
      <c r="E35" s="261">
        <v>1.5</v>
      </c>
      <c r="F35" s="267">
        <v>2.5</v>
      </c>
      <c r="G35" s="262"/>
      <c r="H35" s="109" t="str">
        <f>"ранг1 &lt; "&amp;E35&amp;" &lt; ранг2 &lt; "&amp;F35&amp;" &lt; ранг3"</f>
        <v>ранг1 &lt; 1,5 &lt; ранг2 &lt; 2,5 &lt; ранг3</v>
      </c>
      <c r="I35" s="97"/>
      <c r="J35" s="122"/>
      <c r="K35" s="97"/>
      <c r="L35" s="139"/>
      <c r="M35" s="140"/>
      <c r="N35" s="154"/>
      <c r="O35" s="155"/>
      <c r="P35" s="140"/>
      <c r="Q35" s="140"/>
      <c r="R35" s="140"/>
      <c r="S35" s="140"/>
      <c r="T35" s="141"/>
      <c r="U35" s="139"/>
      <c r="V35" s="140"/>
      <c r="W35" s="141"/>
      <c r="X35" s="139"/>
      <c r="Y35" s="140"/>
      <c r="Z35" s="141"/>
      <c r="AA35" s="97"/>
    </row>
    <row r="36" spans="1:27" s="260" customFormat="1" ht="11.25">
      <c r="A36" s="251"/>
      <c r="B36" s="251"/>
      <c r="C36" s="252"/>
      <c r="D36" s="253"/>
      <c r="E36" s="253"/>
      <c r="F36" s="253"/>
      <c r="G36" s="253" t="s">
        <v>477</v>
      </c>
      <c r="H36" s="254"/>
      <c r="I36" s="251"/>
      <c r="J36" s="211"/>
      <c r="K36" s="251"/>
      <c r="L36" s="255"/>
      <c r="M36" s="256">
        <f>IF(M34&lt;$E35,1,IF(M34&lt;$F35,2,3))</f>
        <v>1</v>
      </c>
      <c r="N36" s="257"/>
      <c r="O36" s="258"/>
      <c r="P36" s="256">
        <f>IF(P34&lt;$E35,1,IF(P34&lt;$F35,2,3))</f>
        <v>1</v>
      </c>
      <c r="Q36" s="256">
        <f t="shared" ref="Q36" si="13">IF(Q34&lt;$E35,1,IF(Q34&lt;$F35,2,3))</f>
        <v>1</v>
      </c>
      <c r="R36" s="256">
        <f>IF(R34&lt;$E35,1,IF(R34&lt;$F35,2,3))</f>
        <v>1</v>
      </c>
      <c r="S36" s="256">
        <f t="shared" ref="S36" si="14">IF(S34&lt;$E35,1,IF(S34&lt;$F35,2,3))</f>
        <v>1</v>
      </c>
      <c r="T36" s="259"/>
      <c r="U36" s="255"/>
      <c r="V36" s="256">
        <f>IF(V34&lt;$E35,1,IF(V34&lt;$F35,2,3))</f>
        <v>1</v>
      </c>
      <c r="W36" s="259"/>
      <c r="X36" s="255"/>
      <c r="Y36" s="256">
        <f>IF(Y34&lt;$E35,1,IF(Y34&lt;$F35,2,3))</f>
        <v>1</v>
      </c>
      <c r="Z36" s="259"/>
      <c r="AA36" s="251"/>
    </row>
    <row r="37" spans="1:27" s="96" customFormat="1">
      <c r="A37" s="99"/>
      <c r="B37" s="99"/>
      <c r="C37" s="104"/>
      <c r="D37" s="105"/>
      <c r="E37" s="105"/>
      <c r="F37" s="105"/>
      <c r="G37" s="105"/>
      <c r="H37" s="106"/>
      <c r="I37" s="99"/>
      <c r="J37" s="120"/>
      <c r="K37" s="99"/>
      <c r="L37" s="130"/>
      <c r="M37" s="201"/>
      <c r="N37" s="148"/>
      <c r="O37" s="149"/>
      <c r="P37" s="201"/>
      <c r="Q37" s="201"/>
      <c r="R37" s="201"/>
      <c r="S37" s="201"/>
      <c r="T37" s="132"/>
      <c r="U37" s="130"/>
      <c r="V37" s="201"/>
      <c r="W37" s="132"/>
      <c r="X37" s="130"/>
      <c r="Y37" s="201"/>
      <c r="Z37" s="132"/>
      <c r="AA37" s="99"/>
    </row>
    <row r="38" spans="1:27" s="96" customFormat="1">
      <c r="A38" s="99"/>
      <c r="B38" s="99"/>
      <c r="C38" s="104"/>
      <c r="D38" s="105"/>
      <c r="E38" s="105">
        <v>3</v>
      </c>
      <c r="F38" s="105" t="s">
        <v>478</v>
      </c>
      <c r="G38" s="105"/>
      <c r="H38" s="106"/>
      <c r="I38" s="99"/>
      <c r="J38" s="120"/>
      <c r="K38" s="99"/>
      <c r="L38" s="130"/>
      <c r="M38" s="272" t="str">
        <f>IF(M$36=$E38,"да","нет")</f>
        <v>нет</v>
      </c>
      <c r="N38" s="228"/>
      <c r="O38" s="229"/>
      <c r="P38" s="272" t="str">
        <f t="shared" ref="P38:S40" si="15">IF(P$36=$E38,"да","нет")</f>
        <v>нет</v>
      </c>
      <c r="Q38" s="272" t="str">
        <f t="shared" si="15"/>
        <v>нет</v>
      </c>
      <c r="R38" s="272" t="str">
        <f t="shared" si="15"/>
        <v>нет</v>
      </c>
      <c r="S38" s="272" t="str">
        <f t="shared" si="15"/>
        <v>нет</v>
      </c>
      <c r="T38" s="230"/>
      <c r="U38" s="231"/>
      <c r="V38" s="272" t="str">
        <f>IF(V$36=$E38,"да","нет")</f>
        <v>нет</v>
      </c>
      <c r="W38" s="230"/>
      <c r="X38" s="231"/>
      <c r="Y38" s="272" t="str">
        <f>IF(Y$36=$E38,"да","нет")</f>
        <v>нет</v>
      </c>
      <c r="Z38" s="132"/>
      <c r="AA38" s="99"/>
    </row>
    <row r="39" spans="1:27" s="96" customFormat="1">
      <c r="A39" s="99"/>
      <c r="B39" s="99"/>
      <c r="C39" s="104"/>
      <c r="D39" s="105"/>
      <c r="E39" s="105">
        <v>2</v>
      </c>
      <c r="F39" s="105" t="s">
        <v>479</v>
      </c>
      <c r="G39" s="105"/>
      <c r="H39" s="106"/>
      <c r="I39" s="99"/>
      <c r="J39" s="120"/>
      <c r="K39" s="99"/>
      <c r="L39" s="130"/>
      <c r="M39" s="272" t="str">
        <f t="shared" ref="M39:M40" si="16">IF(M$36=$E39,"да","нет")</f>
        <v>нет</v>
      </c>
      <c r="N39" s="228"/>
      <c r="O39" s="229"/>
      <c r="P39" s="272" t="str">
        <f t="shared" si="15"/>
        <v>нет</v>
      </c>
      <c r="Q39" s="272" t="str">
        <f t="shared" si="15"/>
        <v>нет</v>
      </c>
      <c r="R39" s="272" t="str">
        <f t="shared" si="15"/>
        <v>нет</v>
      </c>
      <c r="S39" s="272" t="str">
        <f t="shared" si="15"/>
        <v>нет</v>
      </c>
      <c r="T39" s="230"/>
      <c r="U39" s="231"/>
      <c r="V39" s="272" t="str">
        <f t="shared" ref="V39:V40" si="17">IF(V$36=$E39,"да","нет")</f>
        <v>нет</v>
      </c>
      <c r="W39" s="230"/>
      <c r="X39" s="231"/>
      <c r="Y39" s="272" t="str">
        <f t="shared" ref="Y39:Y40" si="18">IF(Y$36=$E39,"да","нет")</f>
        <v>нет</v>
      </c>
      <c r="Z39" s="132"/>
      <c r="AA39" s="99"/>
    </row>
    <row r="40" spans="1:27" s="96" customFormat="1">
      <c r="A40" s="99"/>
      <c r="B40" s="99"/>
      <c r="C40" s="104"/>
      <c r="D40" s="105"/>
      <c r="E40" s="105">
        <v>1</v>
      </c>
      <c r="F40" s="105" t="s">
        <v>480</v>
      </c>
      <c r="G40" s="105"/>
      <c r="H40" s="106"/>
      <c r="I40" s="99"/>
      <c r="J40" s="120"/>
      <c r="K40" s="99"/>
      <c r="L40" s="130"/>
      <c r="M40" s="272" t="str">
        <f t="shared" si="16"/>
        <v>да</v>
      </c>
      <c r="N40" s="228"/>
      <c r="O40" s="229"/>
      <c r="P40" s="272" t="str">
        <f t="shared" si="15"/>
        <v>да</v>
      </c>
      <c r="Q40" s="272" t="str">
        <f t="shared" si="15"/>
        <v>да</v>
      </c>
      <c r="R40" s="272" t="str">
        <f t="shared" si="15"/>
        <v>да</v>
      </c>
      <c r="S40" s="272" t="str">
        <f t="shared" si="15"/>
        <v>да</v>
      </c>
      <c r="T40" s="230"/>
      <c r="U40" s="231"/>
      <c r="V40" s="272" t="str">
        <f t="shared" si="17"/>
        <v>да</v>
      </c>
      <c r="W40" s="230"/>
      <c r="X40" s="231"/>
      <c r="Y40" s="272" t="str">
        <f t="shared" si="18"/>
        <v>да</v>
      </c>
      <c r="Z40" s="132"/>
      <c r="AA40" s="99"/>
    </row>
    <row r="41" spans="1:27">
      <c r="A41" s="97"/>
      <c r="B41" s="97"/>
      <c r="C41" s="110"/>
      <c r="D41" s="111"/>
      <c r="E41" s="111"/>
      <c r="F41" s="111"/>
      <c r="G41" s="111"/>
      <c r="H41" s="112"/>
      <c r="I41" s="97"/>
      <c r="J41" s="121"/>
      <c r="K41" s="97"/>
      <c r="L41" s="133"/>
      <c r="M41" s="134"/>
      <c r="N41" s="150"/>
      <c r="O41" s="151"/>
      <c r="P41" s="134"/>
      <c r="Q41" s="134"/>
      <c r="R41" s="134"/>
      <c r="S41" s="134"/>
      <c r="T41" s="135"/>
      <c r="U41" s="133"/>
      <c r="V41" s="134"/>
      <c r="W41" s="135"/>
      <c r="X41" s="133"/>
      <c r="Y41" s="134"/>
      <c r="Z41" s="135"/>
      <c r="AA41" s="97"/>
    </row>
    <row r="42" spans="1:27">
      <c r="A42" s="97"/>
      <c r="B42" s="97"/>
      <c r="C42" s="97"/>
      <c r="D42" s="97"/>
      <c r="E42" s="97"/>
      <c r="F42" s="97"/>
      <c r="G42" s="97"/>
      <c r="H42" s="97"/>
      <c r="I42" s="97"/>
      <c r="J42" s="98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</row>
  </sheetData>
  <conditionalFormatting sqref="L10:Z10 L41:Z41">
    <cfRule type="cellIs" dxfId="72" priority="162" operator="equal">
      <formula>0</formula>
    </cfRule>
  </conditionalFormatting>
  <conditionalFormatting sqref="L11:Z11">
    <cfRule type="cellIs" dxfId="71" priority="161" operator="equal">
      <formula>0</formula>
    </cfRule>
  </conditionalFormatting>
  <conditionalFormatting sqref="Y15 V15 P15:S15">
    <cfRule type="cellIs" dxfId="70" priority="156" operator="equal">
      <formula>0</formula>
    </cfRule>
  </conditionalFormatting>
  <conditionalFormatting sqref="L14 Z14">
    <cfRule type="cellIs" dxfId="69" priority="159" operator="equal">
      <formula>0</formula>
    </cfRule>
  </conditionalFormatting>
  <conditionalFormatting sqref="M15">
    <cfRule type="cellIs" dxfId="68" priority="158" operator="equal">
      <formula>0</formula>
    </cfRule>
  </conditionalFormatting>
  <conditionalFormatting sqref="L15 N15:O15 T15:U15 W15:X15 Z15">
    <cfRule type="cellIs" dxfId="67" priority="157" operator="equal">
      <formula>0</formula>
    </cfRule>
  </conditionalFormatting>
  <conditionalFormatting sqref="L12 Z12">
    <cfRule type="cellIs" dxfId="66" priority="155" operator="equal">
      <formula>0</formula>
    </cfRule>
  </conditionalFormatting>
  <conditionalFormatting sqref="Y23 V23 P23:S23">
    <cfRule type="cellIs" dxfId="65" priority="117" operator="equal">
      <formula>0</formula>
    </cfRule>
  </conditionalFormatting>
  <conditionalFormatting sqref="L23 N23:O23 T23:U23 W23:X23 Z23">
    <cfRule type="cellIs" dxfId="64" priority="118" operator="equal">
      <formula>0</formula>
    </cfRule>
  </conditionalFormatting>
  <conditionalFormatting sqref="M23">
    <cfRule type="cellIs" dxfId="63" priority="119" operator="equal">
      <formula>0</formula>
    </cfRule>
  </conditionalFormatting>
  <conditionalFormatting sqref="L24 Z24">
    <cfRule type="cellIs" dxfId="62" priority="92" operator="equal">
      <formula>0</formula>
    </cfRule>
  </conditionalFormatting>
  <conditionalFormatting sqref="M12:Y12">
    <cfRule type="cellIs" dxfId="61" priority="86" operator="equal">
      <formula>0</formula>
    </cfRule>
  </conditionalFormatting>
  <conditionalFormatting sqref="M14:O14 T14:U14 W14:X14">
    <cfRule type="cellIs" dxfId="60" priority="153" operator="equal">
      <formula>0</formula>
    </cfRule>
  </conditionalFormatting>
  <conditionalFormatting sqref="M20:Y20">
    <cfRule type="cellIs" dxfId="59" priority="84" operator="equal">
      <formula>0</formula>
    </cfRule>
  </conditionalFormatting>
  <conditionalFormatting sqref="L16 Z16">
    <cfRule type="cellIs" dxfId="58" priority="147" operator="equal">
      <formula>0</formula>
    </cfRule>
  </conditionalFormatting>
  <conditionalFormatting sqref="M16:Y16">
    <cfRule type="cellIs" dxfId="57" priority="85" operator="equal">
      <formula>0</formula>
    </cfRule>
  </conditionalFormatting>
  <conditionalFormatting sqref="L13:Z13">
    <cfRule type="cellIs" dxfId="56" priority="141" operator="equal">
      <formula>0</formula>
    </cfRule>
  </conditionalFormatting>
  <conditionalFormatting sqref="L18 Z18">
    <cfRule type="cellIs" dxfId="55" priority="81" operator="equal">
      <formula>0</formula>
    </cfRule>
  </conditionalFormatting>
  <conditionalFormatting sqref="M24:Y24">
    <cfRule type="cellIs" dxfId="54" priority="83" operator="equal">
      <formula>0</formula>
    </cfRule>
  </conditionalFormatting>
  <conditionalFormatting sqref="L19 N19:O19 T19:U19 W19:X19 Z19">
    <cfRule type="cellIs" dxfId="53" priority="133" operator="equal">
      <formula>0</formula>
    </cfRule>
  </conditionalFormatting>
  <conditionalFormatting sqref="L17:Z17">
    <cfRule type="cellIs" dxfId="52" priority="79" operator="equal">
      <formula>0</formula>
    </cfRule>
  </conditionalFormatting>
  <conditionalFormatting sqref="M18:O18 T18:U18 W18:X18">
    <cfRule type="cellIs" dxfId="51" priority="72" operator="equal">
      <formula>0</formula>
    </cfRule>
  </conditionalFormatting>
  <conditionalFormatting sqref="L21:Z21">
    <cfRule type="cellIs" dxfId="50" priority="75" operator="equal">
      <formula>0</formula>
    </cfRule>
  </conditionalFormatting>
  <conditionalFormatting sqref="Y18 V18 P18:S18">
    <cfRule type="cellIs" dxfId="49" priority="71" operator="equal">
      <formula>0</formula>
    </cfRule>
  </conditionalFormatting>
  <conditionalFormatting sqref="M19">
    <cfRule type="cellIs" dxfId="48" priority="134" operator="equal">
      <formula>0</formula>
    </cfRule>
  </conditionalFormatting>
  <conditionalFormatting sqref="Y14 V14 P14:S14">
    <cfRule type="cellIs" dxfId="47" priority="73" operator="equal">
      <formula>0</formula>
    </cfRule>
  </conditionalFormatting>
  <conditionalFormatting sqref="L22 Z22">
    <cfRule type="cellIs" dxfId="46" priority="77" operator="equal">
      <formula>0</formula>
    </cfRule>
  </conditionalFormatting>
  <conditionalFormatting sqref="Y22 V22 P22:S22">
    <cfRule type="cellIs" dxfId="45" priority="69" operator="equal">
      <formula>0</formula>
    </cfRule>
  </conditionalFormatting>
  <conditionalFormatting sqref="Y19 V19 P19:S19">
    <cfRule type="cellIs" dxfId="44" priority="132" operator="equal">
      <formula>0</formula>
    </cfRule>
  </conditionalFormatting>
  <conditionalFormatting sqref="L26 Z26">
    <cfRule type="cellIs" dxfId="43" priority="68" operator="equal">
      <formula>0</formula>
    </cfRule>
  </conditionalFormatting>
  <conditionalFormatting sqref="L25:Z25">
    <cfRule type="cellIs" dxfId="42" priority="67" operator="equal">
      <formula>0</formula>
    </cfRule>
  </conditionalFormatting>
  <conditionalFormatting sqref="L20 Z20">
    <cfRule type="cellIs" dxfId="41" priority="128" operator="equal">
      <formula>0</formula>
    </cfRule>
  </conditionalFormatting>
  <conditionalFormatting sqref="M22:O22 T22:U22 W22:X22">
    <cfRule type="cellIs" dxfId="40" priority="70" operator="equal">
      <formula>0</formula>
    </cfRule>
  </conditionalFormatting>
  <conditionalFormatting sqref="M26:O26 T26:U26 W26:X26">
    <cfRule type="cellIs" dxfId="39" priority="66" operator="equal">
      <formula>0</formula>
    </cfRule>
  </conditionalFormatting>
  <conditionalFormatting sqref="Y26 V26 P26:S26">
    <cfRule type="cellIs" dxfId="38" priority="65" operator="equal">
      <formula>0</formula>
    </cfRule>
  </conditionalFormatting>
  <conditionalFormatting sqref="L30 Z30">
    <cfRule type="cellIs" dxfId="37" priority="52" operator="equal">
      <formula>0</formula>
    </cfRule>
  </conditionalFormatting>
  <conditionalFormatting sqref="M28:O28 T28:U28 W28:X28">
    <cfRule type="cellIs" dxfId="36" priority="47" operator="equal">
      <formula>0</formula>
    </cfRule>
  </conditionalFormatting>
  <conditionalFormatting sqref="L27:Z27">
    <cfRule type="cellIs" dxfId="35" priority="64" operator="equal">
      <formula>0</formula>
    </cfRule>
  </conditionalFormatting>
  <conditionalFormatting sqref="L29 Z29">
    <cfRule type="cellIs" dxfId="34" priority="57" operator="equal">
      <formula>0</formula>
    </cfRule>
  </conditionalFormatting>
  <conditionalFormatting sqref="L28 Z28">
    <cfRule type="cellIs" dxfId="33" priority="59" operator="equal">
      <formula>0</formula>
    </cfRule>
  </conditionalFormatting>
  <conditionalFormatting sqref="M31:O31 T31:U31 W31:X31">
    <cfRule type="cellIs" dxfId="32" priority="44" operator="equal">
      <formula>0</formula>
    </cfRule>
  </conditionalFormatting>
  <conditionalFormatting sqref="M30:O30 T30:U30 W30:X30">
    <cfRule type="cellIs" dxfId="31" priority="45" operator="equal">
      <formula>0</formula>
    </cfRule>
  </conditionalFormatting>
  <conditionalFormatting sqref="M29:O29 T29:U29 W29:X29">
    <cfRule type="cellIs" dxfId="30" priority="46" operator="equal">
      <formula>0</formula>
    </cfRule>
  </conditionalFormatting>
  <conditionalFormatting sqref="Y28 V28 P28:S28">
    <cfRule type="cellIs" dxfId="29" priority="30" operator="equal">
      <formula>0</formula>
    </cfRule>
  </conditionalFormatting>
  <conditionalFormatting sqref="Y29 V29 P29:S29">
    <cfRule type="cellIs" dxfId="28" priority="29" operator="equal">
      <formula>0</formula>
    </cfRule>
  </conditionalFormatting>
  <conditionalFormatting sqref="M32:O32 T32:U32 W32:X32">
    <cfRule type="cellIs" dxfId="27" priority="25" operator="equal">
      <formula>0</formula>
    </cfRule>
  </conditionalFormatting>
  <conditionalFormatting sqref="L31 Z31">
    <cfRule type="cellIs" dxfId="26" priority="48" operator="equal">
      <formula>0</formula>
    </cfRule>
  </conditionalFormatting>
  <conditionalFormatting sqref="Y30 V30 P30:S30">
    <cfRule type="cellIs" dxfId="25" priority="28" operator="equal">
      <formula>0</formula>
    </cfRule>
  </conditionalFormatting>
  <conditionalFormatting sqref="Y31 V31 P31:S31">
    <cfRule type="cellIs" dxfId="24" priority="27" operator="equal">
      <formula>0</formula>
    </cfRule>
  </conditionalFormatting>
  <conditionalFormatting sqref="L36 Z36">
    <cfRule type="cellIs" dxfId="23" priority="20" operator="equal">
      <formula>0</formula>
    </cfRule>
  </conditionalFormatting>
  <conditionalFormatting sqref="Y32 V32 P32:S32">
    <cfRule type="cellIs" dxfId="22" priority="23" operator="equal">
      <formula>0</formula>
    </cfRule>
  </conditionalFormatting>
  <conditionalFormatting sqref="L34 Z34">
    <cfRule type="cellIs" dxfId="21" priority="22" operator="equal">
      <formula>0</formula>
    </cfRule>
  </conditionalFormatting>
  <conditionalFormatting sqref="M34:Y34">
    <cfRule type="cellIs" dxfId="20" priority="21" operator="equal">
      <formula>0</formula>
    </cfRule>
  </conditionalFormatting>
  <conditionalFormatting sqref="L35:Z35">
    <cfRule type="cellIs" dxfId="19" priority="19" operator="equal">
      <formula>0</formula>
    </cfRule>
  </conditionalFormatting>
  <conditionalFormatting sqref="L32 Z32">
    <cfRule type="cellIs" dxfId="18" priority="26" operator="equal">
      <formula>0</formula>
    </cfRule>
  </conditionalFormatting>
  <conditionalFormatting sqref="Y36 V36 P36:S36">
    <cfRule type="cellIs" dxfId="17" priority="17" operator="equal">
      <formula>0</formula>
    </cfRule>
  </conditionalFormatting>
  <conditionalFormatting sqref="M36:O36 T36:U36 W36:X36">
    <cfRule type="cellIs" dxfId="16" priority="18" operator="equal">
      <formula>0</formula>
    </cfRule>
  </conditionalFormatting>
  <conditionalFormatting sqref="M33">
    <cfRule type="cellIs" dxfId="15" priority="16" operator="equal">
      <formula>0</formula>
    </cfRule>
  </conditionalFormatting>
  <conditionalFormatting sqref="L33 N33:O33 T33:U33 W33:X33 Z33">
    <cfRule type="cellIs" dxfId="14" priority="15" operator="equal">
      <formula>0</formula>
    </cfRule>
  </conditionalFormatting>
  <conditionalFormatting sqref="Y33 V33 P33:S33">
    <cfRule type="cellIs" dxfId="13" priority="14" operator="equal">
      <formula>0</formula>
    </cfRule>
  </conditionalFormatting>
  <conditionalFormatting sqref="L38 Z38">
    <cfRule type="cellIs" dxfId="12" priority="13" operator="equal">
      <formula>0</formula>
    </cfRule>
  </conditionalFormatting>
  <conditionalFormatting sqref="L39 Z39">
    <cfRule type="cellIs" dxfId="11" priority="12" operator="equal">
      <formula>0</formula>
    </cfRule>
  </conditionalFormatting>
  <conditionalFormatting sqref="M38:O38 T38:U38 W38:X38 M39:M40">
    <cfRule type="cellIs" dxfId="10" priority="10" operator="equal">
      <formula>0</formula>
    </cfRule>
  </conditionalFormatting>
  <conditionalFormatting sqref="L40 Z40">
    <cfRule type="cellIs" dxfId="9" priority="11" operator="equal">
      <formula>0</formula>
    </cfRule>
  </conditionalFormatting>
  <conditionalFormatting sqref="N40:O40 T40:U40 W40:X40">
    <cfRule type="cellIs" dxfId="8" priority="8" operator="equal">
      <formula>0</formula>
    </cfRule>
  </conditionalFormatting>
  <conditionalFormatting sqref="N39:O39 T39:U39 W39:X39">
    <cfRule type="cellIs" dxfId="7" priority="9" operator="equal">
      <formula>0</formula>
    </cfRule>
  </conditionalFormatting>
  <conditionalFormatting sqref="M37">
    <cfRule type="cellIs" dxfId="6" priority="4" operator="equal">
      <formula>0</formula>
    </cfRule>
  </conditionalFormatting>
  <conditionalFormatting sqref="Y37 V37 P37:S37">
    <cfRule type="cellIs" dxfId="5" priority="2" operator="equal">
      <formula>0</formula>
    </cfRule>
  </conditionalFormatting>
  <conditionalFormatting sqref="L37 N37:O37 T37:U37 W37:X37 Z37">
    <cfRule type="cellIs" dxfId="4" priority="3" operator="equal">
      <formula>0</formula>
    </cfRule>
  </conditionalFormatting>
  <conditionalFormatting sqref="Y38:Y40 V38:V40 P38:S40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A59"/>
  <sheetViews>
    <sheetView zoomScale="90" zoomScaleNormal="90" workbookViewId="0">
      <pane xSplit="11" ySplit="12" topLeftCell="L13" activePane="bottomRight" state="frozen"/>
      <selection pane="topRight" activeCell="L1" sqref="L1"/>
      <selection pane="bottomLeft" activeCell="A13" sqref="A13"/>
      <selection pane="bottomRight"/>
    </sheetView>
  </sheetViews>
  <sheetFormatPr defaultRowHeight="12.75"/>
  <cols>
    <col min="1" max="2" width="2.5703125" style="94" customWidth="1"/>
    <col min="3" max="7" width="1.7109375" style="94" customWidth="1"/>
    <col min="8" max="8" width="67.5703125" style="94" customWidth="1"/>
    <col min="9" max="9" width="1.7109375" style="94" customWidth="1"/>
    <col min="10" max="10" width="7.2851562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251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 t="s">
        <v>269</v>
      </c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 t="s">
        <v>270</v>
      </c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268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97"/>
      <c r="C10" s="115"/>
      <c r="D10" s="116"/>
      <c r="E10" s="116"/>
      <c r="F10" s="116"/>
      <c r="G10" s="116"/>
      <c r="H10" s="117"/>
      <c r="I10" s="97"/>
      <c r="J10" s="119"/>
      <c r="K10" s="97"/>
      <c r="L10" s="127"/>
      <c r="M10" s="128"/>
      <c r="N10" s="146"/>
      <c r="O10" s="147"/>
      <c r="P10" s="128"/>
      <c r="Q10" s="128"/>
      <c r="R10" s="128"/>
      <c r="S10" s="128"/>
      <c r="T10" s="129"/>
      <c r="U10" s="127"/>
      <c r="V10" s="128"/>
      <c r="W10" s="129"/>
      <c r="X10" s="127"/>
      <c r="Y10" s="128"/>
      <c r="Z10" s="129"/>
      <c r="AA10" s="97"/>
    </row>
    <row r="11" spans="1:27" s="96" customFormat="1">
      <c r="A11" s="99"/>
      <c r="B11" s="99"/>
      <c r="C11" s="104" t="s">
        <v>259</v>
      </c>
      <c r="D11" s="105"/>
      <c r="E11" s="105"/>
      <c r="F11" s="105"/>
      <c r="G11" s="105"/>
      <c r="H11" s="106"/>
      <c r="I11" s="99"/>
      <c r="J11" s="120"/>
      <c r="K11" s="99"/>
      <c r="L11" s="130"/>
      <c r="M11" s="131">
        <f>M13-M34</f>
        <v>0</v>
      </c>
      <c r="N11" s="148"/>
      <c r="O11" s="149"/>
      <c r="P11" s="131">
        <f t="shared" ref="P11:S11" si="0">P13-P34</f>
        <v>0</v>
      </c>
      <c r="Q11" s="131">
        <f t="shared" si="0"/>
        <v>0</v>
      </c>
      <c r="R11" s="131">
        <f t="shared" si="0"/>
        <v>0</v>
      </c>
      <c r="S11" s="131">
        <f t="shared" si="0"/>
        <v>0</v>
      </c>
      <c r="T11" s="132"/>
      <c r="U11" s="130"/>
      <c r="V11" s="131">
        <f>V13-V34</f>
        <v>0</v>
      </c>
      <c r="W11" s="132"/>
      <c r="X11" s="130"/>
      <c r="Y11" s="131">
        <f>Y13-Y34</f>
        <v>0</v>
      </c>
      <c r="Z11" s="132"/>
      <c r="AA11" s="99"/>
    </row>
    <row r="12" spans="1:27">
      <c r="A12" s="97"/>
      <c r="B12" s="97"/>
      <c r="C12" s="110"/>
      <c r="D12" s="111"/>
      <c r="E12" s="111"/>
      <c r="F12" s="111"/>
      <c r="G12" s="111"/>
      <c r="H12" s="112"/>
      <c r="I12" s="97"/>
      <c r="J12" s="121"/>
      <c r="K12" s="97"/>
      <c r="L12" s="133"/>
      <c r="M12" s="134"/>
      <c r="N12" s="150"/>
      <c r="O12" s="151"/>
      <c r="P12" s="134"/>
      <c r="Q12" s="134"/>
      <c r="R12" s="134"/>
      <c r="S12" s="134"/>
      <c r="T12" s="135"/>
      <c r="U12" s="133"/>
      <c r="V12" s="134"/>
      <c r="W12" s="135"/>
      <c r="X12" s="133"/>
      <c r="Y12" s="134"/>
      <c r="Z12" s="135"/>
      <c r="AA12" s="97"/>
    </row>
    <row r="13" spans="1:27" s="96" customFormat="1">
      <c r="A13" s="99"/>
      <c r="B13" s="99"/>
      <c r="C13" s="101" t="s">
        <v>252</v>
      </c>
      <c r="D13" s="102"/>
      <c r="E13" s="102"/>
      <c r="F13" s="102"/>
      <c r="G13" s="102"/>
      <c r="H13" s="103"/>
      <c r="I13" s="99"/>
      <c r="J13" s="118">
        <v>1600</v>
      </c>
      <c r="K13" s="99"/>
      <c r="L13" s="136"/>
      <c r="M13" s="137">
        <f>M15+M26</f>
        <v>0</v>
      </c>
      <c r="N13" s="152"/>
      <c r="O13" s="153"/>
      <c r="P13" s="137">
        <f t="shared" ref="P13:S13" si="1">P15+P26</f>
        <v>0</v>
      </c>
      <c r="Q13" s="137">
        <f t="shared" si="1"/>
        <v>0</v>
      </c>
      <c r="R13" s="137">
        <f t="shared" si="1"/>
        <v>0</v>
      </c>
      <c r="S13" s="137">
        <f t="shared" si="1"/>
        <v>0</v>
      </c>
      <c r="T13" s="138"/>
      <c r="U13" s="136"/>
      <c r="V13" s="137">
        <f>V15+V26</f>
        <v>0</v>
      </c>
      <c r="W13" s="138"/>
      <c r="X13" s="136"/>
      <c r="Y13" s="137">
        <f>Y15+Y26</f>
        <v>0</v>
      </c>
      <c r="Z13" s="138"/>
      <c r="AA13" s="99"/>
    </row>
    <row r="14" spans="1:27">
      <c r="A14" s="97"/>
      <c r="B14" s="97"/>
      <c r="C14" s="107"/>
      <c r="D14" s="108"/>
      <c r="E14" s="108"/>
      <c r="F14" s="108"/>
      <c r="G14" s="108"/>
      <c r="H14" s="109"/>
      <c r="I14" s="97"/>
      <c r="J14" s="122"/>
      <c r="K14" s="97"/>
      <c r="L14" s="139"/>
      <c r="M14" s="140"/>
      <c r="N14" s="154"/>
      <c r="O14" s="155"/>
      <c r="P14" s="140"/>
      <c r="Q14" s="140"/>
      <c r="R14" s="140"/>
      <c r="S14" s="140"/>
      <c r="T14" s="141"/>
      <c r="U14" s="139"/>
      <c r="V14" s="140"/>
      <c r="W14" s="141"/>
      <c r="X14" s="139"/>
      <c r="Y14" s="140"/>
      <c r="Z14" s="141"/>
      <c r="AA14" s="97"/>
    </row>
    <row r="15" spans="1:27" s="96" customFormat="1">
      <c r="A15" s="99"/>
      <c r="B15" s="99"/>
      <c r="C15" s="104"/>
      <c r="D15" s="105" t="s">
        <v>253</v>
      </c>
      <c r="E15" s="105"/>
      <c r="F15" s="105"/>
      <c r="G15" s="105"/>
      <c r="H15" s="106"/>
      <c r="I15" s="99"/>
      <c r="J15" s="120">
        <v>1100</v>
      </c>
      <c r="K15" s="99"/>
      <c r="L15" s="130"/>
      <c r="M15" s="131">
        <f>SUM(M16:M25)</f>
        <v>0</v>
      </c>
      <c r="N15" s="148"/>
      <c r="O15" s="149"/>
      <c r="P15" s="131">
        <f t="shared" ref="P15:S15" si="2">SUM(P16:P25)</f>
        <v>0</v>
      </c>
      <c r="Q15" s="131">
        <f t="shared" si="2"/>
        <v>0</v>
      </c>
      <c r="R15" s="131">
        <f t="shared" si="2"/>
        <v>0</v>
      </c>
      <c r="S15" s="131">
        <f t="shared" si="2"/>
        <v>0</v>
      </c>
      <c r="T15" s="132"/>
      <c r="U15" s="130"/>
      <c r="V15" s="131">
        <f>SUM(V16:V25)</f>
        <v>0</v>
      </c>
      <c r="W15" s="132"/>
      <c r="X15" s="130"/>
      <c r="Y15" s="131">
        <f>SUM(Y16:Y25)</f>
        <v>0</v>
      </c>
      <c r="Z15" s="132"/>
      <c r="AA15" s="99"/>
    </row>
    <row r="16" spans="1:27">
      <c r="A16" s="97"/>
      <c r="B16" s="97"/>
      <c r="C16" s="107"/>
      <c r="D16" s="108"/>
      <c r="E16" s="108" t="str">
        <f>form1_buhBalance!L27</f>
        <v>Нематериальные активы</v>
      </c>
      <c r="F16" s="108"/>
      <c r="G16" s="108"/>
      <c r="H16" s="109"/>
      <c r="I16" s="97"/>
      <c r="J16" s="122">
        <f>J15+10</f>
        <v>1110</v>
      </c>
      <c r="K16" s="97"/>
      <c r="L16" s="139"/>
      <c r="M16" s="140">
        <v>0</v>
      </c>
      <c r="N16" s="154"/>
      <c r="O16" s="155"/>
      <c r="P16" s="140">
        <v>0</v>
      </c>
      <c r="Q16" s="140">
        <v>0</v>
      </c>
      <c r="R16" s="140">
        <v>0</v>
      </c>
      <c r="S16" s="140">
        <v>0</v>
      </c>
      <c r="T16" s="141"/>
      <c r="U16" s="139"/>
      <c r="V16" s="140">
        <v>0</v>
      </c>
      <c r="W16" s="141"/>
      <c r="X16" s="139"/>
      <c r="Y16" s="140">
        <v>0</v>
      </c>
      <c r="Z16" s="141"/>
      <c r="AA16" s="97"/>
    </row>
    <row r="17" spans="1:27">
      <c r="A17" s="97"/>
      <c r="B17" s="97"/>
      <c r="C17" s="107"/>
      <c r="D17" s="108"/>
      <c r="E17" s="108" t="str">
        <f>form1_buhBalance!L28</f>
        <v>Результаты исследований и разработок</v>
      </c>
      <c r="F17" s="108"/>
      <c r="G17" s="108"/>
      <c r="H17" s="109"/>
      <c r="I17" s="97"/>
      <c r="J17" s="122">
        <f t="shared" ref="J17:J24" si="3">J16+10</f>
        <v>1120</v>
      </c>
      <c r="K17" s="97"/>
      <c r="L17" s="139"/>
      <c r="M17" s="140">
        <v>0</v>
      </c>
      <c r="N17" s="154"/>
      <c r="O17" s="155"/>
      <c r="P17" s="140">
        <v>0</v>
      </c>
      <c r="Q17" s="140">
        <v>0</v>
      </c>
      <c r="R17" s="140">
        <v>0</v>
      </c>
      <c r="S17" s="140">
        <v>0</v>
      </c>
      <c r="T17" s="141"/>
      <c r="U17" s="139"/>
      <c r="V17" s="140">
        <v>0</v>
      </c>
      <c r="W17" s="141"/>
      <c r="X17" s="139"/>
      <c r="Y17" s="140">
        <v>0</v>
      </c>
      <c r="Z17" s="141"/>
      <c r="AA17" s="97"/>
    </row>
    <row r="18" spans="1:27">
      <c r="A18" s="97"/>
      <c r="B18" s="97"/>
      <c r="C18" s="107"/>
      <c r="D18" s="108"/>
      <c r="E18" s="108" t="str">
        <f>form1_buhBalance!L29</f>
        <v>Нематериальные поисковые активы</v>
      </c>
      <c r="F18" s="108"/>
      <c r="G18" s="108"/>
      <c r="H18" s="109"/>
      <c r="I18" s="97"/>
      <c r="J18" s="122">
        <f t="shared" si="3"/>
        <v>1130</v>
      </c>
      <c r="K18" s="97"/>
      <c r="L18" s="139"/>
      <c r="M18" s="140">
        <v>0</v>
      </c>
      <c r="N18" s="154"/>
      <c r="O18" s="155"/>
      <c r="P18" s="140">
        <v>0</v>
      </c>
      <c r="Q18" s="140">
        <v>0</v>
      </c>
      <c r="R18" s="140">
        <v>0</v>
      </c>
      <c r="S18" s="140">
        <v>0</v>
      </c>
      <c r="T18" s="141"/>
      <c r="U18" s="139"/>
      <c r="V18" s="140">
        <v>0</v>
      </c>
      <c r="W18" s="141"/>
      <c r="X18" s="139"/>
      <c r="Y18" s="140">
        <v>0</v>
      </c>
      <c r="Z18" s="141"/>
      <c r="AA18" s="97"/>
    </row>
    <row r="19" spans="1:27">
      <c r="A19" s="97"/>
      <c r="B19" s="97"/>
      <c r="C19" s="107"/>
      <c r="D19" s="108"/>
      <c r="E19" s="108" t="str">
        <f>form1_buhBalance!L30</f>
        <v>Материальные поисковые активы</v>
      </c>
      <c r="F19" s="108"/>
      <c r="G19" s="108"/>
      <c r="H19" s="109"/>
      <c r="I19" s="97"/>
      <c r="J19" s="122">
        <f t="shared" si="3"/>
        <v>1140</v>
      </c>
      <c r="K19" s="97"/>
      <c r="L19" s="139"/>
      <c r="M19" s="140">
        <v>0</v>
      </c>
      <c r="N19" s="154"/>
      <c r="O19" s="155"/>
      <c r="P19" s="140">
        <v>0</v>
      </c>
      <c r="Q19" s="140">
        <v>0</v>
      </c>
      <c r="R19" s="140">
        <v>0</v>
      </c>
      <c r="S19" s="140">
        <v>0</v>
      </c>
      <c r="T19" s="141"/>
      <c r="U19" s="139"/>
      <c r="V19" s="140">
        <v>0</v>
      </c>
      <c r="W19" s="141"/>
      <c r="X19" s="139"/>
      <c r="Y19" s="140">
        <v>0</v>
      </c>
      <c r="Z19" s="141"/>
      <c r="AA19" s="97"/>
    </row>
    <row r="20" spans="1:27">
      <c r="A20" s="97"/>
      <c r="B20" s="97"/>
      <c r="C20" s="107"/>
      <c r="D20" s="108"/>
      <c r="E20" s="108" t="str">
        <f>form1_buhBalance!L31</f>
        <v>Основные средства</v>
      </c>
      <c r="F20" s="108"/>
      <c r="G20" s="108"/>
      <c r="H20" s="109"/>
      <c r="I20" s="97"/>
      <c r="J20" s="122">
        <f t="shared" si="3"/>
        <v>1150</v>
      </c>
      <c r="K20" s="97"/>
      <c r="L20" s="139"/>
      <c r="M20" s="140">
        <v>0</v>
      </c>
      <c r="N20" s="154"/>
      <c r="O20" s="155"/>
      <c r="P20" s="140">
        <v>0</v>
      </c>
      <c r="Q20" s="140">
        <v>0</v>
      </c>
      <c r="R20" s="140">
        <v>0</v>
      </c>
      <c r="S20" s="140">
        <v>0</v>
      </c>
      <c r="T20" s="141"/>
      <c r="U20" s="139"/>
      <c r="V20" s="140">
        <v>0</v>
      </c>
      <c r="W20" s="141"/>
      <c r="X20" s="139"/>
      <c r="Y20" s="140">
        <v>0</v>
      </c>
      <c r="Z20" s="141"/>
      <c r="AA20" s="97"/>
    </row>
    <row r="21" spans="1:27">
      <c r="A21" s="97"/>
      <c r="B21" s="97"/>
      <c r="C21" s="107"/>
      <c r="D21" s="108"/>
      <c r="E21" s="108" t="str">
        <f>form1_buhBalance!L32</f>
        <v>Доходные вложения в материальные ценности</v>
      </c>
      <c r="F21" s="108"/>
      <c r="G21" s="108"/>
      <c r="H21" s="109"/>
      <c r="I21" s="97"/>
      <c r="J21" s="122">
        <f t="shared" si="3"/>
        <v>1160</v>
      </c>
      <c r="K21" s="97"/>
      <c r="L21" s="139"/>
      <c r="M21" s="140">
        <v>0</v>
      </c>
      <c r="N21" s="154"/>
      <c r="O21" s="155"/>
      <c r="P21" s="140">
        <v>0</v>
      </c>
      <c r="Q21" s="140">
        <v>0</v>
      </c>
      <c r="R21" s="140">
        <v>0</v>
      </c>
      <c r="S21" s="140">
        <v>0</v>
      </c>
      <c r="T21" s="141"/>
      <c r="U21" s="139"/>
      <c r="V21" s="140">
        <v>0</v>
      </c>
      <c r="W21" s="141"/>
      <c r="X21" s="139"/>
      <c r="Y21" s="140">
        <v>0</v>
      </c>
      <c r="Z21" s="141"/>
      <c r="AA21" s="97"/>
    </row>
    <row r="22" spans="1:27">
      <c r="A22" s="97"/>
      <c r="B22" s="97"/>
      <c r="C22" s="107"/>
      <c r="D22" s="108"/>
      <c r="E22" s="108" t="str">
        <f>form1_buhBalance!L33</f>
        <v>Финансовые вложения</v>
      </c>
      <c r="F22" s="108"/>
      <c r="G22" s="108"/>
      <c r="H22" s="109"/>
      <c r="I22" s="97"/>
      <c r="J22" s="122">
        <f t="shared" si="3"/>
        <v>1170</v>
      </c>
      <c r="K22" s="97"/>
      <c r="L22" s="139"/>
      <c r="M22" s="140">
        <v>0</v>
      </c>
      <c r="N22" s="154"/>
      <c r="O22" s="155"/>
      <c r="P22" s="140">
        <v>0</v>
      </c>
      <c r="Q22" s="140">
        <v>0</v>
      </c>
      <c r="R22" s="140">
        <v>0</v>
      </c>
      <c r="S22" s="140">
        <v>0</v>
      </c>
      <c r="T22" s="141"/>
      <c r="U22" s="139"/>
      <c r="V22" s="140">
        <v>0</v>
      </c>
      <c r="W22" s="141"/>
      <c r="X22" s="139"/>
      <c r="Y22" s="140">
        <v>0</v>
      </c>
      <c r="Z22" s="141"/>
      <c r="AA22" s="97"/>
    </row>
    <row r="23" spans="1:27">
      <c r="A23" s="97"/>
      <c r="B23" s="97"/>
      <c r="C23" s="107"/>
      <c r="D23" s="108"/>
      <c r="E23" s="108" t="str">
        <f>form1_buhBalance!L34</f>
        <v>Отложенные налоговые активы</v>
      </c>
      <c r="F23" s="108"/>
      <c r="G23" s="108"/>
      <c r="H23" s="109"/>
      <c r="I23" s="97"/>
      <c r="J23" s="122">
        <f t="shared" si="3"/>
        <v>1180</v>
      </c>
      <c r="K23" s="97"/>
      <c r="L23" s="139"/>
      <c r="M23" s="140">
        <v>0</v>
      </c>
      <c r="N23" s="154"/>
      <c r="O23" s="155"/>
      <c r="P23" s="140">
        <v>0</v>
      </c>
      <c r="Q23" s="140">
        <v>0</v>
      </c>
      <c r="R23" s="140">
        <v>0</v>
      </c>
      <c r="S23" s="140">
        <v>0</v>
      </c>
      <c r="T23" s="141"/>
      <c r="U23" s="139"/>
      <c r="V23" s="140">
        <v>0</v>
      </c>
      <c r="W23" s="141"/>
      <c r="X23" s="139"/>
      <c r="Y23" s="140">
        <v>0</v>
      </c>
      <c r="Z23" s="141"/>
      <c r="AA23" s="97"/>
    </row>
    <row r="24" spans="1:27">
      <c r="A24" s="97"/>
      <c r="B24" s="97"/>
      <c r="C24" s="107"/>
      <c r="D24" s="108"/>
      <c r="E24" s="108" t="str">
        <f>form1_buhBalance!L35</f>
        <v>Прочие внеоборотные активы</v>
      </c>
      <c r="F24" s="108"/>
      <c r="G24" s="108"/>
      <c r="H24" s="109"/>
      <c r="I24" s="97"/>
      <c r="J24" s="122">
        <f t="shared" si="3"/>
        <v>1190</v>
      </c>
      <c r="K24" s="97"/>
      <c r="L24" s="139"/>
      <c r="M24" s="140">
        <v>0</v>
      </c>
      <c r="N24" s="154"/>
      <c r="O24" s="155"/>
      <c r="P24" s="140">
        <v>0</v>
      </c>
      <c r="Q24" s="140">
        <v>0</v>
      </c>
      <c r="R24" s="140">
        <v>0</v>
      </c>
      <c r="S24" s="140">
        <v>0</v>
      </c>
      <c r="T24" s="141"/>
      <c r="U24" s="139"/>
      <c r="V24" s="140">
        <v>0</v>
      </c>
      <c r="W24" s="141"/>
      <c r="X24" s="139"/>
      <c r="Y24" s="140">
        <v>0</v>
      </c>
      <c r="Z24" s="141"/>
      <c r="AA24" s="97"/>
    </row>
    <row r="25" spans="1:27">
      <c r="A25" s="97"/>
      <c r="B25" s="97"/>
      <c r="C25" s="107"/>
      <c r="D25" s="108"/>
      <c r="E25" s="108"/>
      <c r="F25" s="108"/>
      <c r="G25" s="108"/>
      <c r="H25" s="109"/>
      <c r="I25" s="97"/>
      <c r="J25" s="122"/>
      <c r="K25" s="97"/>
      <c r="L25" s="139"/>
      <c r="M25" s="140"/>
      <c r="N25" s="154"/>
      <c r="O25" s="155"/>
      <c r="P25" s="140"/>
      <c r="Q25" s="140"/>
      <c r="R25" s="140"/>
      <c r="S25" s="140"/>
      <c r="T25" s="141"/>
      <c r="U25" s="139"/>
      <c r="V25" s="140"/>
      <c r="W25" s="141"/>
      <c r="X25" s="139"/>
      <c r="Y25" s="140"/>
      <c r="Z25" s="141"/>
      <c r="AA25" s="97"/>
    </row>
    <row r="26" spans="1:27" s="96" customFormat="1">
      <c r="A26" s="99"/>
      <c r="B26" s="99"/>
      <c r="C26" s="104"/>
      <c r="D26" s="105" t="s">
        <v>254</v>
      </c>
      <c r="E26" s="105"/>
      <c r="F26" s="105"/>
      <c r="G26" s="105"/>
      <c r="H26" s="106"/>
      <c r="I26" s="99"/>
      <c r="J26" s="120">
        <v>1200</v>
      </c>
      <c r="K26" s="99"/>
      <c r="L26" s="130"/>
      <c r="M26" s="131">
        <f>SUM(M27:M33)</f>
        <v>0</v>
      </c>
      <c r="N26" s="148"/>
      <c r="O26" s="149"/>
      <c r="P26" s="131">
        <f t="shared" ref="P26:S26" si="4">SUM(P27:P33)</f>
        <v>0</v>
      </c>
      <c r="Q26" s="131">
        <f t="shared" si="4"/>
        <v>0</v>
      </c>
      <c r="R26" s="131">
        <f t="shared" si="4"/>
        <v>0</v>
      </c>
      <c r="S26" s="131">
        <f t="shared" si="4"/>
        <v>0</v>
      </c>
      <c r="T26" s="132"/>
      <c r="U26" s="130"/>
      <c r="V26" s="131">
        <f>SUM(V27:V33)</f>
        <v>0</v>
      </c>
      <c r="W26" s="132"/>
      <c r="X26" s="130"/>
      <c r="Y26" s="131">
        <f>SUM(Y27:Y33)</f>
        <v>0</v>
      </c>
      <c r="Z26" s="132"/>
      <c r="AA26" s="99"/>
    </row>
    <row r="27" spans="1:27">
      <c r="A27" s="97"/>
      <c r="B27" s="97"/>
      <c r="C27" s="107"/>
      <c r="D27" s="108"/>
      <c r="E27" s="108" t="str">
        <f>form1_buhBalance!L38</f>
        <v>Запасы</v>
      </c>
      <c r="F27" s="108"/>
      <c r="G27" s="108"/>
      <c r="H27" s="109"/>
      <c r="I27" s="97"/>
      <c r="J27" s="122">
        <f>J26+10</f>
        <v>1210</v>
      </c>
      <c r="K27" s="97"/>
      <c r="L27" s="139"/>
      <c r="M27" s="140">
        <v>0</v>
      </c>
      <c r="N27" s="154"/>
      <c r="O27" s="155"/>
      <c r="P27" s="140">
        <v>0</v>
      </c>
      <c r="Q27" s="140">
        <v>0</v>
      </c>
      <c r="R27" s="140">
        <v>0</v>
      </c>
      <c r="S27" s="140">
        <v>0</v>
      </c>
      <c r="T27" s="141"/>
      <c r="U27" s="139"/>
      <c r="V27" s="140">
        <v>0</v>
      </c>
      <c r="W27" s="141"/>
      <c r="X27" s="139"/>
      <c r="Y27" s="140">
        <v>0</v>
      </c>
      <c r="Z27" s="141"/>
      <c r="AA27" s="97"/>
    </row>
    <row r="28" spans="1:27">
      <c r="A28" s="97"/>
      <c r="B28" s="97"/>
      <c r="C28" s="107"/>
      <c r="D28" s="108"/>
      <c r="E28" s="108" t="str">
        <f>form1_buhBalance!L39</f>
        <v>Налог на добавленную стоимость по приобретенным ценностям</v>
      </c>
      <c r="F28" s="108"/>
      <c r="G28" s="108"/>
      <c r="H28" s="109"/>
      <c r="I28" s="97"/>
      <c r="J28" s="122">
        <f t="shared" ref="J28:J32" si="5">J27+10</f>
        <v>1220</v>
      </c>
      <c r="K28" s="97"/>
      <c r="L28" s="139"/>
      <c r="M28" s="140">
        <v>0</v>
      </c>
      <c r="N28" s="154"/>
      <c r="O28" s="155"/>
      <c r="P28" s="140">
        <v>0</v>
      </c>
      <c r="Q28" s="140">
        <v>0</v>
      </c>
      <c r="R28" s="140">
        <v>0</v>
      </c>
      <c r="S28" s="140">
        <v>0</v>
      </c>
      <c r="T28" s="141"/>
      <c r="U28" s="139"/>
      <c r="V28" s="140">
        <v>0</v>
      </c>
      <c r="W28" s="141"/>
      <c r="X28" s="139"/>
      <c r="Y28" s="140">
        <v>0</v>
      </c>
      <c r="Z28" s="141"/>
      <c r="AA28" s="97"/>
    </row>
    <row r="29" spans="1:27">
      <c r="A29" s="97"/>
      <c r="B29" s="97"/>
      <c r="C29" s="107"/>
      <c r="D29" s="108"/>
      <c r="E29" s="108" t="str">
        <f>form1_buhBalance!L40</f>
        <v>Дебиторская задолженность</v>
      </c>
      <c r="F29" s="108"/>
      <c r="G29" s="108"/>
      <c r="H29" s="109"/>
      <c r="I29" s="97"/>
      <c r="J29" s="122">
        <f t="shared" si="5"/>
        <v>1230</v>
      </c>
      <c r="K29" s="97"/>
      <c r="L29" s="139"/>
      <c r="M29" s="140">
        <v>0</v>
      </c>
      <c r="N29" s="154"/>
      <c r="O29" s="155"/>
      <c r="P29" s="140">
        <v>0</v>
      </c>
      <c r="Q29" s="140">
        <v>0</v>
      </c>
      <c r="R29" s="140">
        <v>0</v>
      </c>
      <c r="S29" s="140">
        <v>0</v>
      </c>
      <c r="T29" s="141"/>
      <c r="U29" s="139"/>
      <c r="V29" s="140">
        <v>0</v>
      </c>
      <c r="W29" s="141"/>
      <c r="X29" s="139"/>
      <c r="Y29" s="140">
        <v>0</v>
      </c>
      <c r="Z29" s="141"/>
      <c r="AA29" s="97"/>
    </row>
    <row r="30" spans="1:27">
      <c r="A30" s="97"/>
      <c r="B30" s="97"/>
      <c r="C30" s="107"/>
      <c r="D30" s="108"/>
      <c r="E30" s="108" t="str">
        <f>form1_buhBalance!L41</f>
        <v>Финансовые вложения (за исключением денежных эквивалентов)</v>
      </c>
      <c r="F30" s="108"/>
      <c r="G30" s="108"/>
      <c r="H30" s="109"/>
      <c r="I30" s="97"/>
      <c r="J30" s="122">
        <f t="shared" si="5"/>
        <v>1240</v>
      </c>
      <c r="K30" s="97"/>
      <c r="L30" s="139"/>
      <c r="M30" s="140">
        <v>0</v>
      </c>
      <c r="N30" s="154"/>
      <c r="O30" s="155"/>
      <c r="P30" s="140">
        <v>0</v>
      </c>
      <c r="Q30" s="140">
        <v>0</v>
      </c>
      <c r="R30" s="140">
        <v>0</v>
      </c>
      <c r="S30" s="140">
        <v>0</v>
      </c>
      <c r="T30" s="141"/>
      <c r="U30" s="139"/>
      <c r="V30" s="140">
        <v>0</v>
      </c>
      <c r="W30" s="141"/>
      <c r="X30" s="139"/>
      <c r="Y30" s="140">
        <v>0</v>
      </c>
      <c r="Z30" s="141"/>
      <c r="AA30" s="97"/>
    </row>
    <row r="31" spans="1:27">
      <c r="A31" s="97"/>
      <c r="B31" s="97"/>
      <c r="C31" s="107"/>
      <c r="D31" s="108"/>
      <c r="E31" s="108" t="str">
        <f>form1_buhBalance!L42</f>
        <v>Денежные средства и денежные эквиваленты</v>
      </c>
      <c r="F31" s="108"/>
      <c r="G31" s="108"/>
      <c r="H31" s="109"/>
      <c r="I31" s="97"/>
      <c r="J31" s="122">
        <f t="shared" si="5"/>
        <v>1250</v>
      </c>
      <c r="K31" s="97"/>
      <c r="L31" s="139"/>
      <c r="M31" s="140">
        <v>0</v>
      </c>
      <c r="N31" s="154"/>
      <c r="O31" s="155"/>
      <c r="P31" s="140">
        <v>0</v>
      </c>
      <c r="Q31" s="140">
        <v>0</v>
      </c>
      <c r="R31" s="140">
        <v>0</v>
      </c>
      <c r="S31" s="140">
        <v>0</v>
      </c>
      <c r="T31" s="141"/>
      <c r="U31" s="139"/>
      <c r="V31" s="140">
        <v>0</v>
      </c>
      <c r="W31" s="141"/>
      <c r="X31" s="139"/>
      <c r="Y31" s="140">
        <v>0</v>
      </c>
      <c r="Z31" s="141"/>
      <c r="AA31" s="97"/>
    </row>
    <row r="32" spans="1:27">
      <c r="A32" s="97"/>
      <c r="B32" s="97"/>
      <c r="C32" s="107"/>
      <c r="D32" s="108"/>
      <c r="E32" s="108" t="str">
        <f>form1_buhBalance!L43</f>
        <v>Прочие оборотные активы</v>
      </c>
      <c r="F32" s="108"/>
      <c r="G32" s="108"/>
      <c r="H32" s="109"/>
      <c r="I32" s="97"/>
      <c r="J32" s="122">
        <f t="shared" si="5"/>
        <v>1260</v>
      </c>
      <c r="K32" s="97"/>
      <c r="L32" s="139"/>
      <c r="M32" s="140">
        <v>0</v>
      </c>
      <c r="N32" s="154"/>
      <c r="O32" s="155"/>
      <c r="P32" s="140">
        <v>0</v>
      </c>
      <c r="Q32" s="140">
        <v>0</v>
      </c>
      <c r="R32" s="140">
        <v>0</v>
      </c>
      <c r="S32" s="140">
        <v>0</v>
      </c>
      <c r="T32" s="141"/>
      <c r="U32" s="139"/>
      <c r="V32" s="140">
        <v>0</v>
      </c>
      <c r="W32" s="141"/>
      <c r="X32" s="139"/>
      <c r="Y32" s="140">
        <v>0</v>
      </c>
      <c r="Z32" s="141"/>
      <c r="AA32" s="97"/>
    </row>
    <row r="33" spans="1:27">
      <c r="A33" s="97"/>
      <c r="B33" s="97"/>
      <c r="C33" s="110"/>
      <c r="D33" s="111"/>
      <c r="E33" s="111"/>
      <c r="F33" s="111"/>
      <c r="G33" s="111"/>
      <c r="H33" s="112"/>
      <c r="I33" s="97"/>
      <c r="J33" s="121"/>
      <c r="K33" s="97"/>
      <c r="L33" s="133"/>
      <c r="M33" s="134"/>
      <c r="N33" s="150"/>
      <c r="O33" s="151"/>
      <c r="P33" s="134"/>
      <c r="Q33" s="134"/>
      <c r="R33" s="134"/>
      <c r="S33" s="134"/>
      <c r="T33" s="135"/>
      <c r="U33" s="133"/>
      <c r="V33" s="134"/>
      <c r="W33" s="135"/>
      <c r="X33" s="133"/>
      <c r="Y33" s="134"/>
      <c r="Z33" s="135"/>
      <c r="AA33" s="97"/>
    </row>
    <row r="34" spans="1:27" s="96" customFormat="1">
      <c r="A34" s="99"/>
      <c r="B34" s="99"/>
      <c r="C34" s="101" t="s">
        <v>255</v>
      </c>
      <c r="D34" s="102"/>
      <c r="E34" s="102"/>
      <c r="F34" s="102"/>
      <c r="G34" s="102"/>
      <c r="H34" s="103"/>
      <c r="I34" s="99"/>
      <c r="J34" s="118">
        <v>1700</v>
      </c>
      <c r="K34" s="99"/>
      <c r="L34" s="136"/>
      <c r="M34" s="137">
        <f>M36+M45+M52</f>
        <v>0</v>
      </c>
      <c r="N34" s="152"/>
      <c r="O34" s="153"/>
      <c r="P34" s="137">
        <f t="shared" ref="P34:S34" si="6">P36+P45+P52</f>
        <v>0</v>
      </c>
      <c r="Q34" s="137">
        <f t="shared" si="6"/>
        <v>0</v>
      </c>
      <c r="R34" s="137">
        <f t="shared" si="6"/>
        <v>0</v>
      </c>
      <c r="S34" s="137">
        <f t="shared" si="6"/>
        <v>0</v>
      </c>
      <c r="T34" s="138"/>
      <c r="U34" s="136"/>
      <c r="V34" s="137">
        <f>V36+V45+V52</f>
        <v>0</v>
      </c>
      <c r="W34" s="138"/>
      <c r="X34" s="136"/>
      <c r="Y34" s="137">
        <f>Y36+Y45+Y52</f>
        <v>0</v>
      </c>
      <c r="Z34" s="138"/>
      <c r="AA34" s="99"/>
    </row>
    <row r="35" spans="1:27">
      <c r="A35" s="97"/>
      <c r="B35" s="97"/>
      <c r="C35" s="107"/>
      <c r="D35" s="108"/>
      <c r="E35" s="108"/>
      <c r="F35" s="108"/>
      <c r="G35" s="108"/>
      <c r="H35" s="109"/>
      <c r="I35" s="97"/>
      <c r="J35" s="122"/>
      <c r="K35" s="97"/>
      <c r="L35" s="139"/>
      <c r="M35" s="140"/>
      <c r="N35" s="154"/>
      <c r="O35" s="155"/>
      <c r="P35" s="140"/>
      <c r="Q35" s="140"/>
      <c r="R35" s="140"/>
      <c r="S35" s="140"/>
      <c r="T35" s="141"/>
      <c r="U35" s="139"/>
      <c r="V35" s="140"/>
      <c r="W35" s="141"/>
      <c r="X35" s="139"/>
      <c r="Y35" s="140"/>
      <c r="Z35" s="141"/>
      <c r="AA35" s="97"/>
    </row>
    <row r="36" spans="1:27" s="96" customFormat="1">
      <c r="A36" s="99"/>
      <c r="B36" s="99"/>
      <c r="C36" s="104"/>
      <c r="D36" s="105" t="s">
        <v>256</v>
      </c>
      <c r="E36" s="105"/>
      <c r="F36" s="105"/>
      <c r="G36" s="105"/>
      <c r="H36" s="106"/>
      <c r="I36" s="99"/>
      <c r="J36" s="120">
        <v>1300</v>
      </c>
      <c r="K36" s="99"/>
      <c r="L36" s="130"/>
      <c r="M36" s="131">
        <f>SUM(M37:M44)</f>
        <v>0</v>
      </c>
      <c r="N36" s="148"/>
      <c r="O36" s="149"/>
      <c r="P36" s="131">
        <f t="shared" ref="P36:S36" si="7">SUM(P37:P44)</f>
        <v>0</v>
      </c>
      <c r="Q36" s="131">
        <f t="shared" si="7"/>
        <v>0</v>
      </c>
      <c r="R36" s="131">
        <f t="shared" si="7"/>
        <v>0</v>
      </c>
      <c r="S36" s="131">
        <f t="shared" si="7"/>
        <v>0</v>
      </c>
      <c r="T36" s="132"/>
      <c r="U36" s="130"/>
      <c r="V36" s="131">
        <f>SUM(V37:V44)</f>
        <v>0</v>
      </c>
      <c r="W36" s="132"/>
      <c r="X36" s="130"/>
      <c r="Y36" s="131">
        <f>SUM(Y37:Y44)</f>
        <v>0</v>
      </c>
      <c r="Z36" s="132"/>
      <c r="AA36" s="99"/>
    </row>
    <row r="37" spans="1:27">
      <c r="A37" s="97"/>
      <c r="B37" s="97"/>
      <c r="C37" s="107"/>
      <c r="D37" s="108"/>
      <c r="E37" s="108" t="str">
        <f>form1_buhBalance!L53</f>
        <v>Уставный капитал (складочный 
капитал, уставный фонд, вклады товарищей)</v>
      </c>
      <c r="F37" s="108"/>
      <c r="G37" s="108"/>
      <c r="H37" s="109"/>
      <c r="I37" s="97"/>
      <c r="J37" s="122">
        <f>J36+10</f>
        <v>1310</v>
      </c>
      <c r="K37" s="97"/>
      <c r="L37" s="139"/>
      <c r="M37" s="140">
        <v>0</v>
      </c>
      <c r="N37" s="154"/>
      <c r="O37" s="155"/>
      <c r="P37" s="140">
        <v>0</v>
      </c>
      <c r="Q37" s="140">
        <v>0</v>
      </c>
      <c r="R37" s="140">
        <v>0</v>
      </c>
      <c r="S37" s="140">
        <v>0</v>
      </c>
      <c r="T37" s="141"/>
      <c r="U37" s="139"/>
      <c r="V37" s="140">
        <v>0</v>
      </c>
      <c r="W37" s="141"/>
      <c r="X37" s="139"/>
      <c r="Y37" s="140">
        <v>0</v>
      </c>
      <c r="Z37" s="141"/>
      <c r="AA37" s="97"/>
    </row>
    <row r="38" spans="1:27">
      <c r="A38" s="97"/>
      <c r="B38" s="97"/>
      <c r="C38" s="107"/>
      <c r="D38" s="108"/>
      <c r="E38" s="108" t="str">
        <f>form1_buhBalance!L54</f>
        <v>Собственные акции, выкупленные у акционеров</v>
      </c>
      <c r="F38" s="108"/>
      <c r="G38" s="108"/>
      <c r="H38" s="109"/>
      <c r="I38" s="97"/>
      <c r="J38" s="122">
        <f>J37+10</f>
        <v>1320</v>
      </c>
      <c r="K38" s="97"/>
      <c r="L38" s="139"/>
      <c r="M38" s="140">
        <v>0</v>
      </c>
      <c r="N38" s="154"/>
      <c r="O38" s="155"/>
      <c r="P38" s="140">
        <v>0</v>
      </c>
      <c r="Q38" s="140">
        <v>0</v>
      </c>
      <c r="R38" s="140">
        <v>0</v>
      </c>
      <c r="S38" s="140">
        <v>0</v>
      </c>
      <c r="T38" s="141"/>
      <c r="U38" s="139"/>
      <c r="V38" s="140">
        <v>0</v>
      </c>
      <c r="W38" s="141"/>
      <c r="X38" s="139"/>
      <c r="Y38" s="140">
        <v>0</v>
      </c>
      <c r="Z38" s="141"/>
      <c r="AA38" s="97"/>
    </row>
    <row r="39" spans="1:27">
      <c r="A39" s="97"/>
      <c r="B39" s="97"/>
      <c r="C39" s="107"/>
      <c r="D39" s="108"/>
      <c r="E39" s="108"/>
      <c r="F39" s="108"/>
      <c r="G39" s="108"/>
      <c r="H39" s="109"/>
      <c r="I39" s="97"/>
      <c r="J39" s="122">
        <f>J38+10</f>
        <v>1330</v>
      </c>
      <c r="K39" s="97"/>
      <c r="L39" s="139"/>
      <c r="M39" s="140">
        <v>0</v>
      </c>
      <c r="N39" s="154"/>
      <c r="O39" s="155"/>
      <c r="P39" s="140">
        <v>0</v>
      </c>
      <c r="Q39" s="140">
        <v>0</v>
      </c>
      <c r="R39" s="140">
        <v>0</v>
      </c>
      <c r="S39" s="140">
        <v>0</v>
      </c>
      <c r="T39" s="141"/>
      <c r="U39" s="139"/>
      <c r="V39" s="140">
        <v>0</v>
      </c>
      <c r="W39" s="141"/>
      <c r="X39" s="139"/>
      <c r="Y39" s="140">
        <v>0</v>
      </c>
      <c r="Z39" s="141"/>
      <c r="AA39" s="97"/>
    </row>
    <row r="40" spans="1:27">
      <c r="A40" s="97"/>
      <c r="B40" s="97"/>
      <c r="C40" s="107"/>
      <c r="D40" s="108"/>
      <c r="E40" s="108" t="str">
        <f>form1_buhBalance!L55</f>
        <v>Переоценка внеоборотных активов</v>
      </c>
      <c r="F40" s="108"/>
      <c r="G40" s="108"/>
      <c r="H40" s="109"/>
      <c r="I40" s="97"/>
      <c r="J40" s="122">
        <f t="shared" ref="J40:J43" si="8">J39+10</f>
        <v>1340</v>
      </c>
      <c r="K40" s="97"/>
      <c r="L40" s="139"/>
      <c r="M40" s="140">
        <v>0</v>
      </c>
      <c r="N40" s="154"/>
      <c r="O40" s="155"/>
      <c r="P40" s="140">
        <v>0</v>
      </c>
      <c r="Q40" s="140">
        <v>0</v>
      </c>
      <c r="R40" s="140">
        <v>0</v>
      </c>
      <c r="S40" s="140">
        <v>0</v>
      </c>
      <c r="T40" s="141"/>
      <c r="U40" s="139"/>
      <c r="V40" s="140">
        <v>0</v>
      </c>
      <c r="W40" s="141"/>
      <c r="X40" s="139"/>
      <c r="Y40" s="140">
        <v>0</v>
      </c>
      <c r="Z40" s="141"/>
      <c r="AA40" s="97"/>
    </row>
    <row r="41" spans="1:27">
      <c r="A41" s="97"/>
      <c r="B41" s="97"/>
      <c r="C41" s="107"/>
      <c r="D41" s="108"/>
      <c r="E41" s="108" t="str">
        <f>form1_buhBalance!L56</f>
        <v>Добавочный капитал (без переоценки)</v>
      </c>
      <c r="F41" s="108"/>
      <c r="G41" s="108"/>
      <c r="H41" s="109"/>
      <c r="I41" s="97"/>
      <c r="J41" s="122">
        <f t="shared" si="8"/>
        <v>1350</v>
      </c>
      <c r="K41" s="97"/>
      <c r="L41" s="139"/>
      <c r="M41" s="140">
        <v>0</v>
      </c>
      <c r="N41" s="154"/>
      <c r="O41" s="155"/>
      <c r="P41" s="140">
        <v>0</v>
      </c>
      <c r="Q41" s="140">
        <v>0</v>
      </c>
      <c r="R41" s="140">
        <v>0</v>
      </c>
      <c r="S41" s="140">
        <v>0</v>
      </c>
      <c r="T41" s="141"/>
      <c r="U41" s="139"/>
      <c r="V41" s="140">
        <v>0</v>
      </c>
      <c r="W41" s="141"/>
      <c r="X41" s="139"/>
      <c r="Y41" s="140">
        <v>0</v>
      </c>
      <c r="Z41" s="141"/>
      <c r="AA41" s="97"/>
    </row>
    <row r="42" spans="1:27">
      <c r="A42" s="97"/>
      <c r="B42" s="97"/>
      <c r="C42" s="107"/>
      <c r="D42" s="108"/>
      <c r="E42" s="108" t="str">
        <f>form1_buhBalance!L57</f>
        <v>Резервный капитал</v>
      </c>
      <c r="F42" s="108"/>
      <c r="G42" s="108"/>
      <c r="H42" s="109"/>
      <c r="I42" s="97"/>
      <c r="J42" s="122">
        <f t="shared" si="8"/>
        <v>1360</v>
      </c>
      <c r="K42" s="97"/>
      <c r="L42" s="139"/>
      <c r="M42" s="140">
        <v>0</v>
      </c>
      <c r="N42" s="154"/>
      <c r="O42" s="155"/>
      <c r="P42" s="140">
        <v>0</v>
      </c>
      <c r="Q42" s="140">
        <v>0</v>
      </c>
      <c r="R42" s="140">
        <v>0</v>
      </c>
      <c r="S42" s="140">
        <v>0</v>
      </c>
      <c r="T42" s="141"/>
      <c r="U42" s="139"/>
      <c r="V42" s="140">
        <v>0</v>
      </c>
      <c r="W42" s="141"/>
      <c r="X42" s="139"/>
      <c r="Y42" s="140">
        <v>0</v>
      </c>
      <c r="Z42" s="141"/>
      <c r="AA42" s="97"/>
    </row>
    <row r="43" spans="1:27">
      <c r="A43" s="97"/>
      <c r="B43" s="97"/>
      <c r="C43" s="107"/>
      <c r="D43" s="108"/>
      <c r="E43" s="108" t="str">
        <f>form1_buhBalance!L58</f>
        <v>Нераспределенная прибыль (непокрытый убыток)</v>
      </c>
      <c r="F43" s="108"/>
      <c r="G43" s="108"/>
      <c r="H43" s="109"/>
      <c r="I43" s="97"/>
      <c r="J43" s="122">
        <f t="shared" si="8"/>
        <v>1370</v>
      </c>
      <c r="K43" s="97"/>
      <c r="L43" s="139"/>
      <c r="M43" s="140">
        <v>0</v>
      </c>
      <c r="N43" s="154"/>
      <c r="O43" s="155"/>
      <c r="P43" s="140">
        <v>0</v>
      </c>
      <c r="Q43" s="140">
        <v>0</v>
      </c>
      <c r="R43" s="140">
        <v>0</v>
      </c>
      <c r="S43" s="140">
        <v>0</v>
      </c>
      <c r="T43" s="141"/>
      <c r="U43" s="139"/>
      <c r="V43" s="140">
        <v>0</v>
      </c>
      <c r="W43" s="141"/>
      <c r="X43" s="139"/>
      <c r="Y43" s="140">
        <v>0</v>
      </c>
      <c r="Z43" s="141"/>
      <c r="AA43" s="97"/>
    </row>
    <row r="44" spans="1:27">
      <c r="A44" s="97"/>
      <c r="B44" s="97"/>
      <c r="C44" s="107"/>
      <c r="D44" s="108"/>
      <c r="E44" s="108"/>
      <c r="F44" s="108"/>
      <c r="G44" s="108"/>
      <c r="H44" s="109"/>
      <c r="I44" s="97"/>
      <c r="J44" s="122"/>
      <c r="K44" s="97"/>
      <c r="L44" s="139"/>
      <c r="M44" s="140"/>
      <c r="N44" s="154"/>
      <c r="O44" s="155"/>
      <c r="P44" s="140"/>
      <c r="Q44" s="140"/>
      <c r="R44" s="140"/>
      <c r="S44" s="140"/>
      <c r="T44" s="141"/>
      <c r="U44" s="139"/>
      <c r="V44" s="140"/>
      <c r="W44" s="141"/>
      <c r="X44" s="139"/>
      <c r="Y44" s="140"/>
      <c r="Z44" s="141"/>
      <c r="AA44" s="97"/>
    </row>
    <row r="45" spans="1:27" s="96" customFormat="1">
      <c r="A45" s="99"/>
      <c r="B45" s="99"/>
      <c r="C45" s="104"/>
      <c r="D45" s="105" t="s">
        <v>257</v>
      </c>
      <c r="E45" s="105"/>
      <c r="F45" s="105"/>
      <c r="G45" s="105"/>
      <c r="H45" s="106"/>
      <c r="I45" s="99"/>
      <c r="J45" s="120">
        <v>1400</v>
      </c>
      <c r="K45" s="99"/>
      <c r="L45" s="130"/>
      <c r="M45" s="131">
        <f>SUM(M46:M51)</f>
        <v>0</v>
      </c>
      <c r="N45" s="148"/>
      <c r="O45" s="149"/>
      <c r="P45" s="131">
        <f t="shared" ref="P45:S45" si="9">SUM(P46:P51)</f>
        <v>0</v>
      </c>
      <c r="Q45" s="131">
        <f t="shared" si="9"/>
        <v>0</v>
      </c>
      <c r="R45" s="131">
        <f t="shared" si="9"/>
        <v>0</v>
      </c>
      <c r="S45" s="131">
        <f t="shared" si="9"/>
        <v>0</v>
      </c>
      <c r="T45" s="132"/>
      <c r="U45" s="130"/>
      <c r="V45" s="131">
        <f>SUM(V46:V51)</f>
        <v>0</v>
      </c>
      <c r="W45" s="132"/>
      <c r="X45" s="130"/>
      <c r="Y45" s="131">
        <f>SUM(Y46:Y51)</f>
        <v>0</v>
      </c>
      <c r="Z45" s="132"/>
      <c r="AA45" s="99"/>
    </row>
    <row r="46" spans="1:27">
      <c r="A46" s="97"/>
      <c r="B46" s="97"/>
      <c r="C46" s="107"/>
      <c r="D46" s="108"/>
      <c r="E46" s="108" t="str">
        <f>form1_buhBalance!L61</f>
        <v>Заемные средства</v>
      </c>
      <c r="F46" s="108"/>
      <c r="G46" s="108"/>
      <c r="H46" s="109"/>
      <c r="I46" s="97"/>
      <c r="J46" s="122">
        <f>J45+10</f>
        <v>1410</v>
      </c>
      <c r="K46" s="97"/>
      <c r="L46" s="139"/>
      <c r="M46" s="140">
        <v>0</v>
      </c>
      <c r="N46" s="154"/>
      <c r="O46" s="155"/>
      <c r="P46" s="140">
        <v>0</v>
      </c>
      <c r="Q46" s="140">
        <v>0</v>
      </c>
      <c r="R46" s="140">
        <v>0</v>
      </c>
      <c r="S46" s="140">
        <v>0</v>
      </c>
      <c r="T46" s="141"/>
      <c r="U46" s="139"/>
      <c r="V46" s="140">
        <v>0</v>
      </c>
      <c r="W46" s="141"/>
      <c r="X46" s="139"/>
      <c r="Y46" s="140">
        <v>0</v>
      </c>
      <c r="Z46" s="141"/>
      <c r="AA46" s="97"/>
    </row>
    <row r="47" spans="1:27">
      <c r="A47" s="97"/>
      <c r="B47" s="97"/>
      <c r="C47" s="107"/>
      <c r="D47" s="108"/>
      <c r="E47" s="108" t="str">
        <f>form1_buhBalance!L62</f>
        <v>Отложенные налоговые обязательства</v>
      </c>
      <c r="F47" s="108"/>
      <c r="G47" s="108"/>
      <c r="H47" s="109"/>
      <c r="I47" s="97"/>
      <c r="J47" s="122">
        <f t="shared" ref="J47:J50" si="10">J46+10</f>
        <v>1420</v>
      </c>
      <c r="K47" s="97"/>
      <c r="L47" s="139"/>
      <c r="M47" s="140">
        <v>0</v>
      </c>
      <c r="N47" s="154"/>
      <c r="O47" s="155"/>
      <c r="P47" s="140">
        <v>0</v>
      </c>
      <c r="Q47" s="140">
        <v>0</v>
      </c>
      <c r="R47" s="140">
        <v>0</v>
      </c>
      <c r="S47" s="140">
        <v>0</v>
      </c>
      <c r="T47" s="141"/>
      <c r="U47" s="139"/>
      <c r="V47" s="140">
        <v>0</v>
      </c>
      <c r="W47" s="141"/>
      <c r="X47" s="139"/>
      <c r="Y47" s="140">
        <v>0</v>
      </c>
      <c r="Z47" s="141"/>
      <c r="AA47" s="97"/>
    </row>
    <row r="48" spans="1:27">
      <c r="A48" s="97"/>
      <c r="B48" s="97"/>
      <c r="C48" s="107"/>
      <c r="D48" s="108"/>
      <c r="E48" s="108" t="str">
        <f>form1_buhBalance!L63</f>
        <v>Оценочные обязательства</v>
      </c>
      <c r="F48" s="108"/>
      <c r="G48" s="108"/>
      <c r="H48" s="109"/>
      <c r="I48" s="97"/>
      <c r="J48" s="122">
        <f t="shared" si="10"/>
        <v>1430</v>
      </c>
      <c r="K48" s="97"/>
      <c r="L48" s="139"/>
      <c r="M48" s="140">
        <v>0</v>
      </c>
      <c r="N48" s="154"/>
      <c r="O48" s="155"/>
      <c r="P48" s="140">
        <v>0</v>
      </c>
      <c r="Q48" s="140">
        <v>0</v>
      </c>
      <c r="R48" s="140">
        <v>0</v>
      </c>
      <c r="S48" s="140">
        <v>0</v>
      </c>
      <c r="T48" s="141"/>
      <c r="U48" s="139"/>
      <c r="V48" s="140">
        <v>0</v>
      </c>
      <c r="W48" s="141"/>
      <c r="X48" s="139"/>
      <c r="Y48" s="140">
        <v>0</v>
      </c>
      <c r="Z48" s="141"/>
      <c r="AA48" s="97"/>
    </row>
    <row r="49" spans="1:27">
      <c r="A49" s="97"/>
      <c r="B49" s="97"/>
      <c r="C49" s="107"/>
      <c r="D49" s="108"/>
      <c r="E49" s="108"/>
      <c r="F49" s="108"/>
      <c r="G49" s="108"/>
      <c r="H49" s="109"/>
      <c r="I49" s="97"/>
      <c r="J49" s="122">
        <f t="shared" si="10"/>
        <v>1440</v>
      </c>
      <c r="K49" s="97"/>
      <c r="L49" s="139"/>
      <c r="M49" s="140">
        <v>0</v>
      </c>
      <c r="N49" s="154"/>
      <c r="O49" s="155"/>
      <c r="P49" s="140">
        <v>0</v>
      </c>
      <c r="Q49" s="140">
        <v>0</v>
      </c>
      <c r="R49" s="140">
        <v>0</v>
      </c>
      <c r="S49" s="140">
        <v>0</v>
      </c>
      <c r="T49" s="141"/>
      <c r="U49" s="139"/>
      <c r="V49" s="140">
        <v>0</v>
      </c>
      <c r="W49" s="141"/>
      <c r="X49" s="139"/>
      <c r="Y49" s="140">
        <v>0</v>
      </c>
      <c r="Z49" s="141"/>
      <c r="AA49" s="97"/>
    </row>
    <row r="50" spans="1:27">
      <c r="A50" s="97"/>
      <c r="B50" s="97"/>
      <c r="C50" s="107"/>
      <c r="D50" s="108"/>
      <c r="E50" s="108" t="str">
        <f>form1_buhBalance!L64</f>
        <v>Прочие обязательства</v>
      </c>
      <c r="F50" s="108"/>
      <c r="G50" s="108"/>
      <c r="H50" s="109"/>
      <c r="I50" s="97"/>
      <c r="J50" s="122">
        <f t="shared" si="10"/>
        <v>1450</v>
      </c>
      <c r="K50" s="97"/>
      <c r="L50" s="139"/>
      <c r="M50" s="140">
        <v>0</v>
      </c>
      <c r="N50" s="154"/>
      <c r="O50" s="155"/>
      <c r="P50" s="140">
        <v>0</v>
      </c>
      <c r="Q50" s="140">
        <v>0</v>
      </c>
      <c r="R50" s="140">
        <v>0</v>
      </c>
      <c r="S50" s="140">
        <v>0</v>
      </c>
      <c r="T50" s="141"/>
      <c r="U50" s="139"/>
      <c r="V50" s="140">
        <v>0</v>
      </c>
      <c r="W50" s="141"/>
      <c r="X50" s="139"/>
      <c r="Y50" s="140">
        <v>0</v>
      </c>
      <c r="Z50" s="141"/>
      <c r="AA50" s="97"/>
    </row>
    <row r="51" spans="1:27">
      <c r="A51" s="97"/>
      <c r="B51" s="97"/>
      <c r="C51" s="107"/>
      <c r="D51" s="108"/>
      <c r="E51" s="108"/>
      <c r="F51" s="108"/>
      <c r="G51" s="108"/>
      <c r="H51" s="109"/>
      <c r="I51" s="97"/>
      <c r="J51" s="122"/>
      <c r="K51" s="97"/>
      <c r="L51" s="139"/>
      <c r="M51" s="140"/>
      <c r="N51" s="154"/>
      <c r="O51" s="155"/>
      <c r="P51" s="140"/>
      <c r="Q51" s="140"/>
      <c r="R51" s="140"/>
      <c r="S51" s="140"/>
      <c r="T51" s="141"/>
      <c r="U51" s="139"/>
      <c r="V51" s="140"/>
      <c r="W51" s="141"/>
      <c r="X51" s="139"/>
      <c r="Y51" s="140"/>
      <c r="Z51" s="141"/>
      <c r="AA51" s="97"/>
    </row>
    <row r="52" spans="1:27" s="96" customFormat="1">
      <c r="A52" s="99"/>
      <c r="B52" s="99"/>
      <c r="C52" s="104"/>
      <c r="D52" s="105" t="s">
        <v>258</v>
      </c>
      <c r="E52" s="105"/>
      <c r="F52" s="105"/>
      <c r="G52" s="105"/>
      <c r="H52" s="106"/>
      <c r="I52" s="99"/>
      <c r="J52" s="120">
        <v>1500</v>
      </c>
      <c r="K52" s="99"/>
      <c r="L52" s="130"/>
      <c r="M52" s="131">
        <f>SUM(M53:M58)</f>
        <v>0</v>
      </c>
      <c r="N52" s="148"/>
      <c r="O52" s="149"/>
      <c r="P52" s="131">
        <f t="shared" ref="P52:S52" si="11">SUM(P53:P58)</f>
        <v>0</v>
      </c>
      <c r="Q52" s="131">
        <f t="shared" si="11"/>
        <v>0</v>
      </c>
      <c r="R52" s="131">
        <f t="shared" si="11"/>
        <v>0</v>
      </c>
      <c r="S52" s="131">
        <f t="shared" si="11"/>
        <v>0</v>
      </c>
      <c r="T52" s="132"/>
      <c r="U52" s="130"/>
      <c r="V52" s="131">
        <f>SUM(V53:V58)</f>
        <v>0</v>
      </c>
      <c r="W52" s="132"/>
      <c r="X52" s="130"/>
      <c r="Y52" s="131">
        <f>SUM(Y53:Y58)</f>
        <v>0</v>
      </c>
      <c r="Z52" s="132"/>
      <c r="AA52" s="99"/>
    </row>
    <row r="53" spans="1:27">
      <c r="A53" s="97"/>
      <c r="B53" s="97"/>
      <c r="C53" s="107"/>
      <c r="D53" s="108"/>
      <c r="E53" s="108" t="str">
        <f>form1_buhBalance!L67</f>
        <v>Заемные средства</v>
      </c>
      <c r="F53" s="108"/>
      <c r="G53" s="108"/>
      <c r="H53" s="109"/>
      <c r="I53" s="97"/>
      <c r="J53" s="122">
        <f>J52+10</f>
        <v>1510</v>
      </c>
      <c r="K53" s="97"/>
      <c r="L53" s="139"/>
      <c r="M53" s="140">
        <v>0</v>
      </c>
      <c r="N53" s="154"/>
      <c r="O53" s="155"/>
      <c r="P53" s="140">
        <v>0</v>
      </c>
      <c r="Q53" s="140">
        <v>0</v>
      </c>
      <c r="R53" s="140">
        <v>0</v>
      </c>
      <c r="S53" s="140">
        <v>0</v>
      </c>
      <c r="T53" s="141"/>
      <c r="U53" s="139"/>
      <c r="V53" s="140">
        <v>0</v>
      </c>
      <c r="W53" s="141"/>
      <c r="X53" s="139"/>
      <c r="Y53" s="140">
        <v>0</v>
      </c>
      <c r="Z53" s="141"/>
      <c r="AA53" s="97"/>
    </row>
    <row r="54" spans="1:27">
      <c r="A54" s="97"/>
      <c r="B54" s="97"/>
      <c r="C54" s="107"/>
      <c r="D54" s="108"/>
      <c r="E54" s="108" t="str">
        <f>form1_buhBalance!L68</f>
        <v>Кредиторская задолженность</v>
      </c>
      <c r="F54" s="108"/>
      <c r="G54" s="108"/>
      <c r="H54" s="109"/>
      <c r="I54" s="97"/>
      <c r="J54" s="122">
        <f t="shared" ref="J54:J57" si="12">J53+10</f>
        <v>1520</v>
      </c>
      <c r="K54" s="97"/>
      <c r="L54" s="139"/>
      <c r="M54" s="140">
        <v>0</v>
      </c>
      <c r="N54" s="154"/>
      <c r="O54" s="155"/>
      <c r="P54" s="140">
        <v>0</v>
      </c>
      <c r="Q54" s="140">
        <v>0</v>
      </c>
      <c r="R54" s="140">
        <v>0</v>
      </c>
      <c r="S54" s="140">
        <v>0</v>
      </c>
      <c r="T54" s="141"/>
      <c r="U54" s="139"/>
      <c r="V54" s="140">
        <v>0</v>
      </c>
      <c r="W54" s="141"/>
      <c r="X54" s="139"/>
      <c r="Y54" s="140">
        <v>0</v>
      </c>
      <c r="Z54" s="141"/>
      <c r="AA54" s="97"/>
    </row>
    <row r="55" spans="1:27">
      <c r="A55" s="97"/>
      <c r="B55" s="97"/>
      <c r="C55" s="107"/>
      <c r="D55" s="108"/>
      <c r="E55" s="108" t="str">
        <f>form1_buhBalance!L69</f>
        <v>Доходы будущих периодов</v>
      </c>
      <c r="F55" s="108"/>
      <c r="G55" s="108"/>
      <c r="H55" s="109"/>
      <c r="I55" s="97"/>
      <c r="J55" s="122">
        <f t="shared" si="12"/>
        <v>1530</v>
      </c>
      <c r="K55" s="97"/>
      <c r="L55" s="139"/>
      <c r="M55" s="140">
        <v>0</v>
      </c>
      <c r="N55" s="154"/>
      <c r="O55" s="155"/>
      <c r="P55" s="140">
        <v>0</v>
      </c>
      <c r="Q55" s="140">
        <v>0</v>
      </c>
      <c r="R55" s="140">
        <v>0</v>
      </c>
      <c r="S55" s="140">
        <v>0</v>
      </c>
      <c r="T55" s="141"/>
      <c r="U55" s="139"/>
      <c r="V55" s="140">
        <v>0</v>
      </c>
      <c r="W55" s="141"/>
      <c r="X55" s="139"/>
      <c r="Y55" s="140">
        <v>0</v>
      </c>
      <c r="Z55" s="141"/>
      <c r="AA55" s="97"/>
    </row>
    <row r="56" spans="1:27">
      <c r="A56" s="97"/>
      <c r="B56" s="97"/>
      <c r="C56" s="107"/>
      <c r="D56" s="108"/>
      <c r="E56" s="108" t="str">
        <f>form1_buhBalance!L70</f>
        <v>Оценочные обязательства</v>
      </c>
      <c r="F56" s="108"/>
      <c r="G56" s="108"/>
      <c r="H56" s="109"/>
      <c r="I56" s="97"/>
      <c r="J56" s="122">
        <f t="shared" si="12"/>
        <v>1540</v>
      </c>
      <c r="K56" s="97"/>
      <c r="L56" s="139"/>
      <c r="M56" s="140">
        <v>0</v>
      </c>
      <c r="N56" s="154"/>
      <c r="O56" s="155"/>
      <c r="P56" s="140">
        <v>0</v>
      </c>
      <c r="Q56" s="140">
        <v>0</v>
      </c>
      <c r="R56" s="140">
        <v>0</v>
      </c>
      <c r="S56" s="140">
        <v>0</v>
      </c>
      <c r="T56" s="141"/>
      <c r="U56" s="139"/>
      <c r="V56" s="140">
        <v>0</v>
      </c>
      <c r="W56" s="141"/>
      <c r="X56" s="139"/>
      <c r="Y56" s="140">
        <v>0</v>
      </c>
      <c r="Z56" s="141"/>
      <c r="AA56" s="97"/>
    </row>
    <row r="57" spans="1:27">
      <c r="A57" s="97"/>
      <c r="B57" s="97"/>
      <c r="C57" s="107"/>
      <c r="D57" s="108"/>
      <c r="E57" s="108" t="str">
        <f>form1_buhBalance!L71</f>
        <v>Прочие обязательства</v>
      </c>
      <c r="F57" s="108"/>
      <c r="G57" s="108"/>
      <c r="H57" s="109"/>
      <c r="I57" s="97"/>
      <c r="J57" s="122">
        <f t="shared" si="12"/>
        <v>1550</v>
      </c>
      <c r="K57" s="97"/>
      <c r="L57" s="139"/>
      <c r="M57" s="140">
        <v>0</v>
      </c>
      <c r="N57" s="154"/>
      <c r="O57" s="155"/>
      <c r="P57" s="140">
        <v>0</v>
      </c>
      <c r="Q57" s="140">
        <v>0</v>
      </c>
      <c r="R57" s="140">
        <v>0</v>
      </c>
      <c r="S57" s="140">
        <v>0</v>
      </c>
      <c r="T57" s="141"/>
      <c r="U57" s="139"/>
      <c r="V57" s="140">
        <v>0</v>
      </c>
      <c r="W57" s="141"/>
      <c r="X57" s="139"/>
      <c r="Y57" s="140">
        <v>0</v>
      </c>
      <c r="Z57" s="141"/>
      <c r="AA57" s="97"/>
    </row>
    <row r="58" spans="1:27">
      <c r="A58" s="97"/>
      <c r="B58" s="97"/>
      <c r="C58" s="110"/>
      <c r="D58" s="111"/>
      <c r="E58" s="111"/>
      <c r="F58" s="111"/>
      <c r="G58" s="111"/>
      <c r="H58" s="112"/>
      <c r="I58" s="97"/>
      <c r="J58" s="121"/>
      <c r="K58" s="97"/>
      <c r="L58" s="133"/>
      <c r="M58" s="134"/>
      <c r="N58" s="150"/>
      <c r="O58" s="151"/>
      <c r="P58" s="134"/>
      <c r="Q58" s="134"/>
      <c r="R58" s="134"/>
      <c r="S58" s="134"/>
      <c r="T58" s="135"/>
      <c r="U58" s="133"/>
      <c r="V58" s="134"/>
      <c r="W58" s="135"/>
      <c r="X58" s="133"/>
      <c r="Y58" s="134"/>
      <c r="Z58" s="135"/>
      <c r="AA58" s="97"/>
    </row>
    <row r="59" spans="1:27">
      <c r="A59" s="97"/>
      <c r="B59" s="97"/>
      <c r="C59" s="97"/>
      <c r="D59" s="97"/>
      <c r="E59" s="97"/>
      <c r="F59" s="97"/>
      <c r="G59" s="97"/>
      <c r="H59" s="97"/>
      <c r="I59" s="97"/>
      <c r="J59" s="98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</sheetData>
  <conditionalFormatting sqref="L13:Z58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A30"/>
  <sheetViews>
    <sheetView zoomScale="90" zoomScaleNormal="90" workbookViewId="0">
      <pane xSplit="11" ySplit="13" topLeftCell="L14" activePane="bottomRight" state="frozen"/>
      <selection pane="topRight" activeCell="L1" sqref="L1"/>
      <selection pane="bottomLeft" activeCell="A14" sqref="A14"/>
      <selection pane="bottomRight"/>
    </sheetView>
  </sheetViews>
  <sheetFormatPr defaultRowHeight="12.75"/>
  <cols>
    <col min="1" max="2" width="2.5703125" style="94" customWidth="1"/>
    <col min="3" max="7" width="1.7109375" style="94" customWidth="1"/>
    <col min="8" max="8" width="67.5703125" style="94" customWidth="1"/>
    <col min="9" max="9" width="1.7109375" style="94" customWidth="1"/>
    <col min="10" max="10" width="7.710937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131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/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 t="s">
        <v>270</v>
      </c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276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97"/>
      <c r="C10" s="107"/>
      <c r="D10" s="108"/>
      <c r="E10" s="108"/>
      <c r="F10" s="108"/>
      <c r="G10" s="108"/>
      <c r="H10" s="109"/>
      <c r="I10" s="97"/>
      <c r="J10" s="122"/>
      <c r="K10" s="97"/>
      <c r="L10" s="139"/>
      <c r="M10" s="140"/>
      <c r="N10" s="154"/>
      <c r="O10" s="155"/>
      <c r="P10" s="140"/>
      <c r="Q10" s="140"/>
      <c r="R10" s="140"/>
      <c r="S10" s="140"/>
      <c r="T10" s="141"/>
      <c r="U10" s="139"/>
      <c r="V10" s="140"/>
      <c r="W10" s="141"/>
      <c r="X10" s="139"/>
      <c r="Y10" s="140"/>
      <c r="Z10" s="141"/>
      <c r="AA10" s="97"/>
    </row>
    <row r="11" spans="1:27" s="96" customFormat="1">
      <c r="A11" s="99"/>
      <c r="B11" s="99"/>
      <c r="C11" s="104"/>
      <c r="D11" s="105" t="s">
        <v>277</v>
      </c>
      <c r="E11" s="105"/>
      <c r="F11" s="105"/>
      <c r="G11" s="105"/>
      <c r="H11" s="106"/>
      <c r="I11" s="99"/>
      <c r="J11" s="176">
        <v>2110</v>
      </c>
      <c r="K11" s="99"/>
      <c r="L11" s="130"/>
      <c r="M11" s="131">
        <v>0</v>
      </c>
      <c r="N11" s="148"/>
      <c r="O11" s="149"/>
      <c r="P11" s="131">
        <v>0</v>
      </c>
      <c r="Q11" s="131">
        <v>0</v>
      </c>
      <c r="R11" s="131">
        <v>0</v>
      </c>
      <c r="S11" s="131">
        <v>0</v>
      </c>
      <c r="T11" s="132"/>
      <c r="U11" s="130"/>
      <c r="V11" s="131">
        <v>0</v>
      </c>
      <c r="W11" s="132"/>
      <c r="X11" s="130"/>
      <c r="Y11" s="131">
        <v>0</v>
      </c>
      <c r="Z11" s="132"/>
      <c r="AA11" s="99"/>
    </row>
    <row r="12" spans="1:27">
      <c r="A12" s="97"/>
      <c r="B12" s="97"/>
      <c r="C12" s="107"/>
      <c r="D12" s="108"/>
      <c r="E12" s="108" t="s">
        <v>137</v>
      </c>
      <c r="F12" s="108"/>
      <c r="G12" s="108"/>
      <c r="H12" s="109"/>
      <c r="I12" s="97"/>
      <c r="J12" s="177">
        <v>2120</v>
      </c>
      <c r="K12" s="97"/>
      <c r="L12" s="139"/>
      <c r="M12" s="140">
        <v>0</v>
      </c>
      <c r="N12" s="154"/>
      <c r="O12" s="155"/>
      <c r="P12" s="140">
        <v>0</v>
      </c>
      <c r="Q12" s="140">
        <v>0</v>
      </c>
      <c r="R12" s="140">
        <v>0</v>
      </c>
      <c r="S12" s="140">
        <v>0</v>
      </c>
      <c r="T12" s="141"/>
      <c r="U12" s="139"/>
      <c r="V12" s="140">
        <v>0</v>
      </c>
      <c r="W12" s="141"/>
      <c r="X12" s="139"/>
      <c r="Y12" s="140">
        <v>0</v>
      </c>
      <c r="Z12" s="141"/>
      <c r="AA12" s="97"/>
    </row>
    <row r="13" spans="1:27" s="96" customFormat="1">
      <c r="A13" s="99"/>
      <c r="B13" s="99"/>
      <c r="C13" s="104"/>
      <c r="D13" s="105" t="s">
        <v>139</v>
      </c>
      <c r="E13" s="105"/>
      <c r="F13" s="105"/>
      <c r="G13" s="105"/>
      <c r="H13" s="106"/>
      <c r="I13" s="99"/>
      <c r="J13" s="176">
        <v>2100</v>
      </c>
      <c r="K13" s="99"/>
      <c r="L13" s="130"/>
      <c r="M13" s="131">
        <f>SUM(M11:M12)</f>
        <v>0</v>
      </c>
      <c r="N13" s="148"/>
      <c r="O13" s="149"/>
      <c r="P13" s="131">
        <f t="shared" ref="P13:S13" si="0">SUM(P11:P12)</f>
        <v>0</v>
      </c>
      <c r="Q13" s="131">
        <f t="shared" si="0"/>
        <v>0</v>
      </c>
      <c r="R13" s="131">
        <f t="shared" si="0"/>
        <v>0</v>
      </c>
      <c r="S13" s="131">
        <f t="shared" si="0"/>
        <v>0</v>
      </c>
      <c r="T13" s="132"/>
      <c r="U13" s="130"/>
      <c r="V13" s="131">
        <f>SUM(V11:V12)</f>
        <v>0</v>
      </c>
      <c r="W13" s="132"/>
      <c r="X13" s="130"/>
      <c r="Y13" s="131">
        <f>SUM(Y11:Y12)</f>
        <v>0</v>
      </c>
      <c r="Z13" s="132"/>
      <c r="AA13" s="99"/>
    </row>
    <row r="14" spans="1:27">
      <c r="A14" s="97"/>
      <c r="B14" s="97"/>
      <c r="C14" s="107"/>
      <c r="D14" s="108"/>
      <c r="E14" s="108" t="s">
        <v>141</v>
      </c>
      <c r="F14" s="108"/>
      <c r="G14" s="108"/>
      <c r="H14" s="109"/>
      <c r="I14" s="97"/>
      <c r="J14" s="177">
        <v>2210</v>
      </c>
      <c r="K14" s="97"/>
      <c r="L14" s="139"/>
      <c r="M14" s="140">
        <v>0</v>
      </c>
      <c r="N14" s="154"/>
      <c r="O14" s="155"/>
      <c r="P14" s="140">
        <v>0</v>
      </c>
      <c r="Q14" s="140">
        <v>0</v>
      </c>
      <c r="R14" s="140">
        <v>0</v>
      </c>
      <c r="S14" s="140">
        <v>0</v>
      </c>
      <c r="T14" s="141"/>
      <c r="U14" s="139"/>
      <c r="V14" s="140">
        <v>0</v>
      </c>
      <c r="W14" s="141"/>
      <c r="X14" s="139"/>
      <c r="Y14" s="140">
        <v>0</v>
      </c>
      <c r="Z14" s="141"/>
      <c r="AA14" s="97"/>
    </row>
    <row r="15" spans="1:27">
      <c r="A15" s="97"/>
      <c r="B15" s="97"/>
      <c r="C15" s="107"/>
      <c r="D15" s="108"/>
      <c r="E15" s="108" t="s">
        <v>143</v>
      </c>
      <c r="F15" s="108"/>
      <c r="G15" s="108"/>
      <c r="H15" s="109"/>
      <c r="I15" s="97"/>
      <c r="J15" s="177">
        <v>2220</v>
      </c>
      <c r="K15" s="97"/>
      <c r="L15" s="139"/>
      <c r="M15" s="140">
        <v>0</v>
      </c>
      <c r="N15" s="154"/>
      <c r="O15" s="155"/>
      <c r="P15" s="140">
        <v>0</v>
      </c>
      <c r="Q15" s="140">
        <v>0</v>
      </c>
      <c r="R15" s="140">
        <v>0</v>
      </c>
      <c r="S15" s="140">
        <v>0</v>
      </c>
      <c r="T15" s="141"/>
      <c r="U15" s="139"/>
      <c r="V15" s="140">
        <v>0</v>
      </c>
      <c r="W15" s="141"/>
      <c r="X15" s="139"/>
      <c r="Y15" s="140">
        <v>0</v>
      </c>
      <c r="Z15" s="141"/>
      <c r="AA15" s="97"/>
    </row>
    <row r="16" spans="1:27" s="96" customFormat="1">
      <c r="A16" s="99"/>
      <c r="B16" s="99"/>
      <c r="C16" s="104"/>
      <c r="D16" s="105" t="s">
        <v>145</v>
      </c>
      <c r="E16" s="105"/>
      <c r="F16" s="105"/>
      <c r="G16" s="105"/>
      <c r="H16" s="106"/>
      <c r="I16" s="99"/>
      <c r="J16" s="176">
        <v>2200</v>
      </c>
      <c r="K16" s="99"/>
      <c r="L16" s="130"/>
      <c r="M16" s="131">
        <f>SUM(M13:M15)</f>
        <v>0</v>
      </c>
      <c r="N16" s="148"/>
      <c r="O16" s="149"/>
      <c r="P16" s="131">
        <f t="shared" ref="P16:S16" si="1">SUM(P13:P15)</f>
        <v>0</v>
      </c>
      <c r="Q16" s="131">
        <f t="shared" si="1"/>
        <v>0</v>
      </c>
      <c r="R16" s="131">
        <f t="shared" si="1"/>
        <v>0</v>
      </c>
      <c r="S16" s="131">
        <f t="shared" si="1"/>
        <v>0</v>
      </c>
      <c r="T16" s="132"/>
      <c r="U16" s="130"/>
      <c r="V16" s="131">
        <f>SUM(V13:V15)</f>
        <v>0</v>
      </c>
      <c r="W16" s="132"/>
      <c r="X16" s="130"/>
      <c r="Y16" s="131">
        <f>SUM(Y13:Y15)</f>
        <v>0</v>
      </c>
      <c r="Z16" s="132"/>
      <c r="AA16" s="99"/>
    </row>
    <row r="17" spans="1:27">
      <c r="A17" s="97"/>
      <c r="B17" s="97"/>
      <c r="C17" s="107"/>
      <c r="D17" s="108"/>
      <c r="E17" s="108" t="s">
        <v>147</v>
      </c>
      <c r="F17" s="108"/>
      <c r="G17" s="108"/>
      <c r="H17" s="109"/>
      <c r="I17" s="97"/>
      <c r="J17" s="177">
        <v>2310</v>
      </c>
      <c r="K17" s="97"/>
      <c r="L17" s="139"/>
      <c r="M17" s="140">
        <v>0</v>
      </c>
      <c r="N17" s="154"/>
      <c r="O17" s="155"/>
      <c r="P17" s="140">
        <v>0</v>
      </c>
      <c r="Q17" s="140">
        <v>0</v>
      </c>
      <c r="R17" s="140">
        <v>0</v>
      </c>
      <c r="S17" s="140">
        <v>0</v>
      </c>
      <c r="T17" s="141"/>
      <c r="U17" s="139"/>
      <c r="V17" s="140">
        <v>0</v>
      </c>
      <c r="W17" s="141"/>
      <c r="X17" s="139"/>
      <c r="Y17" s="140">
        <v>0</v>
      </c>
      <c r="Z17" s="141"/>
      <c r="AA17" s="97"/>
    </row>
    <row r="18" spans="1:27">
      <c r="A18" s="97"/>
      <c r="B18" s="97"/>
      <c r="C18" s="107"/>
      <c r="D18" s="108"/>
      <c r="E18" s="108" t="s">
        <v>149</v>
      </c>
      <c r="F18" s="108"/>
      <c r="G18" s="108"/>
      <c r="H18" s="109"/>
      <c r="I18" s="97"/>
      <c r="J18" s="177">
        <v>2320</v>
      </c>
      <c r="K18" s="97"/>
      <c r="L18" s="139"/>
      <c r="M18" s="140">
        <v>0</v>
      </c>
      <c r="N18" s="154"/>
      <c r="O18" s="155"/>
      <c r="P18" s="140">
        <v>0</v>
      </c>
      <c r="Q18" s="140">
        <v>0</v>
      </c>
      <c r="R18" s="140">
        <v>0</v>
      </c>
      <c r="S18" s="140">
        <v>0</v>
      </c>
      <c r="T18" s="141"/>
      <c r="U18" s="139"/>
      <c r="V18" s="140">
        <v>0</v>
      </c>
      <c r="W18" s="141"/>
      <c r="X18" s="139"/>
      <c r="Y18" s="140">
        <v>0</v>
      </c>
      <c r="Z18" s="141"/>
      <c r="AA18" s="97"/>
    </row>
    <row r="19" spans="1:27">
      <c r="A19" s="97"/>
      <c r="B19" s="97"/>
      <c r="C19" s="107"/>
      <c r="D19" s="108"/>
      <c r="E19" s="108" t="s">
        <v>151</v>
      </c>
      <c r="F19" s="108"/>
      <c r="G19" s="108"/>
      <c r="H19" s="109"/>
      <c r="I19" s="97"/>
      <c r="J19" s="177">
        <v>2330</v>
      </c>
      <c r="K19" s="97"/>
      <c r="L19" s="139"/>
      <c r="M19" s="140">
        <v>0</v>
      </c>
      <c r="N19" s="154"/>
      <c r="O19" s="155"/>
      <c r="P19" s="140">
        <v>0</v>
      </c>
      <c r="Q19" s="140">
        <v>0</v>
      </c>
      <c r="R19" s="140">
        <v>0</v>
      </c>
      <c r="S19" s="140">
        <v>0</v>
      </c>
      <c r="T19" s="141"/>
      <c r="U19" s="139"/>
      <c r="V19" s="140">
        <v>0</v>
      </c>
      <c r="W19" s="141"/>
      <c r="X19" s="139"/>
      <c r="Y19" s="140">
        <v>0</v>
      </c>
      <c r="Z19" s="141"/>
      <c r="AA19" s="97"/>
    </row>
    <row r="20" spans="1:27">
      <c r="A20" s="97"/>
      <c r="B20" s="97"/>
      <c r="C20" s="107"/>
      <c r="D20" s="108"/>
      <c r="E20" s="108" t="s">
        <v>153</v>
      </c>
      <c r="F20" s="108"/>
      <c r="G20" s="108"/>
      <c r="H20" s="109"/>
      <c r="I20" s="97"/>
      <c r="J20" s="177">
        <v>2340</v>
      </c>
      <c r="K20" s="97"/>
      <c r="L20" s="139"/>
      <c r="M20" s="140">
        <v>0</v>
      </c>
      <c r="N20" s="154"/>
      <c r="O20" s="155"/>
      <c r="P20" s="140">
        <v>0</v>
      </c>
      <c r="Q20" s="140">
        <v>0</v>
      </c>
      <c r="R20" s="140">
        <v>0</v>
      </c>
      <c r="S20" s="140">
        <v>0</v>
      </c>
      <c r="T20" s="141"/>
      <c r="U20" s="139"/>
      <c r="V20" s="140">
        <v>0</v>
      </c>
      <c r="W20" s="141"/>
      <c r="X20" s="139"/>
      <c r="Y20" s="140">
        <v>0</v>
      </c>
      <c r="Z20" s="141"/>
      <c r="AA20" s="97"/>
    </row>
    <row r="21" spans="1:27">
      <c r="A21" s="97"/>
      <c r="B21" s="97"/>
      <c r="C21" s="107"/>
      <c r="D21" s="108"/>
      <c r="E21" s="108" t="s">
        <v>155</v>
      </c>
      <c r="F21" s="108"/>
      <c r="G21" s="108"/>
      <c r="H21" s="109"/>
      <c r="I21" s="97"/>
      <c r="J21" s="177">
        <v>2350</v>
      </c>
      <c r="K21" s="97"/>
      <c r="L21" s="139"/>
      <c r="M21" s="140">
        <v>0</v>
      </c>
      <c r="N21" s="154"/>
      <c r="O21" s="155"/>
      <c r="P21" s="140">
        <v>0</v>
      </c>
      <c r="Q21" s="140">
        <v>0</v>
      </c>
      <c r="R21" s="140">
        <v>0</v>
      </c>
      <c r="S21" s="140">
        <v>0</v>
      </c>
      <c r="T21" s="141"/>
      <c r="U21" s="139"/>
      <c r="V21" s="140">
        <v>0</v>
      </c>
      <c r="W21" s="141"/>
      <c r="X21" s="139"/>
      <c r="Y21" s="140">
        <v>0</v>
      </c>
      <c r="Z21" s="141"/>
      <c r="AA21" s="97"/>
    </row>
    <row r="22" spans="1:27" s="96" customFormat="1">
      <c r="A22" s="99"/>
      <c r="B22" s="99"/>
      <c r="C22" s="104"/>
      <c r="D22" s="105" t="s">
        <v>157</v>
      </c>
      <c r="E22" s="105"/>
      <c r="F22" s="105"/>
      <c r="G22" s="105"/>
      <c r="H22" s="106"/>
      <c r="I22" s="99"/>
      <c r="J22" s="176">
        <v>2300</v>
      </c>
      <c r="K22" s="99"/>
      <c r="L22" s="130"/>
      <c r="M22" s="131">
        <f>SUM(M16:M21)</f>
        <v>0</v>
      </c>
      <c r="N22" s="148"/>
      <c r="O22" s="149"/>
      <c r="P22" s="131">
        <f t="shared" ref="P22:S22" si="2">SUM(P16:P21)</f>
        <v>0</v>
      </c>
      <c r="Q22" s="131">
        <f t="shared" si="2"/>
        <v>0</v>
      </c>
      <c r="R22" s="131">
        <f t="shared" si="2"/>
        <v>0</v>
      </c>
      <c r="S22" s="131">
        <f t="shared" si="2"/>
        <v>0</v>
      </c>
      <c r="T22" s="132"/>
      <c r="U22" s="130"/>
      <c r="V22" s="131">
        <f>SUM(V16:V21)</f>
        <v>0</v>
      </c>
      <c r="W22" s="132"/>
      <c r="X22" s="130"/>
      <c r="Y22" s="131">
        <f>SUM(Y16:Y21)</f>
        <v>0</v>
      </c>
      <c r="Z22" s="132"/>
      <c r="AA22" s="99"/>
    </row>
    <row r="23" spans="1:27">
      <c r="A23" s="97"/>
      <c r="B23" s="97"/>
      <c r="C23" s="107"/>
      <c r="D23" s="108"/>
      <c r="E23" s="108" t="s">
        <v>159</v>
      </c>
      <c r="F23" s="108"/>
      <c r="G23" s="108"/>
      <c r="H23" s="109"/>
      <c r="I23" s="97"/>
      <c r="J23" s="177">
        <v>2410</v>
      </c>
      <c r="K23" s="97"/>
      <c r="L23" s="139"/>
      <c r="M23" s="140">
        <v>0</v>
      </c>
      <c r="N23" s="154"/>
      <c r="O23" s="155"/>
      <c r="P23" s="140">
        <v>0</v>
      </c>
      <c r="Q23" s="140">
        <v>0</v>
      </c>
      <c r="R23" s="140">
        <v>0</v>
      </c>
      <c r="S23" s="140">
        <v>0</v>
      </c>
      <c r="T23" s="141"/>
      <c r="U23" s="139"/>
      <c r="V23" s="140">
        <v>0</v>
      </c>
      <c r="W23" s="141"/>
      <c r="X23" s="139"/>
      <c r="Y23" s="140">
        <v>0</v>
      </c>
      <c r="Z23" s="141"/>
      <c r="AA23" s="97"/>
    </row>
    <row r="24" spans="1:27" s="175" customFormat="1" ht="11.25">
      <c r="A24" s="166"/>
      <c r="B24" s="166"/>
      <c r="C24" s="167"/>
      <c r="D24" s="168"/>
      <c r="E24" s="168"/>
      <c r="F24" s="168" t="s">
        <v>161</v>
      </c>
      <c r="G24" s="168"/>
      <c r="H24" s="169"/>
      <c r="I24" s="166"/>
      <c r="J24" s="178">
        <v>2421</v>
      </c>
      <c r="K24" s="166"/>
      <c r="L24" s="170"/>
      <c r="M24" s="171">
        <v>0</v>
      </c>
      <c r="N24" s="172"/>
      <c r="O24" s="173"/>
      <c r="P24" s="171">
        <v>0</v>
      </c>
      <c r="Q24" s="171">
        <v>0</v>
      </c>
      <c r="R24" s="171">
        <v>0</v>
      </c>
      <c r="S24" s="171">
        <v>0</v>
      </c>
      <c r="T24" s="174"/>
      <c r="U24" s="170"/>
      <c r="V24" s="171">
        <v>0</v>
      </c>
      <c r="W24" s="174"/>
      <c r="X24" s="170"/>
      <c r="Y24" s="171">
        <v>0</v>
      </c>
      <c r="Z24" s="174"/>
      <c r="AA24" s="166"/>
    </row>
    <row r="25" spans="1:27">
      <c r="A25" s="97"/>
      <c r="B25" s="97"/>
      <c r="C25" s="107"/>
      <c r="D25" s="108"/>
      <c r="E25" s="108" t="s">
        <v>278</v>
      </c>
      <c r="F25" s="108"/>
      <c r="G25" s="108"/>
      <c r="H25" s="109"/>
      <c r="I25" s="97"/>
      <c r="J25" s="177">
        <v>2430</v>
      </c>
      <c r="K25" s="97"/>
      <c r="L25" s="139"/>
      <c r="M25" s="140">
        <v>0</v>
      </c>
      <c r="N25" s="154"/>
      <c r="O25" s="155"/>
      <c r="P25" s="140">
        <v>0</v>
      </c>
      <c r="Q25" s="140">
        <v>0</v>
      </c>
      <c r="R25" s="140">
        <v>0</v>
      </c>
      <c r="S25" s="140">
        <v>0</v>
      </c>
      <c r="T25" s="141"/>
      <c r="U25" s="139"/>
      <c r="V25" s="140">
        <v>0</v>
      </c>
      <c r="W25" s="141"/>
      <c r="X25" s="139"/>
      <c r="Y25" s="140">
        <v>0</v>
      </c>
      <c r="Z25" s="141"/>
      <c r="AA25" s="97"/>
    </row>
    <row r="26" spans="1:27">
      <c r="A26" s="97"/>
      <c r="B26" s="97"/>
      <c r="C26" s="107"/>
      <c r="D26" s="108"/>
      <c r="E26" s="108" t="s">
        <v>165</v>
      </c>
      <c r="F26" s="108"/>
      <c r="G26" s="108"/>
      <c r="H26" s="109"/>
      <c r="I26" s="97"/>
      <c r="J26" s="177">
        <v>2450</v>
      </c>
      <c r="K26" s="97"/>
      <c r="L26" s="139"/>
      <c r="M26" s="140">
        <v>0</v>
      </c>
      <c r="N26" s="154"/>
      <c r="O26" s="155"/>
      <c r="P26" s="140">
        <v>0</v>
      </c>
      <c r="Q26" s="140">
        <v>0</v>
      </c>
      <c r="R26" s="140">
        <v>0</v>
      </c>
      <c r="S26" s="140">
        <v>0</v>
      </c>
      <c r="T26" s="141"/>
      <c r="U26" s="139"/>
      <c r="V26" s="140">
        <v>0</v>
      </c>
      <c r="W26" s="141"/>
      <c r="X26" s="139"/>
      <c r="Y26" s="140">
        <v>0</v>
      </c>
      <c r="Z26" s="141"/>
      <c r="AA26" s="97"/>
    </row>
    <row r="27" spans="1:27">
      <c r="A27" s="97"/>
      <c r="B27" s="97"/>
      <c r="C27" s="107"/>
      <c r="D27" s="108"/>
      <c r="E27" s="108" t="s">
        <v>167</v>
      </c>
      <c r="F27" s="108"/>
      <c r="G27" s="108"/>
      <c r="H27" s="109"/>
      <c r="I27" s="97"/>
      <c r="J27" s="177">
        <v>2460</v>
      </c>
      <c r="K27" s="97"/>
      <c r="L27" s="139"/>
      <c r="M27" s="140">
        <v>0</v>
      </c>
      <c r="N27" s="154"/>
      <c r="O27" s="155"/>
      <c r="P27" s="140">
        <v>0</v>
      </c>
      <c r="Q27" s="140">
        <v>0</v>
      </c>
      <c r="R27" s="140">
        <v>0</v>
      </c>
      <c r="S27" s="140">
        <v>0</v>
      </c>
      <c r="T27" s="141"/>
      <c r="U27" s="139"/>
      <c r="V27" s="140">
        <v>0</v>
      </c>
      <c r="W27" s="141"/>
      <c r="X27" s="139"/>
      <c r="Y27" s="140">
        <v>0</v>
      </c>
      <c r="Z27" s="141"/>
      <c r="AA27" s="97"/>
    </row>
    <row r="28" spans="1:27" s="96" customFormat="1">
      <c r="A28" s="99"/>
      <c r="B28" s="99"/>
      <c r="C28" s="104"/>
      <c r="D28" s="105" t="s">
        <v>169</v>
      </c>
      <c r="E28" s="105"/>
      <c r="F28" s="105"/>
      <c r="G28" s="105"/>
      <c r="H28" s="106"/>
      <c r="I28" s="99"/>
      <c r="J28" s="176">
        <v>2400</v>
      </c>
      <c r="K28" s="99"/>
      <c r="L28" s="130"/>
      <c r="M28" s="131">
        <f>SUM(M22:M23,M25:M27)</f>
        <v>0</v>
      </c>
      <c r="N28" s="148"/>
      <c r="O28" s="149"/>
      <c r="P28" s="131">
        <f t="shared" ref="P28:S28" si="3">SUM(P22:P23,P25:P27)</f>
        <v>0</v>
      </c>
      <c r="Q28" s="131">
        <f t="shared" si="3"/>
        <v>0</v>
      </c>
      <c r="R28" s="131">
        <f t="shared" si="3"/>
        <v>0</v>
      </c>
      <c r="S28" s="131">
        <f t="shared" si="3"/>
        <v>0</v>
      </c>
      <c r="T28" s="132"/>
      <c r="U28" s="130"/>
      <c r="V28" s="131">
        <f>SUM(V22:V23,V25:V27)</f>
        <v>0</v>
      </c>
      <c r="W28" s="132"/>
      <c r="X28" s="130"/>
      <c r="Y28" s="131">
        <f>SUM(Y22:Y23,Y25:Y27)</f>
        <v>0</v>
      </c>
      <c r="Z28" s="132"/>
      <c r="AA28" s="99"/>
    </row>
    <row r="29" spans="1:27">
      <c r="A29" s="97"/>
      <c r="B29" s="97"/>
      <c r="C29" s="110"/>
      <c r="D29" s="111"/>
      <c r="E29" s="111"/>
      <c r="F29" s="111"/>
      <c r="G29" s="111"/>
      <c r="H29" s="112"/>
      <c r="I29" s="97"/>
      <c r="J29" s="121"/>
      <c r="K29" s="97"/>
      <c r="L29" s="133"/>
      <c r="M29" s="134"/>
      <c r="N29" s="150"/>
      <c r="O29" s="151"/>
      <c r="P29" s="134"/>
      <c r="Q29" s="134"/>
      <c r="R29" s="134"/>
      <c r="S29" s="134"/>
      <c r="T29" s="135"/>
      <c r="U29" s="133"/>
      <c r="V29" s="134"/>
      <c r="W29" s="135"/>
      <c r="X29" s="133"/>
      <c r="Y29" s="134"/>
      <c r="Z29" s="135"/>
      <c r="AA29" s="97"/>
    </row>
    <row r="30" spans="1:27">
      <c r="A30" s="97"/>
      <c r="B30" s="97"/>
      <c r="C30" s="97"/>
      <c r="D30" s="97"/>
      <c r="E30" s="97"/>
      <c r="F30" s="97"/>
      <c r="G30" s="97"/>
      <c r="H30" s="97"/>
      <c r="I30" s="97"/>
      <c r="J30" s="98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</sheetData>
  <conditionalFormatting sqref="L10:Z29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A52"/>
  <sheetViews>
    <sheetView zoomScale="90" zoomScaleNormal="90" workbookViewId="0">
      <pane xSplit="11" ySplit="14" topLeftCell="L15" activePane="bottomRight" state="frozen"/>
      <selection pane="topRight" activeCell="L1" sqref="L1"/>
      <selection pane="bottomLeft" activeCell="A15" sqref="A15"/>
      <selection pane="bottomRight"/>
    </sheetView>
  </sheetViews>
  <sheetFormatPr defaultRowHeight="12.75"/>
  <cols>
    <col min="1" max="2" width="2.5703125" style="94" customWidth="1"/>
    <col min="3" max="7" width="1.7109375" style="94" customWidth="1"/>
    <col min="8" max="8" width="73.42578125" style="94" customWidth="1"/>
    <col min="9" max="9" width="1.7109375" style="94" customWidth="1"/>
    <col min="10" max="10" width="7.7109375" style="95" bestFit="1" customWidth="1"/>
    <col min="11" max="12" width="1.7109375" style="94" customWidth="1"/>
    <col min="13" max="13" width="13.7109375" style="94" customWidth="1"/>
    <col min="14" max="15" width="1.7109375" style="94" customWidth="1"/>
    <col min="16" max="19" width="9.5703125" style="94" customWidth="1"/>
    <col min="20" max="21" width="1.7109375" style="94" customWidth="1"/>
    <col min="22" max="22" width="13.7109375" style="94" customWidth="1"/>
    <col min="23" max="24" width="1.7109375" style="94" customWidth="1"/>
    <col min="25" max="25" width="13.7109375" style="94" customWidth="1"/>
    <col min="26" max="27" width="1.7109375" style="94" customWidth="1"/>
    <col min="28" max="16384" width="9.140625" style="94"/>
  </cols>
  <sheetData>
    <row r="1" spans="1:27">
      <c r="A1" s="97"/>
      <c r="B1" s="97"/>
      <c r="C1" s="97"/>
      <c r="D1" s="97"/>
      <c r="E1" s="97"/>
      <c r="F1" s="97"/>
      <c r="G1" s="97"/>
      <c r="H1" s="97"/>
      <c r="I1" s="97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>
      <c r="A2" s="97"/>
      <c r="B2" s="97"/>
      <c r="C2" s="99" t="s">
        <v>266</v>
      </c>
      <c r="D2" s="97"/>
      <c r="E2" s="97"/>
      <c r="F2" s="97"/>
      <c r="G2" s="97"/>
      <c r="H2" s="97"/>
      <c r="I2" s="97"/>
      <c r="J2" s="98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>
      <c r="A3" s="97"/>
      <c r="B3" s="97"/>
      <c r="C3" s="99" t="s">
        <v>189</v>
      </c>
      <c r="D3" s="97"/>
      <c r="E3" s="97"/>
      <c r="F3" s="97"/>
      <c r="G3" s="97"/>
      <c r="H3" s="97"/>
      <c r="I3" s="97"/>
      <c r="J3" s="9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>
      <c r="A4" s="97"/>
      <c r="B4" s="97"/>
      <c r="C4" s="97"/>
      <c r="D4" s="97"/>
      <c r="E4" s="97"/>
      <c r="F4" s="97"/>
      <c r="G4" s="97"/>
      <c r="H4" s="97"/>
      <c r="I4" s="97"/>
      <c r="J4" s="98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>
      <c r="A5" s="97"/>
      <c r="B5" s="97"/>
      <c r="C5" s="100" t="s">
        <v>270</v>
      </c>
      <c r="D5" s="97"/>
      <c r="E5" s="97"/>
      <c r="F5" s="97"/>
      <c r="G5" s="97"/>
      <c r="H5" s="97"/>
      <c r="I5" s="97"/>
      <c r="J5" s="98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>
      <c r="A6" s="97"/>
      <c r="B6" s="97"/>
      <c r="C6" s="97"/>
      <c r="D6" s="97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>
      <c r="A7" s="97"/>
      <c r="B7" s="97"/>
      <c r="C7" s="97"/>
      <c r="D7" s="97"/>
      <c r="E7" s="97"/>
      <c r="F7" s="97"/>
      <c r="G7" s="97"/>
      <c r="H7" s="97"/>
      <c r="I7" s="97"/>
      <c r="J7" s="98"/>
      <c r="K7" s="97"/>
      <c r="L7" s="97" t="s">
        <v>274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6" customFormat="1">
      <c r="A8" s="99"/>
      <c r="B8" s="99"/>
      <c r="C8" s="156" t="s">
        <v>276</v>
      </c>
      <c r="D8" s="157"/>
      <c r="E8" s="157"/>
      <c r="F8" s="157"/>
      <c r="G8" s="157"/>
      <c r="H8" s="158"/>
      <c r="I8" s="99"/>
      <c r="J8" s="162" t="s">
        <v>260</v>
      </c>
      <c r="K8" s="99"/>
      <c r="L8" s="101"/>
      <c r="M8" s="164" t="s">
        <v>271</v>
      </c>
      <c r="N8" s="142"/>
      <c r="O8" s="143"/>
      <c r="P8" s="164" t="s">
        <v>262</v>
      </c>
      <c r="Q8" s="164" t="s">
        <v>263</v>
      </c>
      <c r="R8" s="164" t="s">
        <v>264</v>
      </c>
      <c r="S8" s="164" t="s">
        <v>265</v>
      </c>
      <c r="T8" s="123"/>
      <c r="U8" s="125"/>
      <c r="V8" s="164" t="s">
        <v>272</v>
      </c>
      <c r="W8" s="103"/>
      <c r="X8" s="125"/>
      <c r="Y8" s="164" t="s">
        <v>275</v>
      </c>
      <c r="Z8" s="103"/>
      <c r="AA8" s="99"/>
    </row>
    <row r="9" spans="1:27" s="96" customFormat="1">
      <c r="A9" s="99"/>
      <c r="B9" s="99"/>
      <c r="C9" s="159"/>
      <c r="D9" s="160"/>
      <c r="E9" s="160"/>
      <c r="F9" s="160"/>
      <c r="G9" s="160"/>
      <c r="H9" s="161"/>
      <c r="I9" s="99"/>
      <c r="J9" s="163" t="s">
        <v>267</v>
      </c>
      <c r="K9" s="99"/>
      <c r="L9" s="113"/>
      <c r="M9" s="165" t="s">
        <v>261</v>
      </c>
      <c r="N9" s="144"/>
      <c r="O9" s="145"/>
      <c r="P9" s="165"/>
      <c r="Q9" s="165"/>
      <c r="R9" s="165"/>
      <c r="S9" s="165"/>
      <c r="T9" s="124"/>
      <c r="U9" s="126"/>
      <c r="V9" s="165" t="s">
        <v>261</v>
      </c>
      <c r="W9" s="114"/>
      <c r="X9" s="126"/>
      <c r="Y9" s="165" t="s">
        <v>273</v>
      </c>
      <c r="Z9" s="114"/>
      <c r="AA9" s="99"/>
    </row>
    <row r="10" spans="1:27">
      <c r="A10" s="97"/>
      <c r="B10" s="97"/>
      <c r="C10" s="115"/>
      <c r="D10" s="116"/>
      <c r="E10" s="116"/>
      <c r="F10" s="116"/>
      <c r="G10" s="116"/>
      <c r="H10" s="117"/>
      <c r="I10" s="97"/>
      <c r="J10" s="119"/>
      <c r="K10" s="97"/>
      <c r="L10" s="127"/>
      <c r="M10" s="128"/>
      <c r="N10" s="146"/>
      <c r="O10" s="147"/>
      <c r="P10" s="128"/>
      <c r="Q10" s="128"/>
      <c r="R10" s="128"/>
      <c r="S10" s="128"/>
      <c r="T10" s="129"/>
      <c r="U10" s="127"/>
      <c r="V10" s="128"/>
      <c r="W10" s="129"/>
      <c r="X10" s="127"/>
      <c r="Y10" s="128"/>
      <c r="Z10" s="129"/>
      <c r="AA10" s="97"/>
    </row>
    <row r="11" spans="1:27">
      <c r="A11" s="97"/>
      <c r="B11" s="97"/>
      <c r="C11" s="107"/>
      <c r="D11" s="108"/>
      <c r="E11" s="108" t="s">
        <v>279</v>
      </c>
      <c r="F11" s="108"/>
      <c r="G11" s="108"/>
      <c r="H11" s="109"/>
      <c r="I11" s="97"/>
      <c r="J11" s="177">
        <v>4450</v>
      </c>
      <c r="K11" s="97"/>
      <c r="L11" s="139"/>
      <c r="M11" s="140">
        <f>V13</f>
        <v>0</v>
      </c>
      <c r="N11" s="154"/>
      <c r="O11" s="155"/>
      <c r="P11" s="140">
        <f t="shared" ref="P11" si="0">Q13</f>
        <v>0</v>
      </c>
      <c r="Q11" s="140">
        <f>R13</f>
        <v>0</v>
      </c>
      <c r="R11" s="140">
        <f>S13</f>
        <v>0</v>
      </c>
      <c r="S11" s="140">
        <f>V13</f>
        <v>0</v>
      </c>
      <c r="T11" s="141"/>
      <c r="U11" s="139"/>
      <c r="V11" s="140">
        <f>Y13</f>
        <v>0</v>
      </c>
      <c r="W11" s="141"/>
      <c r="X11" s="139"/>
      <c r="Y11" s="140">
        <v>0</v>
      </c>
      <c r="Z11" s="141"/>
      <c r="AA11" s="97"/>
    </row>
    <row r="12" spans="1:27" s="96" customFormat="1">
      <c r="A12" s="99"/>
      <c r="B12" s="99"/>
      <c r="C12" s="104"/>
      <c r="D12" s="105" t="s">
        <v>245</v>
      </c>
      <c r="E12" s="105"/>
      <c r="F12" s="105"/>
      <c r="G12" s="105"/>
      <c r="H12" s="106"/>
      <c r="I12" s="99"/>
      <c r="J12" s="176">
        <v>4400</v>
      </c>
      <c r="K12" s="99"/>
      <c r="L12" s="130"/>
      <c r="M12" s="131">
        <f>M15+M27+M40</f>
        <v>0</v>
      </c>
      <c r="N12" s="148"/>
      <c r="O12" s="149"/>
      <c r="P12" s="131">
        <f>P15+P27+P40</f>
        <v>0</v>
      </c>
      <c r="Q12" s="131">
        <f>Q15+Q27+Q40</f>
        <v>0</v>
      </c>
      <c r="R12" s="131">
        <f>R15+R27+R40</f>
        <v>0</v>
      </c>
      <c r="S12" s="131">
        <f>S15+S27+S40</f>
        <v>0</v>
      </c>
      <c r="T12" s="132"/>
      <c r="U12" s="130"/>
      <c r="V12" s="131">
        <f>V15+V27+V40</f>
        <v>0</v>
      </c>
      <c r="W12" s="132"/>
      <c r="X12" s="130"/>
      <c r="Y12" s="131">
        <f>Y15+Y27+Y40</f>
        <v>0</v>
      </c>
      <c r="Z12" s="132"/>
      <c r="AA12" s="99"/>
    </row>
    <row r="13" spans="1:27">
      <c r="A13" s="97"/>
      <c r="B13" s="97"/>
      <c r="C13" s="107"/>
      <c r="D13" s="108"/>
      <c r="E13" s="108" t="s">
        <v>280</v>
      </c>
      <c r="F13" s="108"/>
      <c r="G13" s="108"/>
      <c r="H13" s="109"/>
      <c r="I13" s="97"/>
      <c r="J13" s="177">
        <v>4500</v>
      </c>
      <c r="K13" s="97"/>
      <c r="L13" s="139"/>
      <c r="M13" s="140">
        <f>SUM(M11:M12)</f>
        <v>0</v>
      </c>
      <c r="N13" s="154"/>
      <c r="O13" s="155"/>
      <c r="P13" s="140">
        <f>SUM(P11:P12)</f>
        <v>0</v>
      </c>
      <c r="Q13" s="140">
        <f t="shared" ref="Q13:R13" si="1">SUM(Q11:Q12)</f>
        <v>0</v>
      </c>
      <c r="R13" s="140">
        <f t="shared" si="1"/>
        <v>0</v>
      </c>
      <c r="S13" s="140">
        <f>SUM(S11:S12)</f>
        <v>0</v>
      </c>
      <c r="T13" s="141"/>
      <c r="U13" s="139"/>
      <c r="V13" s="140">
        <f>SUM(V11:V12)</f>
        <v>0</v>
      </c>
      <c r="W13" s="141"/>
      <c r="X13" s="139"/>
      <c r="Y13" s="140">
        <f>SUM(Y11:Y12)</f>
        <v>0</v>
      </c>
      <c r="Z13" s="141"/>
      <c r="AA13" s="97"/>
    </row>
    <row r="14" spans="1:27">
      <c r="A14" s="97"/>
      <c r="B14" s="97"/>
      <c r="C14" s="110"/>
      <c r="D14" s="111"/>
      <c r="E14" s="111"/>
      <c r="F14" s="111"/>
      <c r="G14" s="111"/>
      <c r="H14" s="112"/>
      <c r="I14" s="97"/>
      <c r="J14" s="190"/>
      <c r="K14" s="97"/>
      <c r="L14" s="133"/>
      <c r="M14" s="134"/>
      <c r="N14" s="150"/>
      <c r="O14" s="151"/>
      <c r="P14" s="134"/>
      <c r="Q14" s="134"/>
      <c r="R14" s="134"/>
      <c r="S14" s="134"/>
      <c r="T14" s="135"/>
      <c r="U14" s="133"/>
      <c r="V14" s="134"/>
      <c r="W14" s="135"/>
      <c r="X14" s="133"/>
      <c r="Y14" s="134"/>
      <c r="Z14" s="135"/>
      <c r="AA14" s="97"/>
    </row>
    <row r="15" spans="1:27" s="96" customFormat="1">
      <c r="A15" s="99"/>
      <c r="B15" s="99"/>
      <c r="C15" s="101"/>
      <c r="D15" s="102" t="s">
        <v>223</v>
      </c>
      <c r="E15" s="102"/>
      <c r="F15" s="102"/>
      <c r="G15" s="102"/>
      <c r="H15" s="103"/>
      <c r="I15" s="99"/>
      <c r="J15" s="194">
        <v>4100</v>
      </c>
      <c r="K15" s="99"/>
      <c r="L15" s="136"/>
      <c r="M15" s="137">
        <f>M16+M21</f>
        <v>0</v>
      </c>
      <c r="N15" s="152"/>
      <c r="O15" s="153"/>
      <c r="P15" s="137">
        <f t="shared" ref="P15:S15" si="2">P16+P21</f>
        <v>0</v>
      </c>
      <c r="Q15" s="137">
        <f t="shared" si="2"/>
        <v>0</v>
      </c>
      <c r="R15" s="137">
        <f t="shared" si="2"/>
        <v>0</v>
      </c>
      <c r="S15" s="137">
        <f t="shared" si="2"/>
        <v>0</v>
      </c>
      <c r="T15" s="138"/>
      <c r="U15" s="136"/>
      <c r="V15" s="137">
        <f>V16+V21</f>
        <v>0</v>
      </c>
      <c r="W15" s="138"/>
      <c r="X15" s="136"/>
      <c r="Y15" s="137">
        <f>Y16+Y21</f>
        <v>0</v>
      </c>
      <c r="Z15" s="138"/>
      <c r="AA15" s="99"/>
    </row>
    <row r="16" spans="1:27">
      <c r="A16" s="97"/>
      <c r="B16" s="97"/>
      <c r="C16" s="107"/>
      <c r="D16" s="108"/>
      <c r="E16" s="108" t="s">
        <v>201</v>
      </c>
      <c r="F16" s="108"/>
      <c r="G16" s="108"/>
      <c r="H16" s="109"/>
      <c r="I16" s="97"/>
      <c r="J16" s="177">
        <v>4110</v>
      </c>
      <c r="K16" s="97"/>
      <c r="L16" s="139"/>
      <c r="M16" s="140">
        <f>SUM(M17:M20)</f>
        <v>0</v>
      </c>
      <c r="N16" s="154"/>
      <c r="O16" s="155"/>
      <c r="P16" s="140">
        <f t="shared" ref="P16:S16" si="3">SUM(P17:P20)</f>
        <v>0</v>
      </c>
      <c r="Q16" s="140">
        <f t="shared" si="3"/>
        <v>0</v>
      </c>
      <c r="R16" s="140">
        <f t="shared" si="3"/>
        <v>0</v>
      </c>
      <c r="S16" s="140">
        <f t="shared" si="3"/>
        <v>0</v>
      </c>
      <c r="T16" s="141"/>
      <c r="U16" s="139"/>
      <c r="V16" s="140">
        <f>SUM(V17:V20)</f>
        <v>0</v>
      </c>
      <c r="W16" s="141"/>
      <c r="X16" s="139"/>
      <c r="Y16" s="140">
        <f>SUM(Y17:Y20)</f>
        <v>0</v>
      </c>
      <c r="Z16" s="141"/>
      <c r="AA16" s="97"/>
    </row>
    <row r="17" spans="1:27" s="189" customFormat="1">
      <c r="A17" s="179"/>
      <c r="B17" s="179"/>
      <c r="C17" s="180"/>
      <c r="D17" s="181"/>
      <c r="E17" s="181"/>
      <c r="F17" s="181" t="s">
        <v>204</v>
      </c>
      <c r="G17" s="181"/>
      <c r="H17" s="182"/>
      <c r="I17" s="179"/>
      <c r="J17" s="183">
        <v>4111</v>
      </c>
      <c r="K17" s="179"/>
      <c r="L17" s="184"/>
      <c r="M17" s="185">
        <v>0</v>
      </c>
      <c r="N17" s="186"/>
      <c r="O17" s="187"/>
      <c r="P17" s="185">
        <v>0</v>
      </c>
      <c r="Q17" s="185">
        <v>0</v>
      </c>
      <c r="R17" s="185">
        <v>0</v>
      </c>
      <c r="S17" s="185">
        <v>0</v>
      </c>
      <c r="T17" s="188"/>
      <c r="U17" s="184"/>
      <c r="V17" s="185">
        <v>0</v>
      </c>
      <c r="W17" s="188"/>
      <c r="X17" s="184"/>
      <c r="Y17" s="185">
        <v>0</v>
      </c>
      <c r="Z17" s="188"/>
      <c r="AA17" s="179"/>
    </row>
    <row r="18" spans="1:27" s="189" customFormat="1">
      <c r="A18" s="179"/>
      <c r="B18" s="179"/>
      <c r="C18" s="180"/>
      <c r="D18" s="181"/>
      <c r="E18" s="181"/>
      <c r="F18" s="181" t="s">
        <v>281</v>
      </c>
      <c r="G18" s="181"/>
      <c r="H18" s="182"/>
      <c r="I18" s="179"/>
      <c r="J18" s="183">
        <v>4112</v>
      </c>
      <c r="K18" s="179"/>
      <c r="L18" s="184"/>
      <c r="M18" s="185">
        <v>0</v>
      </c>
      <c r="N18" s="186"/>
      <c r="O18" s="187"/>
      <c r="P18" s="185">
        <v>0</v>
      </c>
      <c r="Q18" s="185">
        <v>0</v>
      </c>
      <c r="R18" s="185">
        <v>0</v>
      </c>
      <c r="S18" s="185">
        <v>0</v>
      </c>
      <c r="T18" s="188"/>
      <c r="U18" s="184"/>
      <c r="V18" s="185">
        <v>0</v>
      </c>
      <c r="W18" s="188"/>
      <c r="X18" s="184"/>
      <c r="Y18" s="185">
        <v>0</v>
      </c>
      <c r="Z18" s="188"/>
      <c r="AA18" s="179"/>
    </row>
    <row r="19" spans="1:27" s="189" customFormat="1">
      <c r="A19" s="179"/>
      <c r="B19" s="179"/>
      <c r="C19" s="180"/>
      <c r="D19" s="181"/>
      <c r="E19" s="181"/>
      <c r="F19" s="181" t="s">
        <v>207</v>
      </c>
      <c r="G19" s="181"/>
      <c r="H19" s="182"/>
      <c r="I19" s="179"/>
      <c r="J19" s="183">
        <v>4113</v>
      </c>
      <c r="K19" s="179"/>
      <c r="L19" s="184"/>
      <c r="M19" s="185">
        <v>0</v>
      </c>
      <c r="N19" s="186"/>
      <c r="O19" s="187"/>
      <c r="P19" s="185">
        <v>0</v>
      </c>
      <c r="Q19" s="185">
        <v>0</v>
      </c>
      <c r="R19" s="185">
        <v>0</v>
      </c>
      <c r="S19" s="185">
        <v>0</v>
      </c>
      <c r="T19" s="188"/>
      <c r="U19" s="184"/>
      <c r="V19" s="185">
        <v>0</v>
      </c>
      <c r="W19" s="188"/>
      <c r="X19" s="184"/>
      <c r="Y19" s="185">
        <v>0</v>
      </c>
      <c r="Z19" s="188"/>
      <c r="AA19" s="179"/>
    </row>
    <row r="20" spans="1:27" s="189" customFormat="1">
      <c r="A20" s="179"/>
      <c r="B20" s="179"/>
      <c r="C20" s="180"/>
      <c r="D20" s="181"/>
      <c r="E20" s="181"/>
      <c r="F20" s="181" t="s">
        <v>209</v>
      </c>
      <c r="G20" s="181"/>
      <c r="H20" s="182"/>
      <c r="I20" s="179"/>
      <c r="J20" s="183">
        <v>4119</v>
      </c>
      <c r="K20" s="179"/>
      <c r="L20" s="184"/>
      <c r="M20" s="185">
        <v>0</v>
      </c>
      <c r="N20" s="186"/>
      <c r="O20" s="187"/>
      <c r="P20" s="185">
        <v>0</v>
      </c>
      <c r="Q20" s="185">
        <v>0</v>
      </c>
      <c r="R20" s="185">
        <v>0</v>
      </c>
      <c r="S20" s="185">
        <v>0</v>
      </c>
      <c r="T20" s="188"/>
      <c r="U20" s="184"/>
      <c r="V20" s="185">
        <v>0</v>
      </c>
      <c r="W20" s="188"/>
      <c r="X20" s="184"/>
      <c r="Y20" s="185">
        <v>0</v>
      </c>
      <c r="Z20" s="188"/>
      <c r="AA20" s="179"/>
    </row>
    <row r="21" spans="1:27">
      <c r="A21" s="97"/>
      <c r="B21" s="97"/>
      <c r="C21" s="107"/>
      <c r="D21" s="108"/>
      <c r="E21" s="108" t="s">
        <v>211</v>
      </c>
      <c r="F21" s="108"/>
      <c r="G21" s="108"/>
      <c r="H21" s="109"/>
      <c r="I21" s="97"/>
      <c r="J21" s="177">
        <v>4120</v>
      </c>
      <c r="K21" s="97"/>
      <c r="L21" s="139"/>
      <c r="M21" s="140">
        <f>SUM(M22:M26)</f>
        <v>0</v>
      </c>
      <c r="N21" s="154"/>
      <c r="O21" s="155"/>
      <c r="P21" s="140">
        <f t="shared" ref="P21:S21" si="4">SUM(P22:P26)</f>
        <v>0</v>
      </c>
      <c r="Q21" s="140">
        <f t="shared" si="4"/>
        <v>0</v>
      </c>
      <c r="R21" s="140">
        <f t="shared" si="4"/>
        <v>0</v>
      </c>
      <c r="S21" s="140">
        <f t="shared" si="4"/>
        <v>0</v>
      </c>
      <c r="T21" s="141"/>
      <c r="U21" s="139"/>
      <c r="V21" s="140">
        <f>SUM(V22:V26)</f>
        <v>0</v>
      </c>
      <c r="W21" s="141"/>
      <c r="X21" s="139"/>
      <c r="Y21" s="140">
        <f>SUM(Y22:Y26)</f>
        <v>0</v>
      </c>
      <c r="Z21" s="141"/>
      <c r="AA21" s="97"/>
    </row>
    <row r="22" spans="1:27" s="189" customFormat="1">
      <c r="A22" s="179"/>
      <c r="B22" s="179"/>
      <c r="C22" s="180"/>
      <c r="D22" s="181"/>
      <c r="E22" s="181"/>
      <c r="F22" s="181" t="s">
        <v>214</v>
      </c>
      <c r="G22" s="181"/>
      <c r="H22" s="182"/>
      <c r="I22" s="179"/>
      <c r="J22" s="183">
        <v>4121</v>
      </c>
      <c r="K22" s="179"/>
      <c r="L22" s="184"/>
      <c r="M22" s="185">
        <v>0</v>
      </c>
      <c r="N22" s="186"/>
      <c r="O22" s="187"/>
      <c r="P22" s="185">
        <v>0</v>
      </c>
      <c r="Q22" s="185">
        <v>0</v>
      </c>
      <c r="R22" s="185">
        <v>0</v>
      </c>
      <c r="S22" s="185">
        <v>0</v>
      </c>
      <c r="T22" s="188"/>
      <c r="U22" s="184"/>
      <c r="V22" s="185">
        <v>0</v>
      </c>
      <c r="W22" s="188"/>
      <c r="X22" s="184"/>
      <c r="Y22" s="185">
        <v>0</v>
      </c>
      <c r="Z22" s="188"/>
      <c r="AA22" s="179"/>
    </row>
    <row r="23" spans="1:27" s="189" customFormat="1">
      <c r="A23" s="179"/>
      <c r="B23" s="179"/>
      <c r="C23" s="180"/>
      <c r="D23" s="181"/>
      <c r="E23" s="181"/>
      <c r="F23" s="181" t="s">
        <v>215</v>
      </c>
      <c r="G23" s="181"/>
      <c r="H23" s="182"/>
      <c r="I23" s="179"/>
      <c r="J23" s="183">
        <v>4122</v>
      </c>
      <c r="K23" s="179"/>
      <c r="L23" s="184"/>
      <c r="M23" s="185">
        <v>0</v>
      </c>
      <c r="N23" s="186"/>
      <c r="O23" s="187"/>
      <c r="P23" s="185">
        <v>0</v>
      </c>
      <c r="Q23" s="185">
        <v>0</v>
      </c>
      <c r="R23" s="185">
        <v>0</v>
      </c>
      <c r="S23" s="185">
        <v>0</v>
      </c>
      <c r="T23" s="188"/>
      <c r="U23" s="184"/>
      <c r="V23" s="185">
        <v>0</v>
      </c>
      <c r="W23" s="188"/>
      <c r="X23" s="184"/>
      <c r="Y23" s="185">
        <v>0</v>
      </c>
      <c r="Z23" s="188"/>
      <c r="AA23" s="179"/>
    </row>
    <row r="24" spans="1:27" s="189" customFormat="1">
      <c r="A24" s="179"/>
      <c r="B24" s="179"/>
      <c r="C24" s="180"/>
      <c r="D24" s="181"/>
      <c r="E24" s="181"/>
      <c r="F24" s="181" t="s">
        <v>217</v>
      </c>
      <c r="G24" s="181"/>
      <c r="H24" s="182"/>
      <c r="I24" s="179"/>
      <c r="J24" s="183">
        <v>4123</v>
      </c>
      <c r="K24" s="179"/>
      <c r="L24" s="184"/>
      <c r="M24" s="185">
        <v>0</v>
      </c>
      <c r="N24" s="186"/>
      <c r="O24" s="187"/>
      <c r="P24" s="185">
        <v>0</v>
      </c>
      <c r="Q24" s="185">
        <v>0</v>
      </c>
      <c r="R24" s="185">
        <v>0</v>
      </c>
      <c r="S24" s="185">
        <v>0</v>
      </c>
      <c r="T24" s="188"/>
      <c r="U24" s="184"/>
      <c r="V24" s="185">
        <v>0</v>
      </c>
      <c r="W24" s="188"/>
      <c r="X24" s="184"/>
      <c r="Y24" s="185">
        <v>0</v>
      </c>
      <c r="Z24" s="188"/>
      <c r="AA24" s="179"/>
    </row>
    <row r="25" spans="1:27" s="189" customFormat="1">
      <c r="A25" s="179"/>
      <c r="B25" s="179"/>
      <c r="C25" s="180"/>
      <c r="D25" s="181"/>
      <c r="E25" s="181"/>
      <c r="F25" s="181" t="s">
        <v>219</v>
      </c>
      <c r="G25" s="181"/>
      <c r="H25" s="182"/>
      <c r="I25" s="179"/>
      <c r="J25" s="183">
        <v>4124</v>
      </c>
      <c r="K25" s="179"/>
      <c r="L25" s="184"/>
      <c r="M25" s="185">
        <v>0</v>
      </c>
      <c r="N25" s="186"/>
      <c r="O25" s="187"/>
      <c r="P25" s="185">
        <v>0</v>
      </c>
      <c r="Q25" s="185">
        <v>0</v>
      </c>
      <c r="R25" s="185">
        <v>0</v>
      </c>
      <c r="S25" s="185">
        <v>0</v>
      </c>
      <c r="T25" s="188"/>
      <c r="U25" s="184"/>
      <c r="V25" s="185">
        <v>0</v>
      </c>
      <c r="W25" s="188"/>
      <c r="X25" s="184"/>
      <c r="Y25" s="185">
        <v>0</v>
      </c>
      <c r="Z25" s="188"/>
      <c r="AA25" s="179"/>
    </row>
    <row r="26" spans="1:27" s="189" customFormat="1">
      <c r="A26" s="179"/>
      <c r="B26" s="179"/>
      <c r="C26" s="191"/>
      <c r="D26" s="192"/>
      <c r="E26" s="192"/>
      <c r="F26" s="192" t="s">
        <v>221</v>
      </c>
      <c r="G26" s="192"/>
      <c r="H26" s="193"/>
      <c r="I26" s="179"/>
      <c r="J26" s="195">
        <v>4129</v>
      </c>
      <c r="K26" s="179"/>
      <c r="L26" s="196"/>
      <c r="M26" s="197">
        <v>0</v>
      </c>
      <c r="N26" s="198"/>
      <c r="O26" s="199"/>
      <c r="P26" s="197">
        <v>0</v>
      </c>
      <c r="Q26" s="197">
        <v>0</v>
      </c>
      <c r="R26" s="197">
        <v>0</v>
      </c>
      <c r="S26" s="197">
        <v>0</v>
      </c>
      <c r="T26" s="200"/>
      <c r="U26" s="196"/>
      <c r="V26" s="197">
        <v>0</v>
      </c>
      <c r="W26" s="200"/>
      <c r="X26" s="196"/>
      <c r="Y26" s="197">
        <v>0</v>
      </c>
      <c r="Z26" s="200"/>
      <c r="AA26" s="179"/>
    </row>
    <row r="27" spans="1:27" s="96" customFormat="1">
      <c r="A27" s="99"/>
      <c r="B27" s="99"/>
      <c r="C27" s="101"/>
      <c r="D27" s="102" t="s">
        <v>234</v>
      </c>
      <c r="E27" s="102"/>
      <c r="F27" s="102"/>
      <c r="G27" s="102"/>
      <c r="H27" s="103"/>
      <c r="I27" s="99"/>
      <c r="J27" s="194">
        <v>4200</v>
      </c>
      <c r="K27" s="99"/>
      <c r="L27" s="136"/>
      <c r="M27" s="137">
        <f>M28+M34</f>
        <v>0</v>
      </c>
      <c r="N27" s="152"/>
      <c r="O27" s="153"/>
      <c r="P27" s="137">
        <f t="shared" ref="P27:S27" si="5">P28+P34</f>
        <v>0</v>
      </c>
      <c r="Q27" s="137">
        <f t="shared" si="5"/>
        <v>0</v>
      </c>
      <c r="R27" s="137">
        <f t="shared" si="5"/>
        <v>0</v>
      </c>
      <c r="S27" s="137">
        <f t="shared" si="5"/>
        <v>0</v>
      </c>
      <c r="T27" s="138"/>
      <c r="U27" s="136"/>
      <c r="V27" s="137">
        <f>V28+V34</f>
        <v>0</v>
      </c>
      <c r="W27" s="138"/>
      <c r="X27" s="136"/>
      <c r="Y27" s="137">
        <f>Y28+Y34</f>
        <v>0</v>
      </c>
      <c r="Z27" s="138"/>
      <c r="AA27" s="99"/>
    </row>
    <row r="28" spans="1:27">
      <c r="A28" s="97"/>
      <c r="B28" s="97"/>
      <c r="C28" s="107"/>
      <c r="D28" s="108"/>
      <c r="E28" s="108" t="s">
        <v>201</v>
      </c>
      <c r="F28" s="108"/>
      <c r="G28" s="108"/>
      <c r="H28" s="109"/>
      <c r="I28" s="97"/>
      <c r="J28" s="177">
        <v>4210</v>
      </c>
      <c r="K28" s="97"/>
      <c r="L28" s="139"/>
      <c r="M28" s="140">
        <f>SUM(M29:M33)</f>
        <v>0</v>
      </c>
      <c r="N28" s="154"/>
      <c r="O28" s="155"/>
      <c r="P28" s="140">
        <f t="shared" ref="P28:S28" si="6">SUM(P29:P33)</f>
        <v>0</v>
      </c>
      <c r="Q28" s="140">
        <f t="shared" si="6"/>
        <v>0</v>
      </c>
      <c r="R28" s="140">
        <f t="shared" si="6"/>
        <v>0</v>
      </c>
      <c r="S28" s="140">
        <f t="shared" si="6"/>
        <v>0</v>
      </c>
      <c r="T28" s="141"/>
      <c r="U28" s="139"/>
      <c r="V28" s="140">
        <f>SUM(V29:V33)</f>
        <v>0</v>
      </c>
      <c r="W28" s="141"/>
      <c r="X28" s="139"/>
      <c r="Y28" s="140">
        <f>SUM(Y29:Y33)</f>
        <v>0</v>
      </c>
      <c r="Z28" s="141"/>
      <c r="AA28" s="97"/>
    </row>
    <row r="29" spans="1:27" s="189" customFormat="1">
      <c r="A29" s="179"/>
      <c r="B29" s="179"/>
      <c r="C29" s="180"/>
      <c r="D29" s="181"/>
      <c r="E29" s="181"/>
      <c r="F29" s="181" t="s">
        <v>226</v>
      </c>
      <c r="G29" s="181"/>
      <c r="H29" s="182"/>
      <c r="I29" s="179"/>
      <c r="J29" s="183">
        <v>4211</v>
      </c>
      <c r="K29" s="179"/>
      <c r="L29" s="184"/>
      <c r="M29" s="185">
        <v>0</v>
      </c>
      <c r="N29" s="186"/>
      <c r="O29" s="187"/>
      <c r="P29" s="185">
        <v>0</v>
      </c>
      <c r="Q29" s="185">
        <v>0</v>
      </c>
      <c r="R29" s="185">
        <v>0</v>
      </c>
      <c r="S29" s="185">
        <v>0</v>
      </c>
      <c r="T29" s="188"/>
      <c r="U29" s="184"/>
      <c r="V29" s="185">
        <v>0</v>
      </c>
      <c r="W29" s="188"/>
      <c r="X29" s="184"/>
      <c r="Y29" s="185">
        <v>0</v>
      </c>
      <c r="Z29" s="188"/>
      <c r="AA29" s="179"/>
    </row>
    <row r="30" spans="1:27" s="189" customFormat="1">
      <c r="A30" s="179"/>
      <c r="B30" s="179"/>
      <c r="C30" s="180"/>
      <c r="D30" s="181"/>
      <c r="E30" s="181"/>
      <c r="F30" s="181" t="s">
        <v>227</v>
      </c>
      <c r="G30" s="181"/>
      <c r="H30" s="182"/>
      <c r="I30" s="179"/>
      <c r="J30" s="183">
        <v>4212</v>
      </c>
      <c r="K30" s="179"/>
      <c r="L30" s="184"/>
      <c r="M30" s="185">
        <v>0</v>
      </c>
      <c r="N30" s="186"/>
      <c r="O30" s="187"/>
      <c r="P30" s="185">
        <v>0</v>
      </c>
      <c r="Q30" s="185">
        <v>0</v>
      </c>
      <c r="R30" s="185">
        <v>0</v>
      </c>
      <c r="S30" s="185">
        <v>0</v>
      </c>
      <c r="T30" s="188"/>
      <c r="U30" s="184"/>
      <c r="V30" s="185">
        <v>0</v>
      </c>
      <c r="W30" s="188"/>
      <c r="X30" s="184"/>
      <c r="Y30" s="185">
        <v>0</v>
      </c>
      <c r="Z30" s="188"/>
      <c r="AA30" s="179"/>
    </row>
    <row r="31" spans="1:27" s="189" customFormat="1">
      <c r="A31" s="179"/>
      <c r="B31" s="179"/>
      <c r="C31" s="180"/>
      <c r="D31" s="181"/>
      <c r="E31" s="181"/>
      <c r="F31" s="181" t="s">
        <v>283</v>
      </c>
      <c r="G31" s="181"/>
      <c r="H31" s="182"/>
      <c r="I31" s="179"/>
      <c r="J31" s="183">
        <v>4213</v>
      </c>
      <c r="K31" s="179"/>
      <c r="L31" s="184"/>
      <c r="M31" s="185">
        <v>0</v>
      </c>
      <c r="N31" s="186"/>
      <c r="O31" s="187"/>
      <c r="P31" s="185">
        <v>0</v>
      </c>
      <c r="Q31" s="185">
        <v>0</v>
      </c>
      <c r="R31" s="185">
        <v>0</v>
      </c>
      <c r="S31" s="185">
        <v>0</v>
      </c>
      <c r="T31" s="188"/>
      <c r="U31" s="184"/>
      <c r="V31" s="185">
        <v>0</v>
      </c>
      <c r="W31" s="188"/>
      <c r="X31" s="184"/>
      <c r="Y31" s="185">
        <v>0</v>
      </c>
      <c r="Z31" s="188"/>
      <c r="AA31" s="179"/>
    </row>
    <row r="32" spans="1:27" s="189" customFormat="1">
      <c r="A32" s="179"/>
      <c r="B32" s="179"/>
      <c r="C32" s="180"/>
      <c r="D32" s="181"/>
      <c r="E32" s="181"/>
      <c r="F32" s="181" t="s">
        <v>282</v>
      </c>
      <c r="G32" s="181"/>
      <c r="H32" s="182"/>
      <c r="I32" s="179"/>
      <c r="J32" s="183">
        <v>4214</v>
      </c>
      <c r="K32" s="179"/>
      <c r="L32" s="184"/>
      <c r="M32" s="185">
        <v>0</v>
      </c>
      <c r="N32" s="186"/>
      <c r="O32" s="187"/>
      <c r="P32" s="185">
        <v>0</v>
      </c>
      <c r="Q32" s="185">
        <v>0</v>
      </c>
      <c r="R32" s="185">
        <v>0</v>
      </c>
      <c r="S32" s="185">
        <v>0</v>
      </c>
      <c r="T32" s="188"/>
      <c r="U32" s="184"/>
      <c r="V32" s="185">
        <v>0</v>
      </c>
      <c r="W32" s="188"/>
      <c r="X32" s="184"/>
      <c r="Y32" s="185">
        <v>0</v>
      </c>
      <c r="Z32" s="188"/>
      <c r="AA32" s="179"/>
    </row>
    <row r="33" spans="1:27" s="189" customFormat="1">
      <c r="A33" s="179"/>
      <c r="B33" s="179"/>
      <c r="C33" s="180"/>
      <c r="D33" s="181"/>
      <c r="E33" s="181"/>
      <c r="F33" s="181" t="s">
        <v>209</v>
      </c>
      <c r="G33" s="181"/>
      <c r="H33" s="182"/>
      <c r="I33" s="179"/>
      <c r="J33" s="183">
        <v>4219</v>
      </c>
      <c r="K33" s="179"/>
      <c r="L33" s="184"/>
      <c r="M33" s="185">
        <v>0</v>
      </c>
      <c r="N33" s="186"/>
      <c r="O33" s="187"/>
      <c r="P33" s="185">
        <v>0</v>
      </c>
      <c r="Q33" s="185">
        <v>0</v>
      </c>
      <c r="R33" s="185">
        <v>0</v>
      </c>
      <c r="S33" s="185">
        <v>0</v>
      </c>
      <c r="T33" s="188"/>
      <c r="U33" s="184"/>
      <c r="V33" s="185">
        <v>0</v>
      </c>
      <c r="W33" s="188"/>
      <c r="X33" s="184"/>
      <c r="Y33" s="185">
        <v>0</v>
      </c>
      <c r="Z33" s="188"/>
      <c r="AA33" s="179"/>
    </row>
    <row r="34" spans="1:27">
      <c r="A34" s="97"/>
      <c r="B34" s="97"/>
      <c r="C34" s="107"/>
      <c r="D34" s="108"/>
      <c r="E34" s="108" t="s">
        <v>211</v>
      </c>
      <c r="F34" s="108"/>
      <c r="G34" s="108"/>
      <c r="H34" s="109"/>
      <c r="I34" s="97"/>
      <c r="J34" s="177">
        <v>4220</v>
      </c>
      <c r="K34" s="97"/>
      <c r="L34" s="139"/>
      <c r="M34" s="140">
        <f>SUM(M35:M39)</f>
        <v>0</v>
      </c>
      <c r="N34" s="154"/>
      <c r="O34" s="155"/>
      <c r="P34" s="140">
        <f t="shared" ref="P34:S34" si="7">SUM(P35:P39)</f>
        <v>0</v>
      </c>
      <c r="Q34" s="140">
        <f t="shared" si="7"/>
        <v>0</v>
      </c>
      <c r="R34" s="140">
        <f t="shared" si="7"/>
        <v>0</v>
      </c>
      <c r="S34" s="140">
        <f t="shared" si="7"/>
        <v>0</v>
      </c>
      <c r="T34" s="141"/>
      <c r="U34" s="139"/>
      <c r="V34" s="140">
        <f>SUM(V35:V39)</f>
        <v>0</v>
      </c>
      <c r="W34" s="141"/>
      <c r="X34" s="139"/>
      <c r="Y34" s="140">
        <f>SUM(Y35:Y39)</f>
        <v>0</v>
      </c>
      <c r="Z34" s="141"/>
      <c r="AA34" s="97"/>
    </row>
    <row r="35" spans="1:27" s="189" customFormat="1">
      <c r="A35" s="179"/>
      <c r="B35" s="179"/>
      <c r="C35" s="180"/>
      <c r="D35" s="181"/>
      <c r="E35" s="181"/>
      <c r="F35" s="181" t="s">
        <v>284</v>
      </c>
      <c r="G35" s="181"/>
      <c r="H35" s="182"/>
      <c r="I35" s="179"/>
      <c r="J35" s="183">
        <v>4221</v>
      </c>
      <c r="K35" s="179"/>
      <c r="L35" s="184"/>
      <c r="M35" s="185">
        <v>0</v>
      </c>
      <c r="N35" s="186"/>
      <c r="O35" s="187"/>
      <c r="P35" s="185">
        <v>0</v>
      </c>
      <c r="Q35" s="185">
        <v>0</v>
      </c>
      <c r="R35" s="185">
        <v>0</v>
      </c>
      <c r="S35" s="185">
        <v>0</v>
      </c>
      <c r="T35" s="188"/>
      <c r="U35" s="184"/>
      <c r="V35" s="185">
        <v>0</v>
      </c>
      <c r="W35" s="188"/>
      <c r="X35" s="184"/>
      <c r="Y35" s="185">
        <v>0</v>
      </c>
      <c r="Z35" s="188"/>
      <c r="AA35" s="179"/>
    </row>
    <row r="36" spans="1:27" s="189" customFormat="1">
      <c r="A36" s="179"/>
      <c r="B36" s="179"/>
      <c r="C36" s="180"/>
      <c r="D36" s="181"/>
      <c r="E36" s="181"/>
      <c r="F36" s="181" t="s">
        <v>231</v>
      </c>
      <c r="G36" s="181"/>
      <c r="H36" s="182"/>
      <c r="I36" s="179"/>
      <c r="J36" s="183">
        <v>4222</v>
      </c>
      <c r="K36" s="179"/>
      <c r="L36" s="184"/>
      <c r="M36" s="185">
        <v>0</v>
      </c>
      <c r="N36" s="186"/>
      <c r="O36" s="187"/>
      <c r="P36" s="185">
        <v>0</v>
      </c>
      <c r="Q36" s="185">
        <v>0</v>
      </c>
      <c r="R36" s="185">
        <v>0</v>
      </c>
      <c r="S36" s="185">
        <v>0</v>
      </c>
      <c r="T36" s="188"/>
      <c r="U36" s="184"/>
      <c r="V36" s="185">
        <v>0</v>
      </c>
      <c r="W36" s="188"/>
      <c r="X36" s="184"/>
      <c r="Y36" s="185">
        <v>0</v>
      </c>
      <c r="Z36" s="188"/>
      <c r="AA36" s="179"/>
    </row>
    <row r="37" spans="1:27" s="189" customFormat="1">
      <c r="A37" s="179"/>
      <c r="B37" s="179"/>
      <c r="C37" s="180"/>
      <c r="D37" s="181"/>
      <c r="E37" s="181"/>
      <c r="F37" s="181" t="s">
        <v>285</v>
      </c>
      <c r="G37" s="181"/>
      <c r="H37" s="182"/>
      <c r="I37" s="179"/>
      <c r="J37" s="183">
        <v>4223</v>
      </c>
      <c r="K37" s="179"/>
      <c r="L37" s="184"/>
      <c r="M37" s="185">
        <v>0</v>
      </c>
      <c r="N37" s="186"/>
      <c r="O37" s="187"/>
      <c r="P37" s="185">
        <v>0</v>
      </c>
      <c r="Q37" s="185">
        <v>0</v>
      </c>
      <c r="R37" s="185">
        <v>0</v>
      </c>
      <c r="S37" s="185">
        <v>0</v>
      </c>
      <c r="T37" s="188"/>
      <c r="U37" s="184"/>
      <c r="V37" s="185">
        <v>0</v>
      </c>
      <c r="W37" s="188"/>
      <c r="X37" s="184"/>
      <c r="Y37" s="185">
        <v>0</v>
      </c>
      <c r="Z37" s="188"/>
      <c r="AA37" s="179"/>
    </row>
    <row r="38" spans="1:27" s="189" customFormat="1">
      <c r="A38" s="179"/>
      <c r="B38" s="179"/>
      <c r="C38" s="180"/>
      <c r="D38" s="181"/>
      <c r="E38" s="181"/>
      <c r="F38" s="181" t="s">
        <v>286</v>
      </c>
      <c r="G38" s="181"/>
      <c r="H38" s="182"/>
      <c r="I38" s="179"/>
      <c r="J38" s="183">
        <v>4224</v>
      </c>
      <c r="K38" s="179"/>
      <c r="L38" s="184"/>
      <c r="M38" s="185">
        <v>0</v>
      </c>
      <c r="N38" s="186"/>
      <c r="O38" s="187"/>
      <c r="P38" s="185">
        <v>0</v>
      </c>
      <c r="Q38" s="185">
        <v>0</v>
      </c>
      <c r="R38" s="185">
        <v>0</v>
      </c>
      <c r="S38" s="185">
        <v>0</v>
      </c>
      <c r="T38" s="188"/>
      <c r="U38" s="184"/>
      <c r="V38" s="185">
        <v>0</v>
      </c>
      <c r="W38" s="188"/>
      <c r="X38" s="184"/>
      <c r="Y38" s="185">
        <v>0</v>
      </c>
      <c r="Z38" s="188"/>
      <c r="AA38" s="179"/>
    </row>
    <row r="39" spans="1:27" s="189" customFormat="1">
      <c r="A39" s="179"/>
      <c r="B39" s="179"/>
      <c r="C39" s="191"/>
      <c r="D39" s="192"/>
      <c r="E39" s="192"/>
      <c r="F39" s="192" t="s">
        <v>221</v>
      </c>
      <c r="G39" s="192"/>
      <c r="H39" s="193"/>
      <c r="I39" s="179"/>
      <c r="J39" s="195">
        <v>4229</v>
      </c>
      <c r="K39" s="179"/>
      <c r="L39" s="196"/>
      <c r="M39" s="197">
        <v>0</v>
      </c>
      <c r="N39" s="198"/>
      <c r="O39" s="199"/>
      <c r="P39" s="197">
        <v>0</v>
      </c>
      <c r="Q39" s="197">
        <v>0</v>
      </c>
      <c r="R39" s="197">
        <v>0</v>
      </c>
      <c r="S39" s="197">
        <v>0</v>
      </c>
      <c r="T39" s="200"/>
      <c r="U39" s="196"/>
      <c r="V39" s="197">
        <v>0</v>
      </c>
      <c r="W39" s="200"/>
      <c r="X39" s="196"/>
      <c r="Y39" s="197">
        <v>0</v>
      </c>
      <c r="Z39" s="200"/>
      <c r="AA39" s="179"/>
    </row>
    <row r="40" spans="1:27" s="96" customFormat="1">
      <c r="A40" s="99"/>
      <c r="B40" s="99"/>
      <c r="C40" s="104"/>
      <c r="D40" s="105" t="s">
        <v>244</v>
      </c>
      <c r="E40" s="105"/>
      <c r="F40" s="105"/>
      <c r="G40" s="105"/>
      <c r="H40" s="106"/>
      <c r="I40" s="99"/>
      <c r="J40" s="176">
        <v>4300</v>
      </c>
      <c r="K40" s="99"/>
      <c r="L40" s="130"/>
      <c r="M40" s="131">
        <f>M41+M47</f>
        <v>0</v>
      </c>
      <c r="N40" s="148"/>
      <c r="O40" s="149"/>
      <c r="P40" s="131">
        <f t="shared" ref="P40:S40" si="8">P41+P47</f>
        <v>0</v>
      </c>
      <c r="Q40" s="131">
        <f t="shared" si="8"/>
        <v>0</v>
      </c>
      <c r="R40" s="131">
        <f t="shared" si="8"/>
        <v>0</v>
      </c>
      <c r="S40" s="131">
        <f t="shared" si="8"/>
        <v>0</v>
      </c>
      <c r="T40" s="132"/>
      <c r="U40" s="130"/>
      <c r="V40" s="131">
        <f>V41+V47</f>
        <v>0</v>
      </c>
      <c r="W40" s="132"/>
      <c r="X40" s="130"/>
      <c r="Y40" s="131">
        <f>Y41+Y47</f>
        <v>0</v>
      </c>
      <c r="Z40" s="132"/>
      <c r="AA40" s="99"/>
    </row>
    <row r="41" spans="1:27">
      <c r="A41" s="97"/>
      <c r="B41" s="97"/>
      <c r="C41" s="107"/>
      <c r="D41" s="108"/>
      <c r="E41" s="108" t="s">
        <v>201</v>
      </c>
      <c r="F41" s="108"/>
      <c r="G41" s="108"/>
      <c r="H41" s="109"/>
      <c r="I41" s="97"/>
      <c r="J41" s="177">
        <v>4310</v>
      </c>
      <c r="K41" s="97"/>
      <c r="L41" s="139"/>
      <c r="M41" s="140">
        <f>SUM(M42:M46)</f>
        <v>0</v>
      </c>
      <c r="N41" s="154"/>
      <c r="O41" s="155"/>
      <c r="P41" s="140">
        <f t="shared" ref="P41:S41" si="9">SUM(P42:P46)</f>
        <v>0</v>
      </c>
      <c r="Q41" s="140">
        <f t="shared" si="9"/>
        <v>0</v>
      </c>
      <c r="R41" s="140">
        <f t="shared" si="9"/>
        <v>0</v>
      </c>
      <c r="S41" s="140">
        <f t="shared" si="9"/>
        <v>0</v>
      </c>
      <c r="T41" s="141"/>
      <c r="U41" s="139"/>
      <c r="V41" s="140">
        <f>SUM(V42:V46)</f>
        <v>0</v>
      </c>
      <c r="W41" s="141"/>
      <c r="X41" s="139"/>
      <c r="Y41" s="140">
        <f>SUM(Y42:Y46)</f>
        <v>0</v>
      </c>
      <c r="Z41" s="141"/>
      <c r="AA41" s="97"/>
    </row>
    <row r="42" spans="1:27" s="189" customFormat="1">
      <c r="A42" s="179"/>
      <c r="B42" s="179"/>
      <c r="C42" s="180"/>
      <c r="D42" s="181"/>
      <c r="E42" s="181"/>
      <c r="F42" s="181" t="s">
        <v>236</v>
      </c>
      <c r="G42" s="181"/>
      <c r="H42" s="182"/>
      <c r="I42" s="179"/>
      <c r="J42" s="183">
        <v>4311</v>
      </c>
      <c r="K42" s="179"/>
      <c r="L42" s="184"/>
      <c r="M42" s="185">
        <v>0</v>
      </c>
      <c r="N42" s="186"/>
      <c r="O42" s="187"/>
      <c r="P42" s="185">
        <v>0</v>
      </c>
      <c r="Q42" s="185">
        <v>0</v>
      </c>
      <c r="R42" s="185">
        <v>0</v>
      </c>
      <c r="S42" s="185">
        <v>0</v>
      </c>
      <c r="T42" s="188"/>
      <c r="U42" s="184"/>
      <c r="V42" s="185">
        <v>0</v>
      </c>
      <c r="W42" s="188"/>
      <c r="X42" s="184"/>
      <c r="Y42" s="185">
        <v>0</v>
      </c>
      <c r="Z42" s="188"/>
      <c r="AA42" s="179"/>
    </row>
    <row r="43" spans="1:27" s="189" customFormat="1">
      <c r="A43" s="179"/>
      <c r="B43" s="179"/>
      <c r="C43" s="180"/>
      <c r="D43" s="181"/>
      <c r="E43" s="181"/>
      <c r="F43" s="181" t="s">
        <v>237</v>
      </c>
      <c r="G43" s="181"/>
      <c r="H43" s="182"/>
      <c r="I43" s="179"/>
      <c r="J43" s="183">
        <v>4312</v>
      </c>
      <c r="K43" s="179"/>
      <c r="L43" s="184"/>
      <c r="M43" s="185">
        <v>0</v>
      </c>
      <c r="N43" s="186"/>
      <c r="O43" s="187"/>
      <c r="P43" s="185">
        <v>0</v>
      </c>
      <c r="Q43" s="185">
        <v>0</v>
      </c>
      <c r="R43" s="185">
        <v>0</v>
      </c>
      <c r="S43" s="185">
        <v>0</v>
      </c>
      <c r="T43" s="188"/>
      <c r="U43" s="184"/>
      <c r="V43" s="185">
        <v>0</v>
      </c>
      <c r="W43" s="188"/>
      <c r="X43" s="184"/>
      <c r="Y43" s="185">
        <v>0</v>
      </c>
      <c r="Z43" s="188"/>
      <c r="AA43" s="179"/>
    </row>
    <row r="44" spans="1:27" s="189" customFormat="1">
      <c r="A44" s="179"/>
      <c r="B44" s="179"/>
      <c r="C44" s="180"/>
      <c r="D44" s="181"/>
      <c r="E44" s="181"/>
      <c r="F44" s="181" t="s">
        <v>238</v>
      </c>
      <c r="G44" s="181"/>
      <c r="H44" s="182"/>
      <c r="I44" s="179"/>
      <c r="J44" s="183">
        <v>4313</v>
      </c>
      <c r="K44" s="179"/>
      <c r="L44" s="184"/>
      <c r="M44" s="185">
        <v>0</v>
      </c>
      <c r="N44" s="186"/>
      <c r="O44" s="187"/>
      <c r="P44" s="185">
        <v>0</v>
      </c>
      <c r="Q44" s="185">
        <v>0</v>
      </c>
      <c r="R44" s="185">
        <v>0</v>
      </c>
      <c r="S44" s="185">
        <v>0</v>
      </c>
      <c r="T44" s="188"/>
      <c r="U44" s="184"/>
      <c r="V44" s="185">
        <v>0</v>
      </c>
      <c r="W44" s="188"/>
      <c r="X44" s="184"/>
      <c r="Y44" s="185">
        <v>0</v>
      </c>
      <c r="Z44" s="188"/>
      <c r="AA44" s="179"/>
    </row>
    <row r="45" spans="1:27" s="189" customFormat="1">
      <c r="A45" s="179"/>
      <c r="B45" s="179"/>
      <c r="C45" s="180"/>
      <c r="D45" s="181"/>
      <c r="E45" s="181"/>
      <c r="F45" s="181" t="s">
        <v>239</v>
      </c>
      <c r="G45" s="181"/>
      <c r="H45" s="182"/>
      <c r="I45" s="179"/>
      <c r="J45" s="183">
        <v>4314</v>
      </c>
      <c r="K45" s="179"/>
      <c r="L45" s="184"/>
      <c r="M45" s="185">
        <v>0</v>
      </c>
      <c r="N45" s="186"/>
      <c r="O45" s="187"/>
      <c r="P45" s="185">
        <v>0</v>
      </c>
      <c r="Q45" s="185">
        <v>0</v>
      </c>
      <c r="R45" s="185">
        <v>0</v>
      </c>
      <c r="S45" s="185">
        <v>0</v>
      </c>
      <c r="T45" s="188"/>
      <c r="U45" s="184"/>
      <c r="V45" s="185">
        <v>0</v>
      </c>
      <c r="W45" s="188"/>
      <c r="X45" s="184"/>
      <c r="Y45" s="185">
        <v>0</v>
      </c>
      <c r="Z45" s="188"/>
      <c r="AA45" s="179"/>
    </row>
    <row r="46" spans="1:27" s="189" customFormat="1">
      <c r="A46" s="179"/>
      <c r="B46" s="179"/>
      <c r="C46" s="180"/>
      <c r="D46" s="181"/>
      <c r="E46" s="181"/>
      <c r="F46" s="181" t="s">
        <v>209</v>
      </c>
      <c r="G46" s="181"/>
      <c r="H46" s="182"/>
      <c r="I46" s="179"/>
      <c r="J46" s="183">
        <v>4319</v>
      </c>
      <c r="K46" s="179"/>
      <c r="L46" s="184"/>
      <c r="M46" s="185">
        <v>0</v>
      </c>
      <c r="N46" s="186"/>
      <c r="O46" s="187"/>
      <c r="P46" s="185">
        <v>0</v>
      </c>
      <c r="Q46" s="185">
        <v>0</v>
      </c>
      <c r="R46" s="185">
        <v>0</v>
      </c>
      <c r="S46" s="185">
        <v>0</v>
      </c>
      <c r="T46" s="188"/>
      <c r="U46" s="184"/>
      <c r="V46" s="185">
        <v>0</v>
      </c>
      <c r="W46" s="188"/>
      <c r="X46" s="184"/>
      <c r="Y46" s="185">
        <v>0</v>
      </c>
      <c r="Z46" s="188"/>
      <c r="AA46" s="179"/>
    </row>
    <row r="47" spans="1:27">
      <c r="A47" s="97"/>
      <c r="B47" s="97"/>
      <c r="C47" s="107"/>
      <c r="D47" s="108"/>
      <c r="E47" s="108" t="s">
        <v>211</v>
      </c>
      <c r="F47" s="108"/>
      <c r="G47" s="108"/>
      <c r="H47" s="109"/>
      <c r="I47" s="97"/>
      <c r="J47" s="177">
        <v>4320</v>
      </c>
      <c r="K47" s="97"/>
      <c r="L47" s="139"/>
      <c r="M47" s="140">
        <f>SUM(M48:M51)</f>
        <v>0</v>
      </c>
      <c r="N47" s="154"/>
      <c r="O47" s="155"/>
      <c r="P47" s="140">
        <f t="shared" ref="P47:S47" si="10">SUM(P48:P51)</f>
        <v>0</v>
      </c>
      <c r="Q47" s="140">
        <f t="shared" si="10"/>
        <v>0</v>
      </c>
      <c r="R47" s="140">
        <f t="shared" si="10"/>
        <v>0</v>
      </c>
      <c r="S47" s="140">
        <f t="shared" si="10"/>
        <v>0</v>
      </c>
      <c r="T47" s="141"/>
      <c r="U47" s="139"/>
      <c r="V47" s="140">
        <f>SUM(V48:V51)</f>
        <v>0</v>
      </c>
      <c r="W47" s="141"/>
      <c r="X47" s="139"/>
      <c r="Y47" s="140">
        <f>SUM(Y48:Y51)</f>
        <v>0</v>
      </c>
      <c r="Z47" s="141"/>
      <c r="AA47" s="97"/>
    </row>
    <row r="48" spans="1:27" s="189" customFormat="1">
      <c r="A48" s="179"/>
      <c r="B48" s="179"/>
      <c r="C48" s="180"/>
      <c r="D48" s="181"/>
      <c r="E48" s="181"/>
      <c r="F48" s="181" t="s">
        <v>287</v>
      </c>
      <c r="G48" s="181"/>
      <c r="H48" s="182"/>
      <c r="I48" s="179"/>
      <c r="J48" s="183">
        <v>4321</v>
      </c>
      <c r="K48" s="179"/>
      <c r="L48" s="184"/>
      <c r="M48" s="185">
        <v>0</v>
      </c>
      <c r="N48" s="186"/>
      <c r="O48" s="187"/>
      <c r="P48" s="185">
        <v>0</v>
      </c>
      <c r="Q48" s="185">
        <v>0</v>
      </c>
      <c r="R48" s="185">
        <v>0</v>
      </c>
      <c r="S48" s="185">
        <v>0</v>
      </c>
      <c r="T48" s="188"/>
      <c r="U48" s="184"/>
      <c r="V48" s="185">
        <v>0</v>
      </c>
      <c r="W48" s="188"/>
      <c r="X48" s="184"/>
      <c r="Y48" s="185">
        <v>0</v>
      </c>
      <c r="Z48" s="188"/>
      <c r="AA48" s="179"/>
    </row>
    <row r="49" spans="1:27" s="189" customFormat="1">
      <c r="A49" s="179"/>
      <c r="B49" s="179"/>
      <c r="C49" s="180"/>
      <c r="D49" s="181"/>
      <c r="E49" s="181"/>
      <c r="F49" s="181" t="s">
        <v>288</v>
      </c>
      <c r="G49" s="181"/>
      <c r="H49" s="182"/>
      <c r="I49" s="179"/>
      <c r="J49" s="183">
        <v>4322</v>
      </c>
      <c r="K49" s="179"/>
      <c r="L49" s="184"/>
      <c r="M49" s="185">
        <v>0</v>
      </c>
      <c r="N49" s="186"/>
      <c r="O49" s="187"/>
      <c r="P49" s="185">
        <v>0</v>
      </c>
      <c r="Q49" s="185">
        <v>0</v>
      </c>
      <c r="R49" s="185">
        <v>0</v>
      </c>
      <c r="S49" s="185">
        <v>0</v>
      </c>
      <c r="T49" s="188"/>
      <c r="U49" s="184"/>
      <c r="V49" s="185">
        <v>0</v>
      </c>
      <c r="W49" s="188"/>
      <c r="X49" s="184"/>
      <c r="Y49" s="185">
        <v>0</v>
      </c>
      <c r="Z49" s="188"/>
      <c r="AA49" s="179"/>
    </row>
    <row r="50" spans="1:27" s="189" customFormat="1">
      <c r="A50" s="179"/>
      <c r="B50" s="179"/>
      <c r="C50" s="180"/>
      <c r="D50" s="181"/>
      <c r="E50" s="181"/>
      <c r="F50" s="181" t="s">
        <v>289</v>
      </c>
      <c r="G50" s="181"/>
      <c r="H50" s="182"/>
      <c r="I50" s="179"/>
      <c r="J50" s="183">
        <v>4323</v>
      </c>
      <c r="K50" s="179"/>
      <c r="L50" s="184"/>
      <c r="M50" s="185">
        <v>0</v>
      </c>
      <c r="N50" s="186"/>
      <c r="O50" s="187"/>
      <c r="P50" s="185">
        <v>0</v>
      </c>
      <c r="Q50" s="185">
        <v>0</v>
      </c>
      <c r="R50" s="185">
        <v>0</v>
      </c>
      <c r="S50" s="185">
        <v>0</v>
      </c>
      <c r="T50" s="188"/>
      <c r="U50" s="184"/>
      <c r="V50" s="185">
        <v>0</v>
      </c>
      <c r="W50" s="188"/>
      <c r="X50" s="184"/>
      <c r="Y50" s="185">
        <v>0</v>
      </c>
      <c r="Z50" s="188"/>
      <c r="AA50" s="179"/>
    </row>
    <row r="51" spans="1:27" s="189" customFormat="1">
      <c r="A51" s="179"/>
      <c r="B51" s="179"/>
      <c r="C51" s="191"/>
      <c r="D51" s="192"/>
      <c r="E51" s="192"/>
      <c r="F51" s="192" t="s">
        <v>221</v>
      </c>
      <c r="G51" s="192"/>
      <c r="H51" s="193"/>
      <c r="I51" s="179"/>
      <c r="J51" s="195">
        <v>4329</v>
      </c>
      <c r="K51" s="179"/>
      <c r="L51" s="196"/>
      <c r="M51" s="197">
        <v>0</v>
      </c>
      <c r="N51" s="198"/>
      <c r="O51" s="199"/>
      <c r="P51" s="197">
        <v>0</v>
      </c>
      <c r="Q51" s="197">
        <v>0</v>
      </c>
      <c r="R51" s="197">
        <v>0</v>
      </c>
      <c r="S51" s="197">
        <v>0</v>
      </c>
      <c r="T51" s="200"/>
      <c r="U51" s="196"/>
      <c r="V51" s="197">
        <v>0</v>
      </c>
      <c r="W51" s="200"/>
      <c r="X51" s="196"/>
      <c r="Y51" s="197">
        <v>0</v>
      </c>
      <c r="Z51" s="200"/>
      <c r="AA51" s="179"/>
    </row>
    <row r="52" spans="1:27">
      <c r="A52" s="97"/>
      <c r="B52" s="97"/>
      <c r="C52" s="97"/>
      <c r="D52" s="97"/>
      <c r="E52" s="97"/>
      <c r="F52" s="97"/>
      <c r="G52" s="97"/>
      <c r="H52" s="97"/>
      <c r="I52" s="97"/>
      <c r="J52" s="98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</row>
  </sheetData>
  <conditionalFormatting sqref="L10:Z5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FinEcAn</vt:lpstr>
      <vt:lpstr>ликв</vt:lpstr>
      <vt:lpstr>устойч</vt:lpstr>
      <vt:lpstr>эфф</vt:lpstr>
      <vt:lpstr>темпы</vt:lpstr>
      <vt:lpstr>рейтинг</vt:lpstr>
      <vt:lpstr>Balance</vt:lpstr>
      <vt:lpstr>P&amp;L</vt:lpstr>
      <vt:lpstr>CashFlow</vt:lpstr>
      <vt:lpstr>form1_buhBalance</vt:lpstr>
      <vt:lpstr>form2_P&amp;L</vt:lpstr>
      <vt:lpstr>form4_CashFlow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2016-09-20T01:14:59Z</dcterms:modified>
</cp:coreProperties>
</file>