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Demand" sheetId="5" r:id="rId1"/>
    <sheet name="Model" sheetId="1" r:id="rId2"/>
    <sheet name="Lists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F21" i="5" l="1"/>
  <c r="CE21" i="5"/>
  <c r="CD21" i="5"/>
  <c r="CC21" i="5"/>
  <c r="CB21" i="5"/>
  <c r="CA21" i="5"/>
  <c r="BZ21" i="5"/>
  <c r="BY21" i="5"/>
  <c r="BX21" i="5"/>
  <c r="BW21" i="5"/>
  <c r="BV21" i="5"/>
  <c r="BU21" i="5"/>
  <c r="BT21" i="5"/>
  <c r="BS21" i="5"/>
  <c r="BR21" i="5"/>
  <c r="BQ21" i="5"/>
  <c r="BP21" i="5"/>
  <c r="BO21" i="5"/>
  <c r="BN21" i="5"/>
  <c r="BM21" i="5"/>
  <c r="BL21" i="5"/>
  <c r="BK21" i="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H24" i="5"/>
  <c r="CF16" i="5"/>
  <c r="CE16" i="5"/>
  <c r="CE13" i="5" s="1"/>
  <c r="CD16" i="5"/>
  <c r="CC16" i="5"/>
  <c r="CC13" i="5" s="1"/>
  <c r="CB16" i="5"/>
  <c r="CA16" i="5"/>
  <c r="CA13" i="5" s="1"/>
  <c r="BZ16" i="5"/>
  <c r="BZ13" i="5" s="1"/>
  <c r="BY16" i="5"/>
  <c r="BY13" i="5" s="1"/>
  <c r="BX16" i="5"/>
  <c r="BX13" i="5" s="1"/>
  <c r="BW16" i="5"/>
  <c r="BW13" i="5" s="1"/>
  <c r="BV16" i="5"/>
  <c r="BU16" i="5"/>
  <c r="BU13" i="5" s="1"/>
  <c r="BT16" i="5"/>
  <c r="BT13" i="5" s="1"/>
  <c r="BS16" i="5"/>
  <c r="BS13" i="5" s="1"/>
  <c r="BR16" i="5"/>
  <c r="BR13" i="5" s="1"/>
  <c r="BQ16" i="5"/>
  <c r="BQ13" i="5" s="1"/>
  <c r="BP16" i="5"/>
  <c r="BP13" i="5" s="1"/>
  <c r="BO16" i="5"/>
  <c r="BO13" i="5" s="1"/>
  <c r="BN16" i="5"/>
  <c r="BN13" i="5" s="1"/>
  <c r="BM16" i="5"/>
  <c r="BM13" i="5" s="1"/>
  <c r="BL16" i="5"/>
  <c r="BK16" i="5"/>
  <c r="BK13" i="5" s="1"/>
  <c r="BJ16" i="5"/>
  <c r="BJ13" i="5" s="1"/>
  <c r="BI16" i="5"/>
  <c r="BI13" i="5" s="1"/>
  <c r="BH16" i="5"/>
  <c r="BH13" i="5" s="1"/>
  <c r="BG16" i="5"/>
  <c r="BG13" i="5" s="1"/>
  <c r="BF16" i="5"/>
  <c r="BE16" i="5"/>
  <c r="BE13" i="5" s="1"/>
  <c r="BD16" i="5"/>
  <c r="BD13" i="5" s="1"/>
  <c r="BC16" i="5"/>
  <c r="BC13" i="5" s="1"/>
  <c r="BB16" i="5"/>
  <c r="BB13" i="5" s="1"/>
  <c r="BA16" i="5"/>
  <c r="BA13" i="5" s="1"/>
  <c r="AZ16" i="5"/>
  <c r="AZ13" i="5" s="1"/>
  <c r="AY16" i="5"/>
  <c r="AY13" i="5" s="1"/>
  <c r="AX16" i="5"/>
  <c r="AX13" i="5" s="1"/>
  <c r="AW16" i="5"/>
  <c r="AW13" i="5" s="1"/>
  <c r="AV16" i="5"/>
  <c r="AV13" i="5" s="1"/>
  <c r="AU16" i="5"/>
  <c r="AU13" i="5" s="1"/>
  <c r="AT16" i="5"/>
  <c r="AT13" i="5" s="1"/>
  <c r="AS16" i="5"/>
  <c r="AS13" i="5" s="1"/>
  <c r="AR16" i="5"/>
  <c r="AR13" i="5" s="1"/>
  <c r="AQ16" i="5"/>
  <c r="AQ13" i="5" s="1"/>
  <c r="AP16" i="5"/>
  <c r="AP13" i="5" s="1"/>
  <c r="AO16" i="5"/>
  <c r="AO13" i="5" s="1"/>
  <c r="AN16" i="5"/>
  <c r="AN13" i="5" s="1"/>
  <c r="AM16" i="5"/>
  <c r="AM13" i="5" s="1"/>
  <c r="AL16" i="5"/>
  <c r="AL13" i="5" s="1"/>
  <c r="AK16" i="5"/>
  <c r="AK13" i="5" s="1"/>
  <c r="AJ16" i="5"/>
  <c r="AJ13" i="5" s="1"/>
  <c r="AI16" i="5"/>
  <c r="AI13" i="5" s="1"/>
  <c r="AH16" i="5"/>
  <c r="AH13" i="5" s="1"/>
  <c r="AG16" i="5"/>
  <c r="AG13" i="5" s="1"/>
  <c r="AF16" i="5"/>
  <c r="AF13" i="5" s="1"/>
  <c r="AE16" i="5"/>
  <c r="AE13" i="5" s="1"/>
  <c r="AD16" i="5"/>
  <c r="AD13" i="5" s="1"/>
  <c r="AC16" i="5"/>
  <c r="AC13" i="5" s="1"/>
  <c r="AB16" i="5"/>
  <c r="AB13" i="5" s="1"/>
  <c r="AA16" i="5"/>
  <c r="AA13" i="5" s="1"/>
  <c r="Z16" i="5"/>
  <c r="Y16" i="5"/>
  <c r="Y13" i="5" s="1"/>
  <c r="X16" i="5"/>
  <c r="X13" i="5" s="1"/>
  <c r="H23" i="5"/>
  <c r="H22" i="5"/>
  <c r="M21" i="5"/>
  <c r="CF13" i="5"/>
  <c r="CD13" i="5"/>
  <c r="CB13" i="5"/>
  <c r="BV13" i="5"/>
  <c r="BL13" i="5"/>
  <c r="BF13" i="5"/>
  <c r="Z13" i="5"/>
  <c r="M15" i="5"/>
  <c r="I19" i="5"/>
  <c r="H19" i="5"/>
  <c r="H14" i="5"/>
  <c r="M14" i="5"/>
  <c r="I18" i="5"/>
  <c r="I17" i="5"/>
  <c r="H18" i="5"/>
  <c r="H17" i="5"/>
  <c r="H15" i="5"/>
  <c r="H16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5" i="5"/>
  <c r="B14" i="5"/>
  <c r="B16" i="5"/>
  <c r="B13" i="5"/>
  <c r="B12" i="5"/>
  <c r="B10" i="5"/>
  <c r="B9" i="5"/>
  <c r="X8" i="5"/>
  <c r="X6" i="5" s="1"/>
  <c r="U6" i="5" s="1"/>
  <c r="H8" i="5"/>
  <c r="B8" i="5"/>
  <c r="I7" i="5"/>
  <c r="H7" i="5" s="1"/>
  <c r="B7" i="5"/>
  <c r="I6" i="5"/>
  <c r="H6" i="5" s="1"/>
  <c r="B6" i="5"/>
  <c r="AD2" i="5"/>
  <c r="AC2" i="5"/>
  <c r="AB2" i="5"/>
  <c r="AA2" i="5"/>
  <c r="Z2" i="5"/>
  <c r="Y2" i="5"/>
  <c r="X2" i="5"/>
  <c r="Y1" i="5"/>
  <c r="Z1" i="5" s="1"/>
  <c r="X1" i="5"/>
  <c r="X7" i="5" l="1"/>
  <c r="X4" i="5" s="1"/>
  <c r="Y8" i="5"/>
  <c r="AA1" i="5"/>
  <c r="Y1" i="1"/>
  <c r="X1" i="1"/>
  <c r="AD2" i="1"/>
  <c r="AC2" i="1"/>
  <c r="X8" i="1"/>
  <c r="N6" i="4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Y6" i="5" l="1"/>
  <c r="AB1" i="5"/>
  <c r="Z8" i="5"/>
  <c r="AA8" i="5" s="1"/>
  <c r="Z1" i="1"/>
  <c r="Y8" i="1"/>
  <c r="X6" i="1"/>
  <c r="N19" i="4"/>
  <c r="H8" i="1"/>
  <c r="I7" i="1"/>
  <c r="H7" i="1" s="1"/>
  <c r="I6" i="1"/>
  <c r="H6" i="1" s="1"/>
  <c r="AC1" i="5" l="1"/>
  <c r="AD1" i="5" s="1"/>
  <c r="Y7" i="5"/>
  <c r="Z6" i="5" s="1"/>
  <c r="AB8" i="5"/>
  <c r="AB1" i="1"/>
  <c r="AC1" i="1" s="1"/>
  <c r="AA1" i="1"/>
  <c r="X7" i="1"/>
  <c r="U6" i="1"/>
  <c r="Z8" i="1"/>
  <c r="N20" i="4"/>
  <c r="AB2" i="1"/>
  <c r="AA2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6" i="1"/>
  <c r="Z2" i="1"/>
  <c r="Y2" i="1"/>
  <c r="X2" i="1"/>
  <c r="O6" i="4"/>
  <c r="N1" i="4"/>
  <c r="N2" i="4" s="1"/>
  <c r="J7" i="4"/>
  <c r="J8" i="4" s="1"/>
  <c r="J6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5" i="4"/>
  <c r="I1" i="4"/>
  <c r="I2" i="4" s="1"/>
  <c r="AE1" i="5" l="1"/>
  <c r="AF1" i="5" s="1"/>
  <c r="Y4" i="5"/>
  <c r="AC8" i="5"/>
  <c r="Z7" i="5"/>
  <c r="AA6" i="5" s="1"/>
  <c r="AD8" i="5"/>
  <c r="X4" i="1"/>
  <c r="AD1" i="1"/>
  <c r="Y6" i="1"/>
  <c r="Y7" i="1" s="1"/>
  <c r="AA8" i="1"/>
  <c r="J9" i="4"/>
  <c r="I5" i="4" s="1"/>
  <c r="O7" i="4"/>
  <c r="N21" i="4"/>
  <c r="O8" i="4"/>
  <c r="AG1" i="5" l="1"/>
  <c r="Z4" i="5"/>
  <c r="AE8" i="5"/>
  <c r="AA7" i="5"/>
  <c r="AA4" i="5" s="1"/>
  <c r="Y4" i="1"/>
  <c r="Z6" i="1"/>
  <c r="Z7" i="1" s="1"/>
  <c r="AB8" i="1"/>
  <c r="K9" i="4"/>
  <c r="K7" i="4"/>
  <c r="K8" i="4"/>
  <c r="K6" i="4"/>
  <c r="O9" i="4"/>
  <c r="N22" i="4"/>
  <c r="AH1" i="5" l="1"/>
  <c r="AF8" i="5"/>
  <c r="AB6" i="5"/>
  <c r="Z4" i="1"/>
  <c r="AC8" i="1"/>
  <c r="AA6" i="1"/>
  <c r="AA7" i="1" s="1"/>
  <c r="O10" i="4"/>
  <c r="O11" i="4" s="1"/>
  <c r="O13" i="4"/>
  <c r="O12" i="4"/>
  <c r="N23" i="4"/>
  <c r="AI1" i="5" l="1"/>
  <c r="AG8" i="5"/>
  <c r="AB7" i="5"/>
  <c r="AC6" i="5" s="1"/>
  <c r="AA4" i="1"/>
  <c r="AD8" i="1"/>
  <c r="AC6" i="1"/>
  <c r="AC7" i="1" s="1"/>
  <c r="AC4" i="1" s="1"/>
  <c r="AB6" i="1"/>
  <c r="AB7" i="1" s="1"/>
  <c r="O14" i="4"/>
  <c r="N24" i="4"/>
  <c r="U8" i="1"/>
  <c r="AJ1" i="5" l="1"/>
  <c r="AB4" i="5"/>
  <c r="AH8" i="5"/>
  <c r="AI8" i="5" s="1"/>
  <c r="AC7" i="5"/>
  <c r="AC4" i="5" s="1"/>
  <c r="AB4" i="1"/>
  <c r="AD6" i="1"/>
  <c r="AD7" i="1"/>
  <c r="AD4" i="1" s="1"/>
  <c r="O15" i="4"/>
  <c r="N25" i="4"/>
  <c r="U7" i="1"/>
  <c r="AK1" i="5" l="1"/>
  <c r="AL1" i="5"/>
  <c r="AM1" i="5" s="1"/>
  <c r="AJ8" i="5"/>
  <c r="AD6" i="5"/>
  <c r="O16" i="4"/>
  <c r="N26" i="4"/>
  <c r="AN1" i="5" l="1"/>
  <c r="AO1" i="5"/>
  <c r="AP1" i="5"/>
  <c r="AQ1" i="5" s="1"/>
  <c r="AR1" i="5" s="1"/>
  <c r="AS1" i="5" s="1"/>
  <c r="AT1" i="5" s="1"/>
  <c r="AU1" i="5" s="1"/>
  <c r="AV1" i="5" s="1"/>
  <c r="AW1" i="5" s="1"/>
  <c r="AX1" i="5" s="1"/>
  <c r="AY1" i="5" s="1"/>
  <c r="AZ1" i="5" s="1"/>
  <c r="BA1" i="5" s="1"/>
  <c r="BB1" i="5" s="1"/>
  <c r="BC1" i="5" s="1"/>
  <c r="BD1" i="5" s="1"/>
  <c r="BE1" i="5" s="1"/>
  <c r="BF1" i="5" s="1"/>
  <c r="BG1" i="5" s="1"/>
  <c r="BH1" i="5" s="1"/>
  <c r="BI1" i="5" s="1"/>
  <c r="BJ1" i="5" s="1"/>
  <c r="BK1" i="5" s="1"/>
  <c r="BL1" i="5" s="1"/>
  <c r="BM1" i="5" s="1"/>
  <c r="BN1" i="5" s="1"/>
  <c r="BO1" i="5" s="1"/>
  <c r="BP1" i="5" s="1"/>
  <c r="BQ1" i="5" s="1"/>
  <c r="BR1" i="5" s="1"/>
  <c r="BS1" i="5" s="1"/>
  <c r="BT1" i="5" s="1"/>
  <c r="BU1" i="5" s="1"/>
  <c r="BV1" i="5" s="1"/>
  <c r="BW1" i="5" s="1"/>
  <c r="BX1" i="5" s="1"/>
  <c r="BY1" i="5" s="1"/>
  <c r="BZ1" i="5" s="1"/>
  <c r="CA1" i="5" s="1"/>
  <c r="CB1" i="5" s="1"/>
  <c r="CC1" i="5" s="1"/>
  <c r="CD1" i="5" s="1"/>
  <c r="CE1" i="5" s="1"/>
  <c r="CF1" i="5" s="1"/>
  <c r="AK8" i="5"/>
  <c r="AD7" i="5"/>
  <c r="AE6" i="5" s="1"/>
  <c r="O17" i="4"/>
  <c r="N27" i="4"/>
  <c r="N28" i="4" s="1"/>
  <c r="AD4" i="5" l="1"/>
  <c r="AE7" i="5"/>
  <c r="AF6" i="5" s="1"/>
  <c r="AL8" i="5"/>
  <c r="O18" i="4"/>
  <c r="O19" i="4" s="1"/>
  <c r="O20" i="4" s="1"/>
  <c r="O21" i="4" s="1"/>
  <c r="N29" i="4"/>
  <c r="AE4" i="5" l="1"/>
  <c r="AF7" i="5"/>
  <c r="AG6" i="5" s="1"/>
  <c r="AM8" i="5"/>
  <c r="O22" i="4"/>
  <c r="O23" i="4" s="1"/>
  <c r="AF4" i="5" l="1"/>
  <c r="AN8" i="5"/>
  <c r="AG7" i="5"/>
  <c r="AH6" i="5" s="1"/>
  <c r="O24" i="4"/>
  <c r="AG4" i="5" l="1"/>
  <c r="AO8" i="5"/>
  <c r="AP8" i="5" s="1"/>
  <c r="AH7" i="5"/>
  <c r="AI6" i="5" s="1"/>
  <c r="O25" i="4"/>
  <c r="AH4" i="5" l="1"/>
  <c r="AI7" i="5"/>
  <c r="AJ6" i="5" s="1"/>
  <c r="AQ8" i="5"/>
  <c r="AR8" i="5" s="1"/>
  <c r="O26" i="4"/>
  <c r="AI4" i="5" l="1"/>
  <c r="AS8" i="5"/>
  <c r="AT8" i="5" s="1"/>
  <c r="AJ7" i="5"/>
  <c r="AK6" i="5" s="1"/>
  <c r="O27" i="4"/>
  <c r="AJ4" i="5" l="1"/>
  <c r="AK7" i="5"/>
  <c r="AL6" i="5" s="1"/>
  <c r="AU8" i="5"/>
  <c r="AV8" i="5" s="1"/>
  <c r="AW8" i="5" s="1"/>
  <c r="O28" i="4"/>
  <c r="AK4" i="5" l="1"/>
  <c r="AL7" i="5"/>
  <c r="AM6" i="5" s="1"/>
  <c r="AX8" i="5"/>
  <c r="O29" i="4"/>
  <c r="AL4" i="5" l="1"/>
  <c r="AM7" i="5"/>
  <c r="AN6" i="5" s="1"/>
  <c r="AM4" i="5"/>
  <c r="AY8" i="5"/>
  <c r="P29" i="4"/>
  <c r="N5" i="4"/>
  <c r="AN7" i="5" l="1"/>
  <c r="AO6" i="5" s="1"/>
  <c r="AZ8" i="5"/>
  <c r="P13" i="4"/>
  <c r="P9" i="4"/>
  <c r="P10" i="4"/>
  <c r="P11" i="4"/>
  <c r="P12" i="4"/>
  <c r="P14" i="4"/>
  <c r="P7" i="4"/>
  <c r="P17" i="4"/>
  <c r="P15" i="4"/>
  <c r="P6" i="4"/>
  <c r="P8" i="4"/>
  <c r="P20" i="4"/>
  <c r="P16" i="4"/>
  <c r="P22" i="4"/>
  <c r="P21" i="4"/>
  <c r="P19" i="4"/>
  <c r="P18" i="4"/>
  <c r="P23" i="4"/>
  <c r="P24" i="4"/>
  <c r="P25" i="4"/>
  <c r="P26" i="4"/>
  <c r="P27" i="4"/>
  <c r="P28" i="4"/>
  <c r="AN4" i="5" l="1"/>
  <c r="AO7" i="5"/>
  <c r="AP6" i="5" s="1"/>
  <c r="BA8" i="5"/>
  <c r="AO4" i="5" l="1"/>
  <c r="AP7" i="5"/>
  <c r="AQ6" i="5" s="1"/>
  <c r="BB8" i="5"/>
  <c r="AP4" i="5" l="1"/>
  <c r="AQ7" i="5"/>
  <c r="AR6" i="5" s="1"/>
  <c r="BC8" i="5"/>
  <c r="AQ4" i="5" l="1"/>
  <c r="AR7" i="5"/>
  <c r="AS6" i="5" s="1"/>
  <c r="BD8" i="5"/>
  <c r="AR4" i="5" l="1"/>
  <c r="AS7" i="5"/>
  <c r="AT6" i="5" s="1"/>
  <c r="BE8" i="5"/>
  <c r="AS4" i="5" l="1"/>
  <c r="AT7" i="5"/>
  <c r="AU6" i="5" s="1"/>
  <c r="BF8" i="5"/>
  <c r="AT4" i="5" l="1"/>
  <c r="AU7" i="5"/>
  <c r="AV6" i="5" s="1"/>
  <c r="AV7" i="5" s="1"/>
  <c r="BG8" i="5"/>
  <c r="AU4" i="5" l="1"/>
  <c r="AV4" i="5"/>
  <c r="BH8" i="5"/>
  <c r="AW6" i="5"/>
  <c r="BI8" i="5" l="1"/>
  <c r="AW7" i="5"/>
  <c r="AW4" i="5" s="1"/>
  <c r="AX6" i="5" l="1"/>
  <c r="BJ8" i="5"/>
  <c r="BK8" i="5" l="1"/>
  <c r="AX7" i="5"/>
  <c r="AX4" i="5" s="1"/>
  <c r="AY6" i="5" l="1"/>
  <c r="BL8" i="5"/>
  <c r="BM8" i="5" l="1"/>
  <c r="AY7" i="5"/>
  <c r="AY4" i="5" s="1"/>
  <c r="AZ6" i="5" l="1"/>
  <c r="BN8" i="5"/>
  <c r="BO8" i="5" l="1"/>
  <c r="AZ7" i="5"/>
  <c r="AZ4" i="5" s="1"/>
  <c r="BA6" i="5" l="1"/>
  <c r="BP8" i="5"/>
  <c r="BQ8" i="5" l="1"/>
  <c r="BA7" i="5"/>
  <c r="BA4" i="5" s="1"/>
  <c r="BB6" i="5" l="1"/>
  <c r="BR8" i="5"/>
  <c r="BS8" i="5" l="1"/>
  <c r="BB7" i="5"/>
  <c r="BB4" i="5" s="1"/>
  <c r="BC6" i="5" l="1"/>
  <c r="BT8" i="5"/>
  <c r="BU8" i="5" l="1"/>
  <c r="BC7" i="5"/>
  <c r="BC4" i="5" s="1"/>
  <c r="BD6" i="5" l="1"/>
  <c r="BV8" i="5"/>
  <c r="BW8" i="5" l="1"/>
  <c r="BD7" i="5"/>
  <c r="BD4" i="5" s="1"/>
  <c r="BE6" i="5" l="1"/>
  <c r="BX8" i="5"/>
  <c r="BY8" i="5" l="1"/>
  <c r="BE7" i="5"/>
  <c r="BE4" i="5"/>
  <c r="BF6" i="5" l="1"/>
  <c r="BZ8" i="5"/>
  <c r="BF7" i="5" l="1"/>
  <c r="BF4" i="5" s="1"/>
  <c r="CA8" i="5"/>
  <c r="CB8" i="5" l="1"/>
  <c r="BG6" i="5"/>
  <c r="CC8" i="5" l="1"/>
  <c r="BG7" i="5"/>
  <c r="BG4" i="5" s="1"/>
  <c r="BH6" i="5" l="1"/>
  <c r="CD8" i="5"/>
  <c r="CE8" i="5" l="1"/>
  <c r="BH7" i="5"/>
  <c r="BH4" i="5" s="1"/>
  <c r="CF8" i="5" l="1"/>
  <c r="BI6" i="5"/>
  <c r="U8" i="5"/>
  <c r="BI7" i="5" l="1"/>
  <c r="BI4" i="5" s="1"/>
  <c r="CF7" i="5"/>
  <c r="CF4" i="5"/>
  <c r="CF6" i="5"/>
  <c r="BJ6" i="5" l="1"/>
  <c r="BJ7" i="5" l="1"/>
  <c r="BJ4" i="5" s="1"/>
  <c r="BK6" i="5" l="1"/>
  <c r="BK7" i="5" l="1"/>
  <c r="BK4" i="5" s="1"/>
  <c r="BL6" i="5" l="1"/>
  <c r="BL7" i="5" l="1"/>
  <c r="BL4" i="5" s="1"/>
  <c r="BM6" i="5" l="1"/>
  <c r="BM7" i="5" l="1"/>
  <c r="BM4" i="5"/>
  <c r="BN6" i="5" l="1"/>
  <c r="BN7" i="5" l="1"/>
  <c r="BN4" i="5" s="1"/>
  <c r="BO6" i="5" l="1"/>
  <c r="BO7" i="5" l="1"/>
  <c r="BO4" i="5" s="1"/>
  <c r="BP6" i="5" l="1"/>
  <c r="BP7" i="5" l="1"/>
  <c r="BP4" i="5" s="1"/>
  <c r="BQ6" i="5" l="1"/>
  <c r="BQ7" i="5" l="1"/>
  <c r="BQ4" i="5" s="1"/>
  <c r="BR6" i="5" l="1"/>
  <c r="BR7" i="5" l="1"/>
  <c r="BR4" i="5" s="1"/>
  <c r="BS6" i="5" l="1"/>
  <c r="BS7" i="5" l="1"/>
  <c r="BS4" i="5" s="1"/>
  <c r="BT6" i="5" l="1"/>
  <c r="BT7" i="5" l="1"/>
  <c r="BT4" i="5" s="1"/>
  <c r="BU6" i="5" l="1"/>
  <c r="BU7" i="5" l="1"/>
  <c r="BU4" i="5" s="1"/>
  <c r="BV6" i="5" l="1"/>
  <c r="BV7" i="5" l="1"/>
  <c r="BV4" i="5" s="1"/>
  <c r="BW6" i="5" l="1"/>
  <c r="BW4" i="5" l="1"/>
  <c r="BW7" i="5"/>
  <c r="BX6" i="5" l="1"/>
  <c r="BX7" i="5" l="1"/>
  <c r="BX4" i="5" s="1"/>
  <c r="BY6" i="5" l="1"/>
  <c r="BY7" i="5" l="1"/>
  <c r="BY4" i="5" s="1"/>
  <c r="BZ6" i="5" l="1"/>
  <c r="BZ7" i="5" l="1"/>
  <c r="BZ4" i="5" s="1"/>
  <c r="CA6" i="5" l="1"/>
  <c r="CA7" i="5" l="1"/>
  <c r="CA4" i="5" s="1"/>
  <c r="CB6" i="5" l="1"/>
  <c r="CB7" i="5" l="1"/>
  <c r="CB4" i="5" s="1"/>
  <c r="CC6" i="5" l="1"/>
  <c r="CC7" i="5" l="1"/>
  <c r="CC4" i="5" s="1"/>
  <c r="CD6" i="5" l="1"/>
  <c r="CD7" i="5" l="1"/>
  <c r="CD4" i="5" s="1"/>
  <c r="CE6" i="5" l="1"/>
  <c r="CE7" i="5" l="1"/>
  <c r="CE4" i="5" s="1"/>
  <c r="U7" i="5"/>
</calcChain>
</file>

<file path=xl/sharedStrings.xml><?xml version="1.0" encoding="utf-8"?>
<sst xmlns="http://schemas.openxmlformats.org/spreadsheetml/2006/main" count="67" uniqueCount="37">
  <si>
    <t>показатель</t>
  </si>
  <si>
    <t>ед.изм.</t>
  </si>
  <si>
    <t>значение</t>
  </si>
  <si>
    <t>итого</t>
  </si>
  <si>
    <t>*</t>
  </si>
  <si>
    <t>^</t>
  </si>
  <si>
    <t>месяц</t>
  </si>
  <si>
    <t>квартал</t>
  </si>
  <si>
    <t>старт моделирования</t>
  </si>
  <si>
    <t>минимальный период расчетов</t>
  </si>
  <si>
    <t>горизонт моделирования</t>
  </si>
  <si>
    <t>тип периода</t>
  </si>
  <si>
    <t>кол-во пер.</t>
  </si>
  <si>
    <t>год текущий</t>
  </si>
  <si>
    <t>год календарный</t>
  </si>
  <si>
    <t>nxcjtdtj</t>
  </si>
  <si>
    <t>значение параметра</t>
  </si>
  <si>
    <t>Прогноз объемов рынка (спроса на продукцию)</t>
  </si>
  <si>
    <t>ед.ГП</t>
  </si>
  <si>
    <t>Захват рынка - укрупненная методология</t>
  </si>
  <si>
    <t>Прогноз кол-ва покупателей</t>
  </si>
  <si>
    <t>хоз.субъекты</t>
  </si>
  <si>
    <t>Объем 1-ой покупки</t>
  </si>
  <si>
    <t>Частота покупок 1-ого покупателя</t>
  </si>
  <si>
    <t>Кол-во покупателей на начало</t>
  </si>
  <si>
    <t>Прирост покупателей</t>
  </si>
  <si>
    <t>Частота прироста покупателей</t>
  </si>
  <si>
    <t>Прогноз собственного спроса на продукцию</t>
  </si>
  <si>
    <t>Номер периода достижения целевого уровня</t>
  </si>
  <si>
    <t>Целевая доля рынка</t>
  </si>
  <si>
    <t>y=kx+b</t>
  </si>
  <si>
    <t>Номер периода ввода в эксплуатацию (старта)</t>
  </si>
  <si>
    <t>если x=P1 (37)  (целевой уровень доли рынка); то y=12% (ЦД)</t>
  </si>
  <si>
    <t>если x=P0 (6) (номер ввода в экспл); то y=0</t>
  </si>
  <si>
    <t>0 = k*P0+b = &gt; b=-k*P0</t>
  </si>
  <si>
    <t>ЦД=k*P1-k*P0 =&gt; k=ЦД/(P1-P0) =&gt;b=-P0*ЦД/(P1-P0)</t>
  </si>
  <si>
    <t>y=ЦД/(P1-P0)*x-P0*ЦД/(P1-P0)=ЦД*[(x-P0)/(P1-P0)]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</si>
</sst>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mmmm\ yyyy;@"/>
    <numFmt numFmtId="165" formatCode="[$-409]mmm\-yy;@"/>
    <numFmt numFmtId="166" formatCode="dd/mm/yy;@"/>
    <numFmt numFmtId="167" formatCode="#,##0.0"/>
    <numFmt numFmtId="168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color theme="5" tint="-0.499984740745262"/>
      <name val="Calibri"/>
      <family val="2"/>
      <charset val="204"/>
      <scheme val="minor"/>
    </font>
    <font>
      <sz val="11"/>
      <color theme="8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8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ashed">
        <color theme="8" tint="-0.499984740745262"/>
      </left>
      <right style="dashed">
        <color theme="8" tint="-0.499984740745262"/>
      </right>
      <top style="dashed">
        <color theme="8" tint="-0.499984740745262"/>
      </top>
      <bottom style="dashed">
        <color theme="8" tint="-0.499984740745262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1" fillId="0" borderId="1" xfId="0" applyNumberFormat="1" applyFont="1" applyBorder="1"/>
    <xf numFmtId="3" fontId="0" fillId="0" borderId="2" xfId="0" applyNumberFormat="1" applyBorder="1"/>
    <xf numFmtId="3" fontId="0" fillId="0" borderId="0" xfId="0" applyNumberFormat="1" applyAlignment="1">
      <alignment horizontal="right" indent="1"/>
    </xf>
    <xf numFmtId="3" fontId="1" fillId="0" borderId="1" xfId="0" applyNumberFormat="1" applyFont="1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left" indent="1"/>
    </xf>
    <xf numFmtId="3" fontId="1" fillId="0" borderId="1" xfId="0" applyNumberFormat="1" applyFont="1" applyBorder="1" applyAlignment="1">
      <alignment horizontal="left" indent="1"/>
    </xf>
    <xf numFmtId="3" fontId="0" fillId="0" borderId="2" xfId="0" applyNumberFormat="1" applyBorder="1" applyAlignment="1">
      <alignment horizontal="left" indent="1"/>
    </xf>
    <xf numFmtId="3" fontId="6" fillId="0" borderId="0" xfId="0" applyNumberFormat="1" applyFont="1"/>
    <xf numFmtId="3" fontId="7" fillId="0" borderId="0" xfId="0" applyNumberFormat="1" applyFont="1"/>
    <xf numFmtId="3" fontId="8" fillId="0" borderId="2" xfId="0" applyNumberFormat="1" applyFont="1" applyBorder="1" applyAlignment="1">
      <alignment horizontal="left" indent="1"/>
    </xf>
    <xf numFmtId="3" fontId="9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4" fillId="2" borderId="3" xfId="0" applyNumberFormat="1" applyFont="1" applyFill="1" applyBorder="1" applyAlignment="1">
      <alignment horizontal="left" indent="1"/>
    </xf>
    <xf numFmtId="164" fontId="4" fillId="2" borderId="3" xfId="0" applyNumberFormat="1" applyFont="1" applyFill="1" applyBorder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165" fontId="1" fillId="0" borderId="1" xfId="0" applyNumberFormat="1" applyFont="1" applyBorder="1" applyAlignment="1">
      <alignment horizontal="right" indent="1"/>
    </xf>
    <xf numFmtId="3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right" indent="1"/>
    </xf>
    <xf numFmtId="166" fontId="0" fillId="0" borderId="0" xfId="0" applyNumberFormat="1" applyAlignment="1">
      <alignment horizontal="right" indent="1"/>
    </xf>
    <xf numFmtId="3" fontId="11" fillId="0" borderId="0" xfId="0" applyNumberFormat="1" applyFont="1"/>
    <xf numFmtId="3" fontId="1" fillId="0" borderId="0" xfId="0" applyNumberFormat="1" applyFont="1" applyAlignment="1">
      <alignment horizontal="left" indent="1"/>
    </xf>
    <xf numFmtId="3" fontId="1" fillId="0" borderId="0" xfId="0" applyNumberFormat="1" applyFont="1" applyAlignment="1">
      <alignment horizontal="right" indent="1"/>
    </xf>
    <xf numFmtId="167" fontId="4" fillId="2" borderId="3" xfId="0" applyNumberFormat="1" applyFont="1" applyFill="1" applyBorder="1" applyAlignment="1">
      <alignment horizontal="left" indent="1"/>
    </xf>
    <xf numFmtId="168" fontId="4" fillId="2" borderId="3" xfId="0" applyNumberFormat="1" applyFont="1" applyFill="1" applyBorder="1" applyAlignment="1">
      <alignment horizontal="left" indent="1"/>
    </xf>
    <xf numFmtId="3" fontId="0" fillId="0" borderId="0" xfId="0" quotePrefix="1" applyNumberFormat="1"/>
  </cellXfs>
  <cellStyles count="1">
    <cellStyle name="Обычный" xfId="0" builtinId="0"/>
  </cellStyles>
  <dxfs count="80">
    <dxf>
      <font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CF51"/>
  <sheetViews>
    <sheetView showGridLines="0" tabSelected="1" zoomScale="120" zoomScaleNormal="120" workbookViewId="0">
      <pane xSplit="22" ySplit="9" topLeftCell="W10" activePane="bottomRight" state="frozen"/>
      <selection pane="topRight" activeCell="W1" sqref="W1"/>
      <selection pane="bottomLeft" activeCell="A10" sqref="A10"/>
      <selection pane="bottomRight" activeCell="A11" sqref="A11:XFD24"/>
    </sheetView>
  </sheetViews>
  <sheetFormatPr defaultRowHeight="14.4" x14ac:dyDescent="0.3"/>
  <cols>
    <col min="1" max="1" width="1.77734375" style="1" customWidth="1"/>
    <col min="2" max="2" width="1.77734375" style="13" customWidth="1"/>
    <col min="3" max="9" width="1.77734375" style="1" customWidth="1"/>
    <col min="10" max="10" width="43" style="1" customWidth="1"/>
    <col min="11" max="12" width="0.88671875" style="1" customWidth="1"/>
    <col min="13" max="13" width="14.5546875" style="1" customWidth="1"/>
    <col min="14" max="14" width="0.88671875" style="1" customWidth="1"/>
    <col min="15" max="15" width="1.77734375" style="8" customWidth="1"/>
    <col min="16" max="16" width="23.33203125" style="10" customWidth="1"/>
    <col min="17" max="17" width="1.77734375" style="9" customWidth="1"/>
    <col min="18" max="20" width="0.88671875" style="1" customWidth="1"/>
    <col min="21" max="21" width="14.77734375" style="5" customWidth="1"/>
    <col min="22" max="23" width="0.88671875" style="1" customWidth="1"/>
    <col min="24" max="84" width="12.77734375" style="5" customWidth="1"/>
    <col min="85" max="16384" width="8.88671875" style="1"/>
  </cols>
  <sheetData>
    <row r="1" spans="2:84" s="13" customFormat="1" ht="10.050000000000001" customHeight="1" x14ac:dyDescent="0.2">
      <c r="O1" s="22"/>
      <c r="P1" s="23"/>
      <c r="Q1" s="22"/>
      <c r="U1" s="24"/>
      <c r="X1" s="24">
        <f>MAX($W1:W1)+1</f>
        <v>1</v>
      </c>
      <c r="Y1" s="24">
        <f>MAX($W1:X1)+1</f>
        <v>2</v>
      </c>
      <c r="Z1" s="24">
        <f>MAX($W1:Y1)+1</f>
        <v>3</v>
      </c>
      <c r="AA1" s="24">
        <f>MAX($W1:Z1)+1</f>
        <v>4</v>
      </c>
      <c r="AB1" s="24">
        <f>MAX($W1:AA1)+1</f>
        <v>5</v>
      </c>
      <c r="AC1" s="24">
        <f>MAX($W1:AB1)+1</f>
        <v>6</v>
      </c>
      <c r="AD1" s="24">
        <f>MAX($W1:AC1)+1</f>
        <v>7</v>
      </c>
      <c r="AE1" s="24">
        <f>MAX($W1:AD1)+1</f>
        <v>8</v>
      </c>
      <c r="AF1" s="24">
        <f>MAX($W1:AE1)+1</f>
        <v>9</v>
      </c>
      <c r="AG1" s="24">
        <f>MAX($W1:AF1)+1</f>
        <v>10</v>
      </c>
      <c r="AH1" s="24">
        <f>MAX($W1:AG1)+1</f>
        <v>11</v>
      </c>
      <c r="AI1" s="24">
        <f>MAX($W1:AH1)+1</f>
        <v>12</v>
      </c>
      <c r="AJ1" s="24">
        <f>MAX($W1:AI1)+1</f>
        <v>13</v>
      </c>
      <c r="AK1" s="24">
        <f>MAX($W1:AJ1)+1</f>
        <v>14</v>
      </c>
      <c r="AL1" s="24">
        <f>MAX($W1:AK1)+1</f>
        <v>15</v>
      </c>
      <c r="AM1" s="24">
        <f>MAX($W1:AL1)+1</f>
        <v>16</v>
      </c>
      <c r="AN1" s="24">
        <f>MAX($W1:AM1)+1</f>
        <v>17</v>
      </c>
      <c r="AO1" s="24">
        <f>MAX($W1:AN1)+1</f>
        <v>18</v>
      </c>
      <c r="AP1" s="24">
        <f>MAX($W1:AO1)+1</f>
        <v>19</v>
      </c>
      <c r="AQ1" s="24">
        <f>MAX($W1:AP1)+1</f>
        <v>20</v>
      </c>
      <c r="AR1" s="24">
        <f>MAX($W1:AQ1)+1</f>
        <v>21</v>
      </c>
      <c r="AS1" s="24">
        <f>MAX($W1:AR1)+1</f>
        <v>22</v>
      </c>
      <c r="AT1" s="24">
        <f>MAX($W1:AS1)+1</f>
        <v>23</v>
      </c>
      <c r="AU1" s="24">
        <f>MAX($W1:AT1)+1</f>
        <v>24</v>
      </c>
      <c r="AV1" s="24">
        <f>MAX($W1:AU1)+1</f>
        <v>25</v>
      </c>
      <c r="AW1" s="24">
        <f>MAX($W1:AV1)+1</f>
        <v>26</v>
      </c>
      <c r="AX1" s="24">
        <f>MAX($W1:AW1)+1</f>
        <v>27</v>
      </c>
      <c r="AY1" s="24">
        <f>MAX($W1:AX1)+1</f>
        <v>28</v>
      </c>
      <c r="AZ1" s="24">
        <f>MAX($W1:AY1)+1</f>
        <v>29</v>
      </c>
      <c r="BA1" s="24">
        <f>MAX($W1:AZ1)+1</f>
        <v>30</v>
      </c>
      <c r="BB1" s="24">
        <f>MAX($W1:BA1)+1</f>
        <v>31</v>
      </c>
      <c r="BC1" s="24">
        <f>MAX($W1:BB1)+1</f>
        <v>32</v>
      </c>
      <c r="BD1" s="24">
        <f>MAX($W1:BC1)+1</f>
        <v>33</v>
      </c>
      <c r="BE1" s="24">
        <f>MAX($W1:BD1)+1</f>
        <v>34</v>
      </c>
      <c r="BF1" s="24">
        <f>MAX($W1:BE1)+1</f>
        <v>35</v>
      </c>
      <c r="BG1" s="24">
        <f>MAX($W1:BF1)+1</f>
        <v>36</v>
      </c>
      <c r="BH1" s="24">
        <f>MAX($W1:BG1)+1</f>
        <v>37</v>
      </c>
      <c r="BI1" s="24">
        <f>MAX($W1:BH1)+1</f>
        <v>38</v>
      </c>
      <c r="BJ1" s="24">
        <f>MAX($W1:BI1)+1</f>
        <v>39</v>
      </c>
      <c r="BK1" s="24">
        <f>MAX($W1:BJ1)+1</f>
        <v>40</v>
      </c>
      <c r="BL1" s="24">
        <f>MAX($W1:BK1)+1</f>
        <v>41</v>
      </c>
      <c r="BM1" s="24">
        <f>MAX($W1:BL1)+1</f>
        <v>42</v>
      </c>
      <c r="BN1" s="24">
        <f>MAX($W1:BM1)+1</f>
        <v>43</v>
      </c>
      <c r="BO1" s="24">
        <f>MAX($W1:BN1)+1</f>
        <v>44</v>
      </c>
      <c r="BP1" s="24">
        <f>MAX($W1:BO1)+1</f>
        <v>45</v>
      </c>
      <c r="BQ1" s="24">
        <f>MAX($W1:BP1)+1</f>
        <v>46</v>
      </c>
      <c r="BR1" s="24">
        <f>MAX($W1:BQ1)+1</f>
        <v>47</v>
      </c>
      <c r="BS1" s="24">
        <f>MAX($W1:BR1)+1</f>
        <v>48</v>
      </c>
      <c r="BT1" s="24">
        <f>MAX($W1:BS1)+1</f>
        <v>49</v>
      </c>
      <c r="BU1" s="24">
        <f>MAX($W1:BT1)+1</f>
        <v>50</v>
      </c>
      <c r="BV1" s="24">
        <f>MAX($W1:BU1)+1</f>
        <v>51</v>
      </c>
      <c r="BW1" s="24">
        <f>MAX($W1:BV1)+1</f>
        <v>52</v>
      </c>
      <c r="BX1" s="24">
        <f>MAX($W1:BW1)+1</f>
        <v>53</v>
      </c>
      <c r="BY1" s="24">
        <f>MAX($W1:BX1)+1</f>
        <v>54</v>
      </c>
      <c r="BZ1" s="24">
        <f>MAX($W1:BY1)+1</f>
        <v>55</v>
      </c>
      <c r="CA1" s="24">
        <f>MAX($W1:BZ1)+1</f>
        <v>56</v>
      </c>
      <c r="CB1" s="24">
        <f>MAX($W1:CA1)+1</f>
        <v>57</v>
      </c>
      <c r="CC1" s="24">
        <f>MAX($W1:CB1)+1</f>
        <v>58</v>
      </c>
      <c r="CD1" s="24">
        <f>MAX($W1:CC1)+1</f>
        <v>59</v>
      </c>
      <c r="CE1" s="24">
        <f>MAX($W1:CD1)+1</f>
        <v>60</v>
      </c>
      <c r="CF1" s="24">
        <f>MAX($W1:CE1)+1</f>
        <v>61</v>
      </c>
    </row>
    <row r="2" spans="2:84" s="13" customFormat="1" ht="10.050000000000001" customHeight="1" x14ac:dyDescent="0.2">
      <c r="O2" s="22"/>
      <c r="P2" s="23"/>
      <c r="Q2" s="22"/>
      <c r="U2" s="24"/>
      <c r="X2" s="24">
        <f>COLUMN()</f>
        <v>24</v>
      </c>
      <c r="Y2" s="24">
        <f>COLUMN()</f>
        <v>25</v>
      </c>
      <c r="Z2" s="24">
        <f>COLUMN()</f>
        <v>26</v>
      </c>
      <c r="AA2" s="24">
        <f>COLUMN()</f>
        <v>27</v>
      </c>
      <c r="AB2" s="24">
        <f>COLUMN()</f>
        <v>28</v>
      </c>
      <c r="AC2" s="24">
        <f>COLUMN()</f>
        <v>29</v>
      </c>
      <c r="AD2" s="24">
        <f>COLUMN()</f>
        <v>30</v>
      </c>
      <c r="AE2" s="24">
        <f>COLUMN()</f>
        <v>31</v>
      </c>
      <c r="AF2" s="24">
        <f>COLUMN()</f>
        <v>32</v>
      </c>
      <c r="AG2" s="24">
        <f>COLUMN()</f>
        <v>33</v>
      </c>
      <c r="AH2" s="24">
        <f>COLUMN()</f>
        <v>34</v>
      </c>
      <c r="AI2" s="24">
        <f>COLUMN()</f>
        <v>35</v>
      </c>
      <c r="AJ2" s="24">
        <f>COLUMN()</f>
        <v>36</v>
      </c>
      <c r="AK2" s="24">
        <f>COLUMN()</f>
        <v>37</v>
      </c>
      <c r="AL2" s="24">
        <f>COLUMN()</f>
        <v>38</v>
      </c>
      <c r="AM2" s="24">
        <f>COLUMN()</f>
        <v>39</v>
      </c>
      <c r="AN2" s="24">
        <f>COLUMN()</f>
        <v>40</v>
      </c>
      <c r="AO2" s="24">
        <f>COLUMN()</f>
        <v>41</v>
      </c>
      <c r="AP2" s="24">
        <f>COLUMN()</f>
        <v>42</v>
      </c>
      <c r="AQ2" s="24">
        <f>COLUMN()</f>
        <v>43</v>
      </c>
      <c r="AR2" s="24">
        <f>COLUMN()</f>
        <v>44</v>
      </c>
      <c r="AS2" s="24">
        <f>COLUMN()</f>
        <v>45</v>
      </c>
      <c r="AT2" s="24">
        <f>COLUMN()</f>
        <v>46</v>
      </c>
      <c r="AU2" s="24">
        <f>COLUMN()</f>
        <v>47</v>
      </c>
      <c r="AV2" s="24">
        <f>COLUMN()</f>
        <v>48</v>
      </c>
      <c r="AW2" s="24">
        <f>COLUMN()</f>
        <v>49</v>
      </c>
      <c r="AX2" s="24">
        <f>COLUMN()</f>
        <v>50</v>
      </c>
      <c r="AY2" s="24">
        <f>COLUMN()</f>
        <v>51</v>
      </c>
      <c r="AZ2" s="24">
        <f>COLUMN()</f>
        <v>52</v>
      </c>
      <c r="BA2" s="24">
        <f>COLUMN()</f>
        <v>53</v>
      </c>
      <c r="BB2" s="24">
        <f>COLUMN()</f>
        <v>54</v>
      </c>
      <c r="BC2" s="24">
        <f>COLUMN()</f>
        <v>55</v>
      </c>
      <c r="BD2" s="24">
        <f>COLUMN()</f>
        <v>56</v>
      </c>
      <c r="BE2" s="24">
        <f>COLUMN()</f>
        <v>57</v>
      </c>
      <c r="BF2" s="24">
        <f>COLUMN()</f>
        <v>58</v>
      </c>
      <c r="BG2" s="24">
        <f>COLUMN()</f>
        <v>59</v>
      </c>
      <c r="BH2" s="24">
        <f>COLUMN()</f>
        <v>60</v>
      </c>
      <c r="BI2" s="24">
        <f>COLUMN()</f>
        <v>61</v>
      </c>
      <c r="BJ2" s="24">
        <f>COLUMN()</f>
        <v>62</v>
      </c>
      <c r="BK2" s="24">
        <f>COLUMN()</f>
        <v>63</v>
      </c>
      <c r="BL2" s="24">
        <f>COLUMN()</f>
        <v>64</v>
      </c>
      <c r="BM2" s="24">
        <f>COLUMN()</f>
        <v>65</v>
      </c>
      <c r="BN2" s="24">
        <f>COLUMN()</f>
        <v>66</v>
      </c>
      <c r="BO2" s="24">
        <f>COLUMN()</f>
        <v>67</v>
      </c>
      <c r="BP2" s="24">
        <f>COLUMN()</f>
        <v>68</v>
      </c>
      <c r="BQ2" s="24">
        <f>COLUMN()</f>
        <v>69</v>
      </c>
      <c r="BR2" s="24">
        <f>COLUMN()</f>
        <v>70</v>
      </c>
      <c r="BS2" s="24">
        <f>COLUMN()</f>
        <v>71</v>
      </c>
      <c r="BT2" s="24">
        <f>COLUMN()</f>
        <v>72</v>
      </c>
      <c r="BU2" s="24">
        <f>COLUMN()</f>
        <v>73</v>
      </c>
      <c r="BV2" s="24">
        <f>COLUMN()</f>
        <v>74</v>
      </c>
      <c r="BW2" s="24">
        <f>COLUMN()</f>
        <v>75</v>
      </c>
      <c r="BX2" s="24">
        <f>COLUMN()</f>
        <v>76</v>
      </c>
      <c r="BY2" s="24">
        <f>COLUMN()</f>
        <v>77</v>
      </c>
      <c r="BZ2" s="24">
        <f>COLUMN()</f>
        <v>78</v>
      </c>
      <c r="CA2" s="24">
        <f>COLUMN()</f>
        <v>79</v>
      </c>
      <c r="CB2" s="24">
        <f>COLUMN()</f>
        <v>80</v>
      </c>
      <c r="CC2" s="24">
        <f>COLUMN()</f>
        <v>81</v>
      </c>
      <c r="CD2" s="24">
        <f>COLUMN()</f>
        <v>82</v>
      </c>
      <c r="CE2" s="24">
        <f>COLUMN()</f>
        <v>83</v>
      </c>
      <c r="CF2" s="24">
        <f>COLUMN()</f>
        <v>84</v>
      </c>
    </row>
    <row r="3" spans="2:84" s="13" customFormat="1" ht="10.050000000000001" customHeight="1" x14ac:dyDescent="0.2">
      <c r="O3" s="22"/>
      <c r="P3" s="23"/>
      <c r="Q3" s="22"/>
      <c r="U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</row>
    <row r="4" spans="2:84" s="2" customFormat="1" x14ac:dyDescent="0.3">
      <c r="B4" s="14"/>
      <c r="H4" s="3" t="s">
        <v>0</v>
      </c>
      <c r="I4" s="3"/>
      <c r="J4" s="3"/>
      <c r="M4" s="3" t="s">
        <v>1</v>
      </c>
      <c r="O4" s="8"/>
      <c r="P4" s="11" t="s">
        <v>16</v>
      </c>
      <c r="Q4" s="9"/>
      <c r="U4" s="6" t="s">
        <v>3</v>
      </c>
      <c r="X4" s="21">
        <f>IF(OR($P$6="",$P$6=0,$P$7="",$P$7=0,$P$8="",$P$7&lt;1),"",
IF(X$8="","",
IF($P$6=Lists!$I$6,X6,
IF($P$6=Lists!$I$7,INT(MONTH(X7)/3)&amp;"кв"&amp;(YEAR(X7)-2000)&amp;"г",
IF($P$6=Lists!$I$8,X8&amp;" год",
IF($P$6=Lists!$I$9,YEAR(X7)&amp;"г.",""))))))</f>
        <v>45383</v>
      </c>
      <c r="Y4" s="21">
        <f>IF(OR($P$6="",$P$6=0,$P$7="",$P$7=0,$P$8="",$P$7&lt;1),"",
IF(Y$8="","",
IF($P$6=Lists!$I$6,Y6,
IF($P$6=Lists!$I$7,INT(MONTH(Y7)/3)&amp;"кв"&amp;(YEAR(Y7)-2000)&amp;"г",
IF($P$6=Lists!$I$8,Y8&amp;" год",
IF($P$6=Lists!$I$9,YEAR(Y7)&amp;"г.",""))))))</f>
        <v>45413</v>
      </c>
      <c r="Z4" s="21">
        <f>IF(OR($P$6="",$P$6=0,$P$7="",$P$7=0,$P$8="",$P$7&lt;1),"",
IF(Z$8="","",
IF($P$6=Lists!$I$6,Z6,
IF($P$6=Lists!$I$7,INT(MONTH(Z7)/3)&amp;"кв"&amp;(YEAR(Z7)-2000)&amp;"г",
IF($P$6=Lists!$I$8,Z8&amp;" год",
IF($P$6=Lists!$I$9,YEAR(Z7)&amp;"г.",""))))))</f>
        <v>45444</v>
      </c>
      <c r="AA4" s="21">
        <f>IF(OR($P$6="",$P$6=0,$P$7="",$P$7=0,$P$8="",$P$7&lt;1),"",
IF(AA$8="","",
IF($P$6=Lists!$I$6,AA6,
IF($P$6=Lists!$I$7,INT(MONTH(AA7)/3)&amp;"кв"&amp;(YEAR(AA7)-2000)&amp;"г",
IF($P$6=Lists!$I$8,AA8&amp;" год",
IF($P$6=Lists!$I$9,YEAR(AA7)&amp;"г.",""))))))</f>
        <v>45474</v>
      </c>
      <c r="AB4" s="21">
        <f>IF(OR($P$6="",$P$6=0,$P$7="",$P$7=0,$P$8="",$P$7&lt;1),"",
IF(AB$8="","",
IF($P$6=Lists!$I$6,AB6,
IF($P$6=Lists!$I$7,INT(MONTH(AB7)/3)&amp;"кв"&amp;(YEAR(AB7)-2000)&amp;"г",
IF($P$6=Lists!$I$8,AB8&amp;" год",
IF($P$6=Lists!$I$9,YEAR(AB7)&amp;"г.",""))))))</f>
        <v>45505</v>
      </c>
      <c r="AC4" s="21">
        <f>IF(OR($P$6="",$P$6=0,$P$7="",$P$7=0,$P$8="",$P$7&lt;1),"",
IF(AC$8="","",
IF($P$6=Lists!$I$6,AC6,
IF($P$6=Lists!$I$7,INT(MONTH(AC7)/3)&amp;"кв"&amp;(YEAR(AC7)-2000)&amp;"г",
IF($P$6=Lists!$I$8,AC8&amp;" год",
IF($P$6=Lists!$I$9,YEAR(AC7)&amp;"г.",""))))))</f>
        <v>45536</v>
      </c>
      <c r="AD4" s="21">
        <f>IF(OR($P$6="",$P$6=0,$P$7="",$P$7=0,$P$8="",$P$7&lt;1),"",
IF(AD$8="","",
IF($P$6=Lists!$I$6,AD6,
IF($P$6=Lists!$I$7,INT(MONTH(AD7)/3)&amp;"кв"&amp;(YEAR(AD7)-2000)&amp;"г",
IF($P$6=Lists!$I$8,AD8&amp;" год",
IF($P$6=Lists!$I$9,YEAR(AD7)&amp;"г.",""))))))</f>
        <v>45566</v>
      </c>
      <c r="AE4" s="21">
        <f>IF(OR($P$6="",$P$6=0,$P$7="",$P$7=0,$P$8="",$P$7&lt;1),"",
IF(AE$8="","",
IF($P$6=Lists!$I$6,AE6,
IF($P$6=Lists!$I$7,INT(MONTH(AE7)/3)&amp;"кв"&amp;(YEAR(AE7)-2000)&amp;"г",
IF($P$6=Lists!$I$8,AE8&amp;" год",
IF($P$6=Lists!$I$9,YEAR(AE7)&amp;"г.",""))))))</f>
        <v>45597</v>
      </c>
      <c r="AF4" s="21">
        <f>IF(OR($P$6="",$P$6=0,$P$7="",$P$7=0,$P$8="",$P$7&lt;1),"",
IF(AF$8="","",
IF($P$6=Lists!$I$6,AF6,
IF($P$6=Lists!$I$7,INT(MONTH(AF7)/3)&amp;"кв"&amp;(YEAR(AF7)-2000)&amp;"г",
IF($P$6=Lists!$I$8,AF8&amp;" год",
IF($P$6=Lists!$I$9,YEAR(AF7)&amp;"г.",""))))))</f>
        <v>45627</v>
      </c>
      <c r="AG4" s="21">
        <f>IF(OR($P$6="",$P$6=0,$P$7="",$P$7=0,$P$8="",$P$7&lt;1),"",
IF(AG$8="","",
IF($P$6=Lists!$I$6,AG6,
IF($P$6=Lists!$I$7,INT(MONTH(AG7)/3)&amp;"кв"&amp;(YEAR(AG7)-2000)&amp;"г",
IF($P$6=Lists!$I$8,AG8&amp;" год",
IF($P$6=Lists!$I$9,YEAR(AG7)&amp;"г.",""))))))</f>
        <v>45658</v>
      </c>
      <c r="AH4" s="21">
        <f>IF(OR($P$6="",$P$6=0,$P$7="",$P$7=0,$P$8="",$P$7&lt;1),"",
IF(AH$8="","",
IF($P$6=Lists!$I$6,AH6,
IF($P$6=Lists!$I$7,INT(MONTH(AH7)/3)&amp;"кв"&amp;(YEAR(AH7)-2000)&amp;"г",
IF($P$6=Lists!$I$8,AH8&amp;" год",
IF($P$6=Lists!$I$9,YEAR(AH7)&amp;"г.",""))))))</f>
        <v>45689</v>
      </c>
      <c r="AI4" s="21">
        <f>IF(OR($P$6="",$P$6=0,$P$7="",$P$7=0,$P$8="",$P$7&lt;1),"",
IF(AI$8="","",
IF($P$6=Lists!$I$6,AI6,
IF($P$6=Lists!$I$7,INT(MONTH(AI7)/3)&amp;"кв"&amp;(YEAR(AI7)-2000)&amp;"г",
IF($P$6=Lists!$I$8,AI8&amp;" год",
IF($P$6=Lists!$I$9,YEAR(AI7)&amp;"г.",""))))))</f>
        <v>45717</v>
      </c>
      <c r="AJ4" s="21">
        <f>IF(OR($P$6="",$P$6=0,$P$7="",$P$7=0,$P$8="",$P$7&lt;1),"",
IF(AJ$8="","",
IF($P$6=Lists!$I$6,AJ6,
IF($P$6=Lists!$I$7,INT(MONTH(AJ7)/3)&amp;"кв"&amp;(YEAR(AJ7)-2000)&amp;"г",
IF($P$6=Lists!$I$8,AJ8&amp;" год",
IF($P$6=Lists!$I$9,YEAR(AJ7)&amp;"г.",""))))))</f>
        <v>45748</v>
      </c>
      <c r="AK4" s="21">
        <f>IF(OR($P$6="",$P$6=0,$P$7="",$P$7=0,$P$8="",$P$7&lt;1),"",
IF(AK$8="","",
IF($P$6=Lists!$I$6,AK6,
IF($P$6=Lists!$I$7,INT(MONTH(AK7)/3)&amp;"кв"&amp;(YEAR(AK7)-2000)&amp;"г",
IF($P$6=Lists!$I$8,AK8&amp;" год",
IF($P$6=Lists!$I$9,YEAR(AK7)&amp;"г.",""))))))</f>
        <v>45778</v>
      </c>
      <c r="AL4" s="21">
        <f>IF(OR($P$6="",$P$6=0,$P$7="",$P$7=0,$P$8="",$P$7&lt;1),"",
IF(AL$8="","",
IF($P$6=Lists!$I$6,AL6,
IF($P$6=Lists!$I$7,INT(MONTH(AL7)/3)&amp;"кв"&amp;(YEAR(AL7)-2000)&amp;"г",
IF($P$6=Lists!$I$8,AL8&amp;" год",
IF($P$6=Lists!$I$9,YEAR(AL7)&amp;"г.",""))))))</f>
        <v>45809</v>
      </c>
      <c r="AM4" s="21">
        <f>IF(OR($P$6="",$P$6=0,$P$7="",$P$7=0,$P$8="",$P$7&lt;1),"",
IF(AM$8="","",
IF($P$6=Lists!$I$6,AM6,
IF($P$6=Lists!$I$7,INT(MONTH(AM7)/3)&amp;"кв"&amp;(YEAR(AM7)-2000)&amp;"г",
IF($P$6=Lists!$I$8,AM8&amp;" год",
IF($P$6=Lists!$I$9,YEAR(AM7)&amp;"г.",""))))))</f>
        <v>45839</v>
      </c>
      <c r="AN4" s="21">
        <f>IF(OR($P$6="",$P$6=0,$P$7="",$P$7=0,$P$8="",$P$7&lt;1),"",
IF(AN$8="","",
IF($P$6=Lists!$I$6,AN6,
IF($P$6=Lists!$I$7,INT(MONTH(AN7)/3)&amp;"кв"&amp;(YEAR(AN7)-2000)&amp;"г",
IF($P$6=Lists!$I$8,AN8&amp;" год",
IF($P$6=Lists!$I$9,YEAR(AN7)&amp;"г.",""))))))</f>
        <v>45870</v>
      </c>
      <c r="AO4" s="21">
        <f>IF(OR($P$6="",$P$6=0,$P$7="",$P$7=0,$P$8="",$P$7&lt;1),"",
IF(AO$8="","",
IF($P$6=Lists!$I$6,AO6,
IF($P$6=Lists!$I$7,INT(MONTH(AO7)/3)&amp;"кв"&amp;(YEAR(AO7)-2000)&amp;"г",
IF($P$6=Lists!$I$8,AO8&amp;" год",
IF($P$6=Lists!$I$9,YEAR(AO7)&amp;"г.",""))))))</f>
        <v>45901</v>
      </c>
      <c r="AP4" s="21">
        <f>IF(OR($P$6="",$P$6=0,$P$7="",$P$7=0,$P$8="",$P$7&lt;1),"",
IF(AP$8="","",
IF($P$6=Lists!$I$6,AP6,
IF($P$6=Lists!$I$7,INT(MONTH(AP7)/3)&amp;"кв"&amp;(YEAR(AP7)-2000)&amp;"г",
IF($P$6=Lists!$I$8,AP8&amp;" год",
IF($P$6=Lists!$I$9,YEAR(AP7)&amp;"г.",""))))))</f>
        <v>45931</v>
      </c>
      <c r="AQ4" s="21">
        <f>IF(OR($P$6="",$P$6=0,$P$7="",$P$7=0,$P$8="",$P$7&lt;1),"",
IF(AQ$8="","",
IF($P$6=Lists!$I$6,AQ6,
IF($P$6=Lists!$I$7,INT(MONTH(AQ7)/3)&amp;"кв"&amp;(YEAR(AQ7)-2000)&amp;"г",
IF($P$6=Lists!$I$8,AQ8&amp;" год",
IF($P$6=Lists!$I$9,YEAR(AQ7)&amp;"г.",""))))))</f>
        <v>45962</v>
      </c>
      <c r="AR4" s="21">
        <f>IF(OR($P$6="",$P$6=0,$P$7="",$P$7=0,$P$8="",$P$7&lt;1),"",
IF(AR$8="","",
IF($P$6=Lists!$I$6,AR6,
IF($P$6=Lists!$I$7,INT(MONTH(AR7)/3)&amp;"кв"&amp;(YEAR(AR7)-2000)&amp;"г",
IF($P$6=Lists!$I$8,AR8&amp;" год",
IF($P$6=Lists!$I$9,YEAR(AR7)&amp;"г.",""))))))</f>
        <v>45992</v>
      </c>
      <c r="AS4" s="21">
        <f>IF(OR($P$6="",$P$6=0,$P$7="",$P$7=0,$P$8="",$P$7&lt;1),"",
IF(AS$8="","",
IF($P$6=Lists!$I$6,AS6,
IF($P$6=Lists!$I$7,INT(MONTH(AS7)/3)&amp;"кв"&amp;(YEAR(AS7)-2000)&amp;"г",
IF($P$6=Lists!$I$8,AS8&amp;" год",
IF($P$6=Lists!$I$9,YEAR(AS7)&amp;"г.",""))))))</f>
        <v>46023</v>
      </c>
      <c r="AT4" s="21">
        <f>IF(OR($P$6="",$P$6=0,$P$7="",$P$7=0,$P$8="",$P$7&lt;1),"",
IF(AT$8="","",
IF($P$6=Lists!$I$6,AT6,
IF($P$6=Lists!$I$7,INT(MONTH(AT7)/3)&amp;"кв"&amp;(YEAR(AT7)-2000)&amp;"г",
IF($P$6=Lists!$I$8,AT8&amp;" год",
IF($P$6=Lists!$I$9,YEAR(AT7)&amp;"г.",""))))))</f>
        <v>46054</v>
      </c>
      <c r="AU4" s="21">
        <f>IF(OR($P$6="",$P$6=0,$P$7="",$P$7=0,$P$8="",$P$7&lt;1),"",
IF(AU$8="","",
IF($P$6=Lists!$I$6,AU6,
IF($P$6=Lists!$I$7,INT(MONTH(AU7)/3)&amp;"кв"&amp;(YEAR(AU7)-2000)&amp;"г",
IF($P$6=Lists!$I$8,AU8&amp;" год",
IF($P$6=Lists!$I$9,YEAR(AU7)&amp;"г.",""))))))</f>
        <v>46082</v>
      </c>
      <c r="AV4" s="21">
        <f>IF(OR($P$6="",$P$6=0,$P$7="",$P$7=0,$P$8="",$P$7&lt;1),"",
IF(AV$8="","",
IF($P$6=Lists!$I$6,AV6,
IF($P$6=Lists!$I$7,INT(MONTH(AV7)/3)&amp;"кв"&amp;(YEAR(AV7)-2000)&amp;"г",
IF($P$6=Lists!$I$8,AV8&amp;" год",
IF($P$6=Lists!$I$9,YEAR(AV7)&amp;"г.",""))))))</f>
        <v>46113</v>
      </c>
      <c r="AW4" s="21">
        <f>IF(OR($P$6="",$P$6=0,$P$7="",$P$7=0,$P$8="",$P$7&lt;1),"",
IF(AW$8="","",
IF($P$6=Lists!$I$6,AW6,
IF($P$6=Lists!$I$7,INT(MONTH(AW7)/3)&amp;"кв"&amp;(YEAR(AW7)-2000)&amp;"г",
IF($P$6=Lists!$I$8,AW8&amp;" год",
IF($P$6=Lists!$I$9,YEAR(AW7)&amp;"г.",""))))))</f>
        <v>46143</v>
      </c>
      <c r="AX4" s="21">
        <f>IF(OR($P$6="",$P$6=0,$P$7="",$P$7=0,$P$8="",$P$7&lt;1),"",
IF(AX$8="","",
IF($P$6=Lists!$I$6,AX6,
IF($P$6=Lists!$I$7,INT(MONTH(AX7)/3)&amp;"кв"&amp;(YEAR(AX7)-2000)&amp;"г",
IF($P$6=Lists!$I$8,AX8&amp;" год",
IF($P$6=Lists!$I$9,YEAR(AX7)&amp;"г.",""))))))</f>
        <v>46174</v>
      </c>
      <c r="AY4" s="21">
        <f>IF(OR($P$6="",$P$6=0,$P$7="",$P$7=0,$P$8="",$P$7&lt;1),"",
IF(AY$8="","",
IF($P$6=Lists!$I$6,AY6,
IF($P$6=Lists!$I$7,INT(MONTH(AY7)/3)&amp;"кв"&amp;(YEAR(AY7)-2000)&amp;"г",
IF($P$6=Lists!$I$8,AY8&amp;" год",
IF($P$6=Lists!$I$9,YEAR(AY7)&amp;"г.",""))))))</f>
        <v>46204</v>
      </c>
      <c r="AZ4" s="21">
        <f>IF(OR($P$6="",$P$6=0,$P$7="",$P$7=0,$P$8="",$P$7&lt;1),"",
IF(AZ$8="","",
IF($P$6=Lists!$I$6,AZ6,
IF($P$6=Lists!$I$7,INT(MONTH(AZ7)/3)&amp;"кв"&amp;(YEAR(AZ7)-2000)&amp;"г",
IF($P$6=Lists!$I$8,AZ8&amp;" год",
IF($P$6=Lists!$I$9,YEAR(AZ7)&amp;"г.",""))))))</f>
        <v>46235</v>
      </c>
      <c r="BA4" s="21">
        <f>IF(OR($P$6="",$P$6=0,$P$7="",$P$7=0,$P$8="",$P$7&lt;1),"",
IF(BA$8="","",
IF($P$6=Lists!$I$6,BA6,
IF($P$6=Lists!$I$7,INT(MONTH(BA7)/3)&amp;"кв"&amp;(YEAR(BA7)-2000)&amp;"г",
IF($P$6=Lists!$I$8,BA8&amp;" год",
IF($P$6=Lists!$I$9,YEAR(BA7)&amp;"г.",""))))))</f>
        <v>46266</v>
      </c>
      <c r="BB4" s="21">
        <f>IF(OR($P$6="",$P$6=0,$P$7="",$P$7=0,$P$8="",$P$7&lt;1),"",
IF(BB$8="","",
IF($P$6=Lists!$I$6,BB6,
IF($P$6=Lists!$I$7,INT(MONTH(BB7)/3)&amp;"кв"&amp;(YEAR(BB7)-2000)&amp;"г",
IF($P$6=Lists!$I$8,BB8&amp;" год",
IF($P$6=Lists!$I$9,YEAR(BB7)&amp;"г.",""))))))</f>
        <v>46296</v>
      </c>
      <c r="BC4" s="21">
        <f>IF(OR($P$6="",$P$6=0,$P$7="",$P$7=0,$P$8="",$P$7&lt;1),"",
IF(BC$8="","",
IF($P$6=Lists!$I$6,BC6,
IF($P$6=Lists!$I$7,INT(MONTH(BC7)/3)&amp;"кв"&amp;(YEAR(BC7)-2000)&amp;"г",
IF($P$6=Lists!$I$8,BC8&amp;" год",
IF($P$6=Lists!$I$9,YEAR(BC7)&amp;"г.",""))))))</f>
        <v>46327</v>
      </c>
      <c r="BD4" s="21">
        <f>IF(OR($P$6="",$P$6=0,$P$7="",$P$7=0,$P$8="",$P$7&lt;1),"",
IF(BD$8="","",
IF($P$6=Lists!$I$6,BD6,
IF($P$6=Lists!$I$7,INT(MONTH(BD7)/3)&amp;"кв"&amp;(YEAR(BD7)-2000)&amp;"г",
IF($P$6=Lists!$I$8,BD8&amp;" год",
IF($P$6=Lists!$I$9,YEAR(BD7)&amp;"г.",""))))))</f>
        <v>46357</v>
      </c>
      <c r="BE4" s="21">
        <f>IF(OR($P$6="",$P$6=0,$P$7="",$P$7=0,$P$8="",$P$7&lt;1),"",
IF(BE$8="","",
IF($P$6=Lists!$I$6,BE6,
IF($P$6=Lists!$I$7,INT(MONTH(BE7)/3)&amp;"кв"&amp;(YEAR(BE7)-2000)&amp;"г",
IF($P$6=Lists!$I$8,BE8&amp;" год",
IF($P$6=Lists!$I$9,YEAR(BE7)&amp;"г.",""))))))</f>
        <v>46388</v>
      </c>
      <c r="BF4" s="21">
        <f>IF(OR($P$6="",$P$6=0,$P$7="",$P$7=0,$P$8="",$P$7&lt;1),"",
IF(BF$8="","",
IF($P$6=Lists!$I$6,BF6,
IF($P$6=Lists!$I$7,INT(MONTH(BF7)/3)&amp;"кв"&amp;(YEAR(BF7)-2000)&amp;"г",
IF($P$6=Lists!$I$8,BF8&amp;" год",
IF($P$6=Lists!$I$9,YEAR(BF7)&amp;"г.",""))))))</f>
        <v>46419</v>
      </c>
      <c r="BG4" s="21">
        <f>IF(OR($P$6="",$P$6=0,$P$7="",$P$7=0,$P$8="",$P$7&lt;1),"",
IF(BG$8="","",
IF($P$6=Lists!$I$6,BG6,
IF($P$6=Lists!$I$7,INT(MONTH(BG7)/3)&amp;"кв"&amp;(YEAR(BG7)-2000)&amp;"г",
IF($P$6=Lists!$I$8,BG8&amp;" год",
IF($P$6=Lists!$I$9,YEAR(BG7)&amp;"г.",""))))))</f>
        <v>46447</v>
      </c>
      <c r="BH4" s="21">
        <f>IF(OR($P$6="",$P$6=0,$P$7="",$P$7=0,$P$8="",$P$7&lt;1),"",
IF(BH$8="","",
IF($P$6=Lists!$I$6,BH6,
IF($P$6=Lists!$I$7,INT(MONTH(BH7)/3)&amp;"кв"&amp;(YEAR(BH7)-2000)&amp;"г",
IF($P$6=Lists!$I$8,BH8&amp;" год",
IF($P$6=Lists!$I$9,YEAR(BH7)&amp;"г.",""))))))</f>
        <v>46478</v>
      </c>
      <c r="BI4" s="21">
        <f>IF(OR($P$6="",$P$6=0,$P$7="",$P$7=0,$P$8="",$P$7&lt;1),"",
IF(BI$8="","",
IF($P$6=Lists!$I$6,BI6,
IF($P$6=Lists!$I$7,INT(MONTH(BI7)/3)&amp;"кв"&amp;(YEAR(BI7)-2000)&amp;"г",
IF($P$6=Lists!$I$8,BI8&amp;" год",
IF($P$6=Lists!$I$9,YEAR(BI7)&amp;"г.",""))))))</f>
        <v>46508</v>
      </c>
      <c r="BJ4" s="21">
        <f>IF(OR($P$6="",$P$6=0,$P$7="",$P$7=0,$P$8="",$P$7&lt;1),"",
IF(BJ$8="","",
IF($P$6=Lists!$I$6,BJ6,
IF($P$6=Lists!$I$7,INT(MONTH(BJ7)/3)&amp;"кв"&amp;(YEAR(BJ7)-2000)&amp;"г",
IF($P$6=Lists!$I$8,BJ8&amp;" год",
IF($P$6=Lists!$I$9,YEAR(BJ7)&amp;"г.",""))))))</f>
        <v>46539</v>
      </c>
      <c r="BK4" s="21">
        <f>IF(OR($P$6="",$P$6=0,$P$7="",$P$7=0,$P$8="",$P$7&lt;1),"",
IF(BK$8="","",
IF($P$6=Lists!$I$6,BK6,
IF($P$6=Lists!$I$7,INT(MONTH(BK7)/3)&amp;"кв"&amp;(YEAR(BK7)-2000)&amp;"г",
IF($P$6=Lists!$I$8,BK8&amp;" год",
IF($P$6=Lists!$I$9,YEAR(BK7)&amp;"г.",""))))))</f>
        <v>46569</v>
      </c>
      <c r="BL4" s="21">
        <f>IF(OR($P$6="",$P$6=0,$P$7="",$P$7=0,$P$8="",$P$7&lt;1),"",
IF(BL$8="","",
IF($P$6=Lists!$I$6,BL6,
IF($P$6=Lists!$I$7,INT(MONTH(BL7)/3)&amp;"кв"&amp;(YEAR(BL7)-2000)&amp;"г",
IF($P$6=Lists!$I$8,BL8&amp;" год",
IF($P$6=Lists!$I$9,YEAR(BL7)&amp;"г.",""))))))</f>
        <v>46600</v>
      </c>
      <c r="BM4" s="21">
        <f>IF(OR($P$6="",$P$6=0,$P$7="",$P$7=0,$P$8="",$P$7&lt;1),"",
IF(BM$8="","",
IF($P$6=Lists!$I$6,BM6,
IF($P$6=Lists!$I$7,INT(MONTH(BM7)/3)&amp;"кв"&amp;(YEAR(BM7)-2000)&amp;"г",
IF($P$6=Lists!$I$8,BM8&amp;" год",
IF($P$6=Lists!$I$9,YEAR(BM7)&amp;"г.",""))))))</f>
        <v>46631</v>
      </c>
      <c r="BN4" s="21">
        <f>IF(OR($P$6="",$P$6=0,$P$7="",$P$7=0,$P$8="",$P$7&lt;1),"",
IF(BN$8="","",
IF($P$6=Lists!$I$6,BN6,
IF($P$6=Lists!$I$7,INT(MONTH(BN7)/3)&amp;"кв"&amp;(YEAR(BN7)-2000)&amp;"г",
IF($P$6=Lists!$I$8,BN8&amp;" год",
IF($P$6=Lists!$I$9,YEAR(BN7)&amp;"г.",""))))))</f>
        <v>46661</v>
      </c>
      <c r="BO4" s="21">
        <f>IF(OR($P$6="",$P$6=0,$P$7="",$P$7=0,$P$8="",$P$7&lt;1),"",
IF(BO$8="","",
IF($P$6=Lists!$I$6,BO6,
IF($P$6=Lists!$I$7,INT(MONTH(BO7)/3)&amp;"кв"&amp;(YEAR(BO7)-2000)&amp;"г",
IF($P$6=Lists!$I$8,BO8&amp;" год",
IF($P$6=Lists!$I$9,YEAR(BO7)&amp;"г.",""))))))</f>
        <v>46692</v>
      </c>
      <c r="BP4" s="21">
        <f>IF(OR($P$6="",$P$6=0,$P$7="",$P$7=0,$P$8="",$P$7&lt;1),"",
IF(BP$8="","",
IF($P$6=Lists!$I$6,BP6,
IF($P$6=Lists!$I$7,INT(MONTH(BP7)/3)&amp;"кв"&amp;(YEAR(BP7)-2000)&amp;"г",
IF($P$6=Lists!$I$8,BP8&amp;" год",
IF($P$6=Lists!$I$9,YEAR(BP7)&amp;"г.",""))))))</f>
        <v>46722</v>
      </c>
      <c r="BQ4" s="21">
        <f>IF(OR($P$6="",$P$6=0,$P$7="",$P$7=0,$P$8="",$P$7&lt;1),"",
IF(BQ$8="","",
IF($P$6=Lists!$I$6,BQ6,
IF($P$6=Lists!$I$7,INT(MONTH(BQ7)/3)&amp;"кв"&amp;(YEAR(BQ7)-2000)&amp;"г",
IF($P$6=Lists!$I$8,BQ8&amp;" год",
IF($P$6=Lists!$I$9,YEAR(BQ7)&amp;"г.",""))))))</f>
        <v>46753</v>
      </c>
      <c r="BR4" s="21">
        <f>IF(OR($P$6="",$P$6=0,$P$7="",$P$7=0,$P$8="",$P$7&lt;1),"",
IF(BR$8="","",
IF($P$6=Lists!$I$6,BR6,
IF($P$6=Lists!$I$7,INT(MONTH(BR7)/3)&amp;"кв"&amp;(YEAR(BR7)-2000)&amp;"г",
IF($P$6=Lists!$I$8,BR8&amp;" год",
IF($P$6=Lists!$I$9,YEAR(BR7)&amp;"г.",""))))))</f>
        <v>46784</v>
      </c>
      <c r="BS4" s="21">
        <f>IF(OR($P$6="",$P$6=0,$P$7="",$P$7=0,$P$8="",$P$7&lt;1),"",
IF(BS$8="","",
IF($P$6=Lists!$I$6,BS6,
IF($P$6=Lists!$I$7,INT(MONTH(BS7)/3)&amp;"кв"&amp;(YEAR(BS7)-2000)&amp;"г",
IF($P$6=Lists!$I$8,BS8&amp;" год",
IF($P$6=Lists!$I$9,YEAR(BS7)&amp;"г.",""))))))</f>
        <v>46813</v>
      </c>
      <c r="BT4" s="21">
        <f>IF(OR($P$6="",$P$6=0,$P$7="",$P$7=0,$P$8="",$P$7&lt;1),"",
IF(BT$8="","",
IF($P$6=Lists!$I$6,BT6,
IF($P$6=Lists!$I$7,INT(MONTH(BT7)/3)&amp;"кв"&amp;(YEAR(BT7)-2000)&amp;"г",
IF($P$6=Lists!$I$8,BT8&amp;" год",
IF($P$6=Lists!$I$9,YEAR(BT7)&amp;"г.",""))))))</f>
        <v>46844</v>
      </c>
      <c r="BU4" s="21">
        <f>IF(OR($P$6="",$P$6=0,$P$7="",$P$7=0,$P$8="",$P$7&lt;1),"",
IF(BU$8="","",
IF($P$6=Lists!$I$6,BU6,
IF($P$6=Lists!$I$7,INT(MONTH(BU7)/3)&amp;"кв"&amp;(YEAR(BU7)-2000)&amp;"г",
IF($P$6=Lists!$I$8,BU8&amp;" год",
IF($P$6=Lists!$I$9,YEAR(BU7)&amp;"г.",""))))))</f>
        <v>46874</v>
      </c>
      <c r="BV4" s="21">
        <f>IF(OR($P$6="",$P$6=0,$P$7="",$P$7=0,$P$8="",$P$7&lt;1),"",
IF(BV$8="","",
IF($P$6=Lists!$I$6,BV6,
IF($P$6=Lists!$I$7,INT(MONTH(BV7)/3)&amp;"кв"&amp;(YEAR(BV7)-2000)&amp;"г",
IF($P$6=Lists!$I$8,BV8&amp;" год",
IF($P$6=Lists!$I$9,YEAR(BV7)&amp;"г.",""))))))</f>
        <v>46905</v>
      </c>
      <c r="BW4" s="21">
        <f>IF(OR($P$6="",$P$6=0,$P$7="",$P$7=0,$P$8="",$P$7&lt;1),"",
IF(BW$8="","",
IF($P$6=Lists!$I$6,BW6,
IF($P$6=Lists!$I$7,INT(MONTH(BW7)/3)&amp;"кв"&amp;(YEAR(BW7)-2000)&amp;"г",
IF($P$6=Lists!$I$8,BW8&amp;" год",
IF($P$6=Lists!$I$9,YEAR(BW7)&amp;"г.",""))))))</f>
        <v>46935</v>
      </c>
      <c r="BX4" s="21">
        <f>IF(OR($P$6="",$P$6=0,$P$7="",$P$7=0,$P$8="",$P$7&lt;1),"",
IF(BX$8="","",
IF($P$6=Lists!$I$6,BX6,
IF($P$6=Lists!$I$7,INT(MONTH(BX7)/3)&amp;"кв"&amp;(YEAR(BX7)-2000)&amp;"г",
IF($P$6=Lists!$I$8,BX8&amp;" год",
IF($P$6=Lists!$I$9,YEAR(BX7)&amp;"г.",""))))))</f>
        <v>46966</v>
      </c>
      <c r="BY4" s="21">
        <f>IF(OR($P$6="",$P$6=0,$P$7="",$P$7=0,$P$8="",$P$7&lt;1),"",
IF(BY$8="","",
IF($P$6=Lists!$I$6,BY6,
IF($P$6=Lists!$I$7,INT(MONTH(BY7)/3)&amp;"кв"&amp;(YEAR(BY7)-2000)&amp;"г",
IF($P$6=Lists!$I$8,BY8&amp;" год",
IF($P$6=Lists!$I$9,YEAR(BY7)&amp;"г.",""))))))</f>
        <v>46997</v>
      </c>
      <c r="BZ4" s="21">
        <f>IF(OR($P$6="",$P$6=0,$P$7="",$P$7=0,$P$8="",$P$7&lt;1),"",
IF(BZ$8="","",
IF($P$6=Lists!$I$6,BZ6,
IF($P$6=Lists!$I$7,INT(MONTH(BZ7)/3)&amp;"кв"&amp;(YEAR(BZ7)-2000)&amp;"г",
IF($P$6=Lists!$I$8,BZ8&amp;" год",
IF($P$6=Lists!$I$9,YEAR(BZ7)&amp;"г.",""))))))</f>
        <v>47027</v>
      </c>
      <c r="CA4" s="21">
        <f>IF(OR($P$6="",$P$6=0,$P$7="",$P$7=0,$P$8="",$P$7&lt;1),"",
IF(CA$8="","",
IF($P$6=Lists!$I$6,CA6,
IF($P$6=Lists!$I$7,INT(MONTH(CA7)/3)&amp;"кв"&amp;(YEAR(CA7)-2000)&amp;"г",
IF($P$6=Lists!$I$8,CA8&amp;" год",
IF($P$6=Lists!$I$9,YEAR(CA7)&amp;"г.",""))))))</f>
        <v>47058</v>
      </c>
      <c r="CB4" s="21">
        <f>IF(OR($P$6="",$P$6=0,$P$7="",$P$7=0,$P$8="",$P$7&lt;1),"",
IF(CB$8="","",
IF($P$6=Lists!$I$6,CB6,
IF($P$6=Lists!$I$7,INT(MONTH(CB7)/3)&amp;"кв"&amp;(YEAR(CB7)-2000)&amp;"г",
IF($P$6=Lists!$I$8,CB8&amp;" год",
IF($P$6=Lists!$I$9,YEAR(CB7)&amp;"г.",""))))))</f>
        <v>47088</v>
      </c>
      <c r="CC4" s="21">
        <f>IF(OR($P$6="",$P$6=0,$P$7="",$P$7=0,$P$8="",$P$7&lt;1),"",
IF(CC$8="","",
IF($P$6=Lists!$I$6,CC6,
IF($P$6=Lists!$I$7,INT(MONTH(CC7)/3)&amp;"кв"&amp;(YEAR(CC7)-2000)&amp;"г",
IF($P$6=Lists!$I$8,CC8&amp;" год",
IF($P$6=Lists!$I$9,YEAR(CC7)&amp;"г.",""))))))</f>
        <v>47119</v>
      </c>
      <c r="CD4" s="21">
        <f>IF(OR($P$6="",$P$6=0,$P$7="",$P$7=0,$P$8="",$P$7&lt;1),"",
IF(CD$8="","",
IF($P$6=Lists!$I$6,CD6,
IF($P$6=Lists!$I$7,INT(MONTH(CD7)/3)&amp;"кв"&amp;(YEAR(CD7)-2000)&amp;"г",
IF($P$6=Lists!$I$8,CD8&amp;" год",
IF($P$6=Lists!$I$9,YEAR(CD7)&amp;"г.",""))))))</f>
        <v>47150</v>
      </c>
      <c r="CE4" s="21">
        <f>IF(OR($P$6="",$P$6=0,$P$7="",$P$7=0,$P$8="",$P$7&lt;1),"",
IF(CE$8="","",
IF($P$6=Lists!$I$6,CE6,
IF($P$6=Lists!$I$7,INT(MONTH(CE7)/3)&amp;"кв"&amp;(YEAR(CE7)-2000)&amp;"г",
IF($P$6=Lists!$I$8,CE8&amp;" год",
IF($P$6=Lists!$I$9,YEAR(CE7)&amp;"г.",""))))))</f>
        <v>47178</v>
      </c>
      <c r="CF4" s="21" t="str">
        <f>IF(OR($P$6="",$P$6=0,$P$7="",$P$7=0,$P$8="",$P$7&lt;1),"",
IF(CF$8="","",
IF($P$6=Lists!$I$6,CF6,
IF($P$6=Lists!$I$7,INT(MONTH(CF7)/3)&amp;"кв"&amp;(YEAR(CF7)-2000)&amp;"г",
IF($P$6=Lists!$I$8,CF8&amp;" год",
IF($P$6=Lists!$I$9,YEAR(CF7)&amp;"г.",""))))))</f>
        <v/>
      </c>
    </row>
    <row r="5" spans="2:84" ht="3" customHeight="1" x14ac:dyDescent="0.3">
      <c r="H5" s="4"/>
      <c r="I5" s="4"/>
      <c r="J5" s="4"/>
      <c r="M5" s="4"/>
      <c r="P5" s="12"/>
      <c r="U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</row>
    <row r="6" spans="2:84" ht="12" customHeight="1" x14ac:dyDescent="0.3">
      <c r="B6" s="13">
        <f>ROW()</f>
        <v>6</v>
      </c>
      <c r="H6" s="1" t="str">
        <f>I6</f>
        <v>минимальный период расчетов</v>
      </c>
      <c r="I6" s="1" t="str">
        <f>Lists!$I$4</f>
        <v>минимальный период расчетов</v>
      </c>
      <c r="M6" s="1" t="s">
        <v>11</v>
      </c>
      <c r="O6" s="8" t="s">
        <v>4</v>
      </c>
      <c r="P6" s="18" t="s">
        <v>6</v>
      </c>
      <c r="Q6" s="9" t="s">
        <v>5</v>
      </c>
      <c r="U6" s="25">
        <f>X6</f>
        <v>45383</v>
      </c>
      <c r="X6" s="25">
        <f>IF(OR($P$6="",$P$6=0,$P$7="",$P$7=0,$P$8="",$P$7&lt;1),"",
IF(X$8="","",
IF(X$8=1,EOMONTH($P$7,-1)+1,W7+1)))</f>
        <v>45383</v>
      </c>
      <c r="Y6" s="25">
        <f t="shared" ref="Y6:AD6" si="0">IF(OR($P$6="",$P$6=0,$P$7="",$P$7=0,$P$8="",$P$7&lt;1),"",
IF(Y$8="","",
IF(Y$8=1,EOMONTH($P$7,-1)+1,X7+1)))</f>
        <v>45413</v>
      </c>
      <c r="Z6" s="25">
        <f t="shared" si="0"/>
        <v>45444</v>
      </c>
      <c r="AA6" s="25">
        <f t="shared" si="0"/>
        <v>45474</v>
      </c>
      <c r="AB6" s="25">
        <f t="shared" si="0"/>
        <v>45505</v>
      </c>
      <c r="AC6" s="25">
        <f t="shared" si="0"/>
        <v>45536</v>
      </c>
      <c r="AD6" s="25">
        <f t="shared" si="0"/>
        <v>45566</v>
      </c>
      <c r="AE6" s="25">
        <f t="shared" ref="AE6" si="1">IF(OR($P$6="",$P$6=0,$P$7="",$P$7=0,$P$8="",$P$7&lt;1),"",
IF(AE$8="","",
IF(AE$8=1,EOMONTH($P$7,-1)+1,AD7+1)))</f>
        <v>45597</v>
      </c>
      <c r="AF6" s="25">
        <f t="shared" ref="AF6" si="2">IF(OR($P$6="",$P$6=0,$P$7="",$P$7=0,$P$8="",$P$7&lt;1),"",
IF(AF$8="","",
IF(AF$8=1,EOMONTH($P$7,-1)+1,AE7+1)))</f>
        <v>45627</v>
      </c>
      <c r="AG6" s="25">
        <f t="shared" ref="AG6" si="3">IF(OR($P$6="",$P$6=0,$P$7="",$P$7=0,$P$8="",$P$7&lt;1),"",
IF(AG$8="","",
IF(AG$8=1,EOMONTH($P$7,-1)+1,AF7+1)))</f>
        <v>45658</v>
      </c>
      <c r="AH6" s="25">
        <f t="shared" ref="AH6" si="4">IF(OR($P$6="",$P$6=0,$P$7="",$P$7=0,$P$8="",$P$7&lt;1),"",
IF(AH$8="","",
IF(AH$8=1,EOMONTH($P$7,-1)+1,AG7+1)))</f>
        <v>45689</v>
      </c>
      <c r="AI6" s="25">
        <f t="shared" ref="AI6" si="5">IF(OR($P$6="",$P$6=0,$P$7="",$P$7=0,$P$8="",$P$7&lt;1),"",
IF(AI$8="","",
IF(AI$8=1,EOMONTH($P$7,-1)+1,AH7+1)))</f>
        <v>45717</v>
      </c>
      <c r="AJ6" s="25">
        <f t="shared" ref="AJ6" si="6">IF(OR($P$6="",$P$6=0,$P$7="",$P$7=0,$P$8="",$P$7&lt;1),"",
IF(AJ$8="","",
IF(AJ$8=1,EOMONTH($P$7,-1)+1,AI7+1)))</f>
        <v>45748</v>
      </c>
      <c r="AK6" s="25">
        <f t="shared" ref="AK6" si="7">IF(OR($P$6="",$P$6=0,$P$7="",$P$7=0,$P$8="",$P$7&lt;1),"",
IF(AK$8="","",
IF(AK$8=1,EOMONTH($P$7,-1)+1,AJ7+1)))</f>
        <v>45778</v>
      </c>
      <c r="AL6" s="25">
        <f t="shared" ref="AL6" si="8">IF(OR($P$6="",$P$6=0,$P$7="",$P$7=0,$P$8="",$P$7&lt;1),"",
IF(AL$8="","",
IF(AL$8=1,EOMONTH($P$7,-1)+1,AK7+1)))</f>
        <v>45809</v>
      </c>
      <c r="AM6" s="25">
        <f t="shared" ref="AM6" si="9">IF(OR($P$6="",$P$6=0,$P$7="",$P$7=0,$P$8="",$P$7&lt;1),"",
IF(AM$8="","",
IF(AM$8=1,EOMONTH($P$7,-1)+1,AL7+1)))</f>
        <v>45839</v>
      </c>
      <c r="AN6" s="25">
        <f t="shared" ref="AN6" si="10">IF(OR($P$6="",$P$6=0,$P$7="",$P$7=0,$P$8="",$P$7&lt;1),"",
IF(AN$8="","",
IF(AN$8=1,EOMONTH($P$7,-1)+1,AM7+1)))</f>
        <v>45870</v>
      </c>
      <c r="AO6" s="25">
        <f t="shared" ref="AO6" si="11">IF(OR($P$6="",$P$6=0,$P$7="",$P$7=0,$P$8="",$P$7&lt;1),"",
IF(AO$8="","",
IF(AO$8=1,EOMONTH($P$7,-1)+1,AN7+1)))</f>
        <v>45901</v>
      </c>
      <c r="AP6" s="25">
        <f t="shared" ref="AP6" si="12">IF(OR($P$6="",$P$6=0,$P$7="",$P$7=0,$P$8="",$P$7&lt;1),"",
IF(AP$8="","",
IF(AP$8=1,EOMONTH($P$7,-1)+1,AO7+1)))</f>
        <v>45931</v>
      </c>
      <c r="AQ6" s="25">
        <f t="shared" ref="AQ6" si="13">IF(OR($P$6="",$P$6=0,$P$7="",$P$7=0,$P$8="",$P$7&lt;1),"",
IF(AQ$8="","",
IF(AQ$8=1,EOMONTH($P$7,-1)+1,AP7+1)))</f>
        <v>45962</v>
      </c>
      <c r="AR6" s="25">
        <f t="shared" ref="AR6" si="14">IF(OR($P$6="",$P$6=0,$P$7="",$P$7=0,$P$8="",$P$7&lt;1),"",
IF(AR$8="","",
IF(AR$8=1,EOMONTH($P$7,-1)+1,AQ7+1)))</f>
        <v>45992</v>
      </c>
      <c r="AS6" s="25">
        <f t="shared" ref="AS6" si="15">IF(OR($P$6="",$P$6=0,$P$7="",$P$7=0,$P$8="",$P$7&lt;1),"",
IF(AS$8="","",
IF(AS$8=1,EOMONTH($P$7,-1)+1,AR7+1)))</f>
        <v>46023</v>
      </c>
      <c r="AT6" s="25">
        <f t="shared" ref="AT6" si="16">IF(OR($P$6="",$P$6=0,$P$7="",$P$7=0,$P$8="",$P$7&lt;1),"",
IF(AT$8="","",
IF(AT$8=1,EOMONTH($P$7,-1)+1,AS7+1)))</f>
        <v>46054</v>
      </c>
      <c r="AU6" s="25">
        <f t="shared" ref="AU6" si="17">IF(OR($P$6="",$P$6=0,$P$7="",$P$7=0,$P$8="",$P$7&lt;1),"",
IF(AU$8="","",
IF(AU$8=1,EOMONTH($P$7,-1)+1,AT7+1)))</f>
        <v>46082</v>
      </c>
      <c r="AV6" s="25">
        <f t="shared" ref="AV6" si="18">IF(OR($P$6="",$P$6=0,$P$7="",$P$7=0,$P$8="",$P$7&lt;1),"",
IF(AV$8="","",
IF(AV$8=1,EOMONTH($P$7,-1)+1,AU7+1)))</f>
        <v>46113</v>
      </c>
      <c r="AW6" s="25">
        <f t="shared" ref="AW6" si="19">IF(OR($P$6="",$P$6=0,$P$7="",$P$7=0,$P$8="",$P$7&lt;1),"",
IF(AW$8="","",
IF(AW$8=1,EOMONTH($P$7,-1)+1,AV7+1)))</f>
        <v>46143</v>
      </c>
      <c r="AX6" s="25">
        <f t="shared" ref="AX6" si="20">IF(OR($P$6="",$P$6=0,$P$7="",$P$7=0,$P$8="",$P$7&lt;1),"",
IF(AX$8="","",
IF(AX$8=1,EOMONTH($P$7,-1)+1,AW7+1)))</f>
        <v>46174</v>
      </c>
      <c r="AY6" s="25">
        <f t="shared" ref="AY6" si="21">IF(OR($P$6="",$P$6=0,$P$7="",$P$7=0,$P$8="",$P$7&lt;1),"",
IF(AY$8="","",
IF(AY$8=1,EOMONTH($P$7,-1)+1,AX7+1)))</f>
        <v>46204</v>
      </c>
      <c r="AZ6" s="25">
        <f t="shared" ref="AZ6" si="22">IF(OR($P$6="",$P$6=0,$P$7="",$P$7=0,$P$8="",$P$7&lt;1),"",
IF(AZ$8="","",
IF(AZ$8=1,EOMONTH($P$7,-1)+1,AY7+1)))</f>
        <v>46235</v>
      </c>
      <c r="BA6" s="25">
        <f t="shared" ref="BA6" si="23">IF(OR($P$6="",$P$6=0,$P$7="",$P$7=0,$P$8="",$P$7&lt;1),"",
IF(BA$8="","",
IF(BA$8=1,EOMONTH($P$7,-1)+1,AZ7+1)))</f>
        <v>46266</v>
      </c>
      <c r="BB6" s="25">
        <f t="shared" ref="BB6" si="24">IF(OR($P$6="",$P$6=0,$P$7="",$P$7=0,$P$8="",$P$7&lt;1),"",
IF(BB$8="","",
IF(BB$8=1,EOMONTH($P$7,-1)+1,BA7+1)))</f>
        <v>46296</v>
      </c>
      <c r="BC6" s="25">
        <f t="shared" ref="BC6" si="25">IF(OR($P$6="",$P$6=0,$P$7="",$P$7=0,$P$8="",$P$7&lt;1),"",
IF(BC$8="","",
IF(BC$8=1,EOMONTH($P$7,-1)+1,BB7+1)))</f>
        <v>46327</v>
      </c>
      <c r="BD6" s="25">
        <f t="shared" ref="BD6" si="26">IF(OR($P$6="",$P$6=0,$P$7="",$P$7=0,$P$8="",$P$7&lt;1),"",
IF(BD$8="","",
IF(BD$8=1,EOMONTH($P$7,-1)+1,BC7+1)))</f>
        <v>46357</v>
      </c>
      <c r="BE6" s="25">
        <f t="shared" ref="BE6" si="27">IF(OR($P$6="",$P$6=0,$P$7="",$P$7=0,$P$8="",$P$7&lt;1),"",
IF(BE$8="","",
IF(BE$8=1,EOMONTH($P$7,-1)+1,BD7+1)))</f>
        <v>46388</v>
      </c>
      <c r="BF6" s="25">
        <f t="shared" ref="BF6" si="28">IF(OR($P$6="",$P$6=0,$P$7="",$P$7=0,$P$8="",$P$7&lt;1),"",
IF(BF$8="","",
IF(BF$8=1,EOMONTH($P$7,-1)+1,BE7+1)))</f>
        <v>46419</v>
      </c>
      <c r="BG6" s="25">
        <f t="shared" ref="BG6" si="29">IF(OR($P$6="",$P$6=0,$P$7="",$P$7=0,$P$8="",$P$7&lt;1),"",
IF(BG$8="","",
IF(BG$8=1,EOMONTH($P$7,-1)+1,BF7+1)))</f>
        <v>46447</v>
      </c>
      <c r="BH6" s="25">
        <f t="shared" ref="BH6" si="30">IF(OR($P$6="",$P$6=0,$P$7="",$P$7=0,$P$8="",$P$7&lt;1),"",
IF(BH$8="","",
IF(BH$8=1,EOMONTH($P$7,-1)+1,BG7+1)))</f>
        <v>46478</v>
      </c>
      <c r="BI6" s="25">
        <f t="shared" ref="BI6" si="31">IF(OR($P$6="",$P$6=0,$P$7="",$P$7=0,$P$8="",$P$7&lt;1),"",
IF(BI$8="","",
IF(BI$8=1,EOMONTH($P$7,-1)+1,BH7+1)))</f>
        <v>46508</v>
      </c>
      <c r="BJ6" s="25">
        <f t="shared" ref="BJ6" si="32">IF(OR($P$6="",$P$6=0,$P$7="",$P$7=0,$P$8="",$P$7&lt;1),"",
IF(BJ$8="","",
IF(BJ$8=1,EOMONTH($P$7,-1)+1,BI7+1)))</f>
        <v>46539</v>
      </c>
      <c r="BK6" s="25">
        <f t="shared" ref="BK6" si="33">IF(OR($P$6="",$P$6=0,$P$7="",$P$7=0,$P$8="",$P$7&lt;1),"",
IF(BK$8="","",
IF(BK$8=1,EOMONTH($P$7,-1)+1,BJ7+1)))</f>
        <v>46569</v>
      </c>
      <c r="BL6" s="25">
        <f t="shared" ref="BL6" si="34">IF(OR($P$6="",$P$6=0,$P$7="",$P$7=0,$P$8="",$P$7&lt;1),"",
IF(BL$8="","",
IF(BL$8=1,EOMONTH($P$7,-1)+1,BK7+1)))</f>
        <v>46600</v>
      </c>
      <c r="BM6" s="25">
        <f t="shared" ref="BM6" si="35">IF(OR($P$6="",$P$6=0,$P$7="",$P$7=0,$P$8="",$P$7&lt;1),"",
IF(BM$8="","",
IF(BM$8=1,EOMONTH($P$7,-1)+1,BL7+1)))</f>
        <v>46631</v>
      </c>
      <c r="BN6" s="25">
        <f t="shared" ref="BN6" si="36">IF(OR($P$6="",$P$6=0,$P$7="",$P$7=0,$P$8="",$P$7&lt;1),"",
IF(BN$8="","",
IF(BN$8=1,EOMONTH($P$7,-1)+1,BM7+1)))</f>
        <v>46661</v>
      </c>
      <c r="BO6" s="25">
        <f t="shared" ref="BO6" si="37">IF(OR($P$6="",$P$6=0,$P$7="",$P$7=0,$P$8="",$P$7&lt;1),"",
IF(BO$8="","",
IF(BO$8=1,EOMONTH($P$7,-1)+1,BN7+1)))</f>
        <v>46692</v>
      </c>
      <c r="BP6" s="25">
        <f t="shared" ref="BP6" si="38">IF(OR($P$6="",$P$6=0,$P$7="",$P$7=0,$P$8="",$P$7&lt;1),"",
IF(BP$8="","",
IF(BP$8=1,EOMONTH($P$7,-1)+1,BO7+1)))</f>
        <v>46722</v>
      </c>
      <c r="BQ6" s="25">
        <f t="shared" ref="BQ6" si="39">IF(OR($P$6="",$P$6=0,$P$7="",$P$7=0,$P$8="",$P$7&lt;1),"",
IF(BQ$8="","",
IF(BQ$8=1,EOMONTH($P$7,-1)+1,BP7+1)))</f>
        <v>46753</v>
      </c>
      <c r="BR6" s="25">
        <f t="shared" ref="BR6" si="40">IF(OR($P$6="",$P$6=0,$P$7="",$P$7=0,$P$8="",$P$7&lt;1),"",
IF(BR$8="","",
IF(BR$8=1,EOMONTH($P$7,-1)+1,BQ7+1)))</f>
        <v>46784</v>
      </c>
      <c r="BS6" s="25">
        <f t="shared" ref="BS6" si="41">IF(OR($P$6="",$P$6=0,$P$7="",$P$7=0,$P$8="",$P$7&lt;1),"",
IF(BS$8="","",
IF(BS$8=1,EOMONTH($P$7,-1)+1,BR7+1)))</f>
        <v>46813</v>
      </c>
      <c r="BT6" s="25">
        <f t="shared" ref="BT6" si="42">IF(OR($P$6="",$P$6=0,$P$7="",$P$7=0,$P$8="",$P$7&lt;1),"",
IF(BT$8="","",
IF(BT$8=1,EOMONTH($P$7,-1)+1,BS7+1)))</f>
        <v>46844</v>
      </c>
      <c r="BU6" s="25">
        <f t="shared" ref="BU6" si="43">IF(OR($P$6="",$P$6=0,$P$7="",$P$7=0,$P$8="",$P$7&lt;1),"",
IF(BU$8="","",
IF(BU$8=1,EOMONTH($P$7,-1)+1,BT7+1)))</f>
        <v>46874</v>
      </c>
      <c r="BV6" s="25">
        <f t="shared" ref="BV6" si="44">IF(OR($P$6="",$P$6=0,$P$7="",$P$7=0,$P$8="",$P$7&lt;1),"",
IF(BV$8="","",
IF(BV$8=1,EOMONTH($P$7,-1)+1,BU7+1)))</f>
        <v>46905</v>
      </c>
      <c r="BW6" s="25">
        <f t="shared" ref="BW6" si="45">IF(OR($P$6="",$P$6=0,$P$7="",$P$7=0,$P$8="",$P$7&lt;1),"",
IF(BW$8="","",
IF(BW$8=1,EOMONTH($P$7,-1)+1,BV7+1)))</f>
        <v>46935</v>
      </c>
      <c r="BX6" s="25">
        <f t="shared" ref="BX6" si="46">IF(OR($P$6="",$P$6=0,$P$7="",$P$7=0,$P$8="",$P$7&lt;1),"",
IF(BX$8="","",
IF(BX$8=1,EOMONTH($P$7,-1)+1,BW7+1)))</f>
        <v>46966</v>
      </c>
      <c r="BY6" s="25">
        <f t="shared" ref="BY6" si="47">IF(OR($P$6="",$P$6=0,$P$7="",$P$7=0,$P$8="",$P$7&lt;1),"",
IF(BY$8="","",
IF(BY$8=1,EOMONTH($P$7,-1)+1,BX7+1)))</f>
        <v>46997</v>
      </c>
      <c r="BZ6" s="25">
        <f t="shared" ref="BZ6" si="48">IF(OR($P$6="",$P$6=0,$P$7="",$P$7=0,$P$8="",$P$7&lt;1),"",
IF(BZ$8="","",
IF(BZ$8=1,EOMONTH($P$7,-1)+1,BY7+1)))</f>
        <v>47027</v>
      </c>
      <c r="CA6" s="25">
        <f t="shared" ref="CA6" si="49">IF(OR($P$6="",$P$6=0,$P$7="",$P$7=0,$P$8="",$P$7&lt;1),"",
IF(CA$8="","",
IF(CA$8=1,EOMONTH($P$7,-1)+1,BZ7+1)))</f>
        <v>47058</v>
      </c>
      <c r="CB6" s="25">
        <f t="shared" ref="CB6" si="50">IF(OR($P$6="",$P$6=0,$P$7="",$P$7=0,$P$8="",$P$7&lt;1),"",
IF(CB$8="","",
IF(CB$8=1,EOMONTH($P$7,-1)+1,CA7+1)))</f>
        <v>47088</v>
      </c>
      <c r="CC6" s="25">
        <f t="shared" ref="CC6" si="51">IF(OR($P$6="",$P$6=0,$P$7="",$P$7=0,$P$8="",$P$7&lt;1),"",
IF(CC$8="","",
IF(CC$8=1,EOMONTH($P$7,-1)+1,CB7+1)))</f>
        <v>47119</v>
      </c>
      <c r="CD6" s="25">
        <f t="shared" ref="CD6" si="52">IF(OR($P$6="",$P$6=0,$P$7="",$P$7=0,$P$8="",$P$7&lt;1),"",
IF(CD$8="","",
IF(CD$8=1,EOMONTH($P$7,-1)+1,CC7+1)))</f>
        <v>47150</v>
      </c>
      <c r="CE6" s="25">
        <f t="shared" ref="CE6" si="53">IF(OR($P$6="",$P$6=0,$P$7="",$P$7=0,$P$8="",$P$7&lt;1),"",
IF(CE$8="","",
IF(CE$8=1,EOMONTH($P$7,-1)+1,CD7+1)))</f>
        <v>47178</v>
      </c>
      <c r="CF6" s="25" t="str">
        <f t="shared" ref="CF6" si="54">IF(OR($P$6="",$P$6=0,$P$7="",$P$7=0,$P$8="",$P$7&lt;1),"",
IF(CF$8="","",
IF(CF$8=1,EOMONTH($P$7,-1)+1,CE7+1)))</f>
        <v/>
      </c>
    </row>
    <row r="7" spans="2:84" ht="12" customHeight="1" x14ac:dyDescent="0.3">
      <c r="B7" s="13">
        <f>ROW()</f>
        <v>7</v>
      </c>
      <c r="H7" s="1" t="str">
        <f t="shared" ref="H7:H8" si="55">I7</f>
        <v>старт моделирования</v>
      </c>
      <c r="I7" s="1" t="str">
        <f>Lists!$N$4</f>
        <v>старт моделирования</v>
      </c>
      <c r="M7" s="1" t="s">
        <v>6</v>
      </c>
      <c r="O7" s="8" t="s">
        <v>4</v>
      </c>
      <c r="P7" s="19">
        <v>45383</v>
      </c>
      <c r="Q7" s="9" t="s">
        <v>5</v>
      </c>
      <c r="U7" s="25">
        <f ca="1">MAX(INDIRECT(ADDRESS($B7,X$2)&amp;":"&amp;ADDRESS($B7,MAX($2:$2))))</f>
        <v>47208</v>
      </c>
      <c r="X7" s="25">
        <f>IF(OR($P$6="",$P$6=0,$P$7="",$P$7=0,$P$8="",$P$7&lt;1),"",
IF(X$8="","",
IF($P$6=Lists!$I$6,EOMONTH(X6,0),
IF($P$6=Lists!$I$7,EOMONTH(X6,2-(MONTH(X6)-1-3*INT((MONTH(X6)-1)/3))),
IF($P$6=Lists!$I$8,EOMONTH(X6,11),
IF($P$6=Lists!$I$9,EOMONTH(X6,12-MONTH(X6)),""))))))</f>
        <v>45412</v>
      </c>
      <c r="Y7" s="25">
        <f>IF(OR($P$6="",$P$6=0,$P$7="",$P$7=0,$P$8="",$P$7&lt;1),"",
IF(Y$8="","",
IF($P$6=Lists!$I$6,EOMONTH(Y6,0),
IF($P$6=Lists!$I$7,EOMONTH(Y6,2-(MONTH(Y6)-1-3*INT((MONTH(Y6)-1)/3))),
IF($P$6=Lists!$I$8,EOMONTH(Y6,11),
IF($P$6=Lists!$I$9,EOMONTH(Y6,12-MONTH(Y6)),""))))))</f>
        <v>45443</v>
      </c>
      <c r="Z7" s="25">
        <f>IF(OR($P$6="",$P$6=0,$P$7="",$P$7=0,$P$8="",$P$7&lt;1),"",
IF(Z$8="","",
IF($P$6=Lists!$I$6,EOMONTH(Z6,0),
IF($P$6=Lists!$I$7,EOMONTH(Z6,2-(MONTH(Z6)-1-3*INT((MONTH(Z6)-1)/3))),
IF($P$6=Lists!$I$8,EOMONTH(Z6,11),
IF($P$6=Lists!$I$9,EOMONTH(Z6,12-MONTH(Z6)),""))))))</f>
        <v>45473</v>
      </c>
      <c r="AA7" s="25">
        <f>IF(OR($P$6="",$P$6=0,$P$7="",$P$7=0,$P$8="",$P$7&lt;1),"",
IF(AA$8="","",
IF($P$6=Lists!$I$6,EOMONTH(AA6,0),
IF($P$6=Lists!$I$7,EOMONTH(AA6,2-(MONTH(AA6)-1-3*INT((MONTH(AA6)-1)/3))),
IF($P$6=Lists!$I$8,EOMONTH(AA6,11),
IF($P$6=Lists!$I$9,EOMONTH(AA6,12-MONTH(AA6)),""))))))</f>
        <v>45504</v>
      </c>
      <c r="AB7" s="25">
        <f>IF(OR($P$6="",$P$6=0,$P$7="",$P$7=0,$P$8="",$P$7&lt;1),"",
IF(AB$8="","",
IF($P$6=Lists!$I$6,EOMONTH(AB6,0),
IF($P$6=Lists!$I$7,EOMONTH(AB6,2-(MONTH(AB6)-1-3*INT((MONTH(AB6)-1)/3))),
IF($P$6=Lists!$I$8,EOMONTH(AB6,11),
IF($P$6=Lists!$I$9,EOMONTH(AB6,12-MONTH(AB6)),""))))))</f>
        <v>45535</v>
      </c>
      <c r="AC7" s="25">
        <f>IF(OR($P$6="",$P$6=0,$P$7="",$P$7=0,$P$8="",$P$7&lt;1),"",
IF(AC$8="","",
IF($P$6=Lists!$I$6,EOMONTH(AC6,0),
IF($P$6=Lists!$I$7,EOMONTH(AC6,2-(MONTH(AC6)-1-3*INT((MONTH(AC6)-1)/3))),
IF($P$6=Lists!$I$8,EOMONTH(AC6,11),
IF($P$6=Lists!$I$9,EOMONTH(AC6,12-MONTH(AC6)),""))))))</f>
        <v>45565</v>
      </c>
      <c r="AD7" s="25">
        <f>IF(OR($P$6="",$P$6=0,$P$7="",$P$7=0,$P$8="",$P$7&lt;1),"",
IF(AD$8="","",
IF($P$6=Lists!$I$6,EOMONTH(AD6,0),
IF($P$6=Lists!$I$7,EOMONTH(AD6,2-(MONTH(AD6)-1-3*INT((MONTH(AD6)-1)/3))),
IF($P$6=Lists!$I$8,EOMONTH(AD6,11),
IF($P$6=Lists!$I$9,EOMONTH(AD6,12-MONTH(AD6)),""))))))</f>
        <v>45596</v>
      </c>
      <c r="AE7" s="25">
        <f>IF(OR($P$6="",$P$6=0,$P$7="",$P$7=0,$P$8="",$P$7&lt;1),"",
IF(AE$8="","",
IF($P$6=Lists!$I$6,EOMONTH(AE6,0),
IF($P$6=Lists!$I$7,EOMONTH(AE6,2-(MONTH(AE6)-1-3*INT((MONTH(AE6)-1)/3))),
IF($P$6=Lists!$I$8,EOMONTH(AE6,11),
IF($P$6=Lists!$I$9,EOMONTH(AE6,12-MONTH(AE6)),""))))))</f>
        <v>45626</v>
      </c>
      <c r="AF7" s="25">
        <f>IF(OR($P$6="",$P$6=0,$P$7="",$P$7=0,$P$8="",$P$7&lt;1),"",
IF(AF$8="","",
IF($P$6=Lists!$I$6,EOMONTH(AF6,0),
IF($P$6=Lists!$I$7,EOMONTH(AF6,2-(MONTH(AF6)-1-3*INT((MONTH(AF6)-1)/3))),
IF($P$6=Lists!$I$8,EOMONTH(AF6,11),
IF($P$6=Lists!$I$9,EOMONTH(AF6,12-MONTH(AF6)),""))))))</f>
        <v>45657</v>
      </c>
      <c r="AG7" s="25">
        <f>IF(OR($P$6="",$P$6=0,$P$7="",$P$7=0,$P$8="",$P$7&lt;1),"",
IF(AG$8="","",
IF($P$6=Lists!$I$6,EOMONTH(AG6,0),
IF($P$6=Lists!$I$7,EOMONTH(AG6,2-(MONTH(AG6)-1-3*INT((MONTH(AG6)-1)/3))),
IF($P$6=Lists!$I$8,EOMONTH(AG6,11),
IF($P$6=Lists!$I$9,EOMONTH(AG6,12-MONTH(AG6)),""))))))</f>
        <v>45688</v>
      </c>
      <c r="AH7" s="25">
        <f>IF(OR($P$6="",$P$6=0,$P$7="",$P$7=0,$P$8="",$P$7&lt;1),"",
IF(AH$8="","",
IF($P$6=Lists!$I$6,EOMONTH(AH6,0),
IF($P$6=Lists!$I$7,EOMONTH(AH6,2-(MONTH(AH6)-1-3*INT((MONTH(AH6)-1)/3))),
IF($P$6=Lists!$I$8,EOMONTH(AH6,11),
IF($P$6=Lists!$I$9,EOMONTH(AH6,12-MONTH(AH6)),""))))))</f>
        <v>45716</v>
      </c>
      <c r="AI7" s="25">
        <f>IF(OR($P$6="",$P$6=0,$P$7="",$P$7=0,$P$8="",$P$7&lt;1),"",
IF(AI$8="","",
IF($P$6=Lists!$I$6,EOMONTH(AI6,0),
IF($P$6=Lists!$I$7,EOMONTH(AI6,2-(MONTH(AI6)-1-3*INT((MONTH(AI6)-1)/3))),
IF($P$6=Lists!$I$8,EOMONTH(AI6,11),
IF($P$6=Lists!$I$9,EOMONTH(AI6,12-MONTH(AI6)),""))))))</f>
        <v>45747</v>
      </c>
      <c r="AJ7" s="25">
        <f>IF(OR($P$6="",$P$6=0,$P$7="",$P$7=0,$P$8="",$P$7&lt;1),"",
IF(AJ$8="","",
IF($P$6=Lists!$I$6,EOMONTH(AJ6,0),
IF($P$6=Lists!$I$7,EOMONTH(AJ6,2-(MONTH(AJ6)-1-3*INT((MONTH(AJ6)-1)/3))),
IF($P$6=Lists!$I$8,EOMONTH(AJ6,11),
IF($P$6=Lists!$I$9,EOMONTH(AJ6,12-MONTH(AJ6)),""))))))</f>
        <v>45777</v>
      </c>
      <c r="AK7" s="25">
        <f>IF(OR($P$6="",$P$6=0,$P$7="",$P$7=0,$P$8="",$P$7&lt;1),"",
IF(AK$8="","",
IF($P$6=Lists!$I$6,EOMONTH(AK6,0),
IF($P$6=Lists!$I$7,EOMONTH(AK6,2-(MONTH(AK6)-1-3*INT((MONTH(AK6)-1)/3))),
IF($P$6=Lists!$I$8,EOMONTH(AK6,11),
IF($P$6=Lists!$I$9,EOMONTH(AK6,12-MONTH(AK6)),""))))))</f>
        <v>45808</v>
      </c>
      <c r="AL7" s="25">
        <f>IF(OR($P$6="",$P$6=0,$P$7="",$P$7=0,$P$8="",$P$7&lt;1),"",
IF(AL$8="","",
IF($P$6=Lists!$I$6,EOMONTH(AL6,0),
IF($P$6=Lists!$I$7,EOMONTH(AL6,2-(MONTH(AL6)-1-3*INT((MONTH(AL6)-1)/3))),
IF($P$6=Lists!$I$8,EOMONTH(AL6,11),
IF($P$6=Lists!$I$9,EOMONTH(AL6,12-MONTH(AL6)),""))))))</f>
        <v>45838</v>
      </c>
      <c r="AM7" s="25">
        <f>IF(OR($P$6="",$P$6=0,$P$7="",$P$7=0,$P$8="",$P$7&lt;1),"",
IF(AM$8="","",
IF($P$6=Lists!$I$6,EOMONTH(AM6,0),
IF($P$6=Lists!$I$7,EOMONTH(AM6,2-(MONTH(AM6)-1-3*INT((MONTH(AM6)-1)/3))),
IF($P$6=Lists!$I$8,EOMONTH(AM6,11),
IF($P$6=Lists!$I$9,EOMONTH(AM6,12-MONTH(AM6)),""))))))</f>
        <v>45869</v>
      </c>
      <c r="AN7" s="25">
        <f>IF(OR($P$6="",$P$6=0,$P$7="",$P$7=0,$P$8="",$P$7&lt;1),"",
IF(AN$8="","",
IF($P$6=Lists!$I$6,EOMONTH(AN6,0),
IF($P$6=Lists!$I$7,EOMONTH(AN6,2-(MONTH(AN6)-1-3*INT((MONTH(AN6)-1)/3))),
IF($P$6=Lists!$I$8,EOMONTH(AN6,11),
IF($P$6=Lists!$I$9,EOMONTH(AN6,12-MONTH(AN6)),""))))))</f>
        <v>45900</v>
      </c>
      <c r="AO7" s="25">
        <f>IF(OR($P$6="",$P$6=0,$P$7="",$P$7=0,$P$8="",$P$7&lt;1),"",
IF(AO$8="","",
IF($P$6=Lists!$I$6,EOMONTH(AO6,0),
IF($P$6=Lists!$I$7,EOMONTH(AO6,2-(MONTH(AO6)-1-3*INT((MONTH(AO6)-1)/3))),
IF($P$6=Lists!$I$8,EOMONTH(AO6,11),
IF($P$6=Lists!$I$9,EOMONTH(AO6,12-MONTH(AO6)),""))))))</f>
        <v>45930</v>
      </c>
      <c r="AP7" s="25">
        <f>IF(OR($P$6="",$P$6=0,$P$7="",$P$7=0,$P$8="",$P$7&lt;1),"",
IF(AP$8="","",
IF($P$6=Lists!$I$6,EOMONTH(AP6,0),
IF($P$6=Lists!$I$7,EOMONTH(AP6,2-(MONTH(AP6)-1-3*INT((MONTH(AP6)-1)/3))),
IF($P$6=Lists!$I$8,EOMONTH(AP6,11),
IF($P$6=Lists!$I$9,EOMONTH(AP6,12-MONTH(AP6)),""))))))</f>
        <v>45961</v>
      </c>
      <c r="AQ7" s="25">
        <f>IF(OR($P$6="",$P$6=0,$P$7="",$P$7=0,$P$8="",$P$7&lt;1),"",
IF(AQ$8="","",
IF($P$6=Lists!$I$6,EOMONTH(AQ6,0),
IF($P$6=Lists!$I$7,EOMONTH(AQ6,2-(MONTH(AQ6)-1-3*INT((MONTH(AQ6)-1)/3))),
IF($P$6=Lists!$I$8,EOMONTH(AQ6,11),
IF($P$6=Lists!$I$9,EOMONTH(AQ6,12-MONTH(AQ6)),""))))))</f>
        <v>45991</v>
      </c>
      <c r="AR7" s="25">
        <f>IF(OR($P$6="",$P$6=0,$P$7="",$P$7=0,$P$8="",$P$7&lt;1),"",
IF(AR$8="","",
IF($P$6=Lists!$I$6,EOMONTH(AR6,0),
IF($P$6=Lists!$I$7,EOMONTH(AR6,2-(MONTH(AR6)-1-3*INT((MONTH(AR6)-1)/3))),
IF($P$6=Lists!$I$8,EOMONTH(AR6,11),
IF($P$6=Lists!$I$9,EOMONTH(AR6,12-MONTH(AR6)),""))))))</f>
        <v>46022</v>
      </c>
      <c r="AS7" s="25">
        <f>IF(OR($P$6="",$P$6=0,$P$7="",$P$7=0,$P$8="",$P$7&lt;1),"",
IF(AS$8="","",
IF($P$6=Lists!$I$6,EOMONTH(AS6,0),
IF($P$6=Lists!$I$7,EOMONTH(AS6,2-(MONTH(AS6)-1-3*INT((MONTH(AS6)-1)/3))),
IF($P$6=Lists!$I$8,EOMONTH(AS6,11),
IF($P$6=Lists!$I$9,EOMONTH(AS6,12-MONTH(AS6)),""))))))</f>
        <v>46053</v>
      </c>
      <c r="AT7" s="25">
        <f>IF(OR($P$6="",$P$6=0,$P$7="",$P$7=0,$P$8="",$P$7&lt;1),"",
IF(AT$8="","",
IF($P$6=Lists!$I$6,EOMONTH(AT6,0),
IF($P$6=Lists!$I$7,EOMONTH(AT6,2-(MONTH(AT6)-1-3*INT((MONTH(AT6)-1)/3))),
IF($P$6=Lists!$I$8,EOMONTH(AT6,11),
IF($P$6=Lists!$I$9,EOMONTH(AT6,12-MONTH(AT6)),""))))))</f>
        <v>46081</v>
      </c>
      <c r="AU7" s="25">
        <f>IF(OR($P$6="",$P$6=0,$P$7="",$P$7=0,$P$8="",$P$7&lt;1),"",
IF(AU$8="","",
IF($P$6=Lists!$I$6,EOMONTH(AU6,0),
IF($P$6=Lists!$I$7,EOMONTH(AU6,2-(MONTH(AU6)-1-3*INT((MONTH(AU6)-1)/3))),
IF($P$6=Lists!$I$8,EOMONTH(AU6,11),
IF($P$6=Lists!$I$9,EOMONTH(AU6,12-MONTH(AU6)),""))))))</f>
        <v>46112</v>
      </c>
      <c r="AV7" s="25">
        <f>IF(OR($P$6="",$P$6=0,$P$7="",$P$7=0,$P$8="",$P$7&lt;1),"",
IF(AV$8="","",
IF($P$6=Lists!$I$6,EOMONTH(AV6,0),
IF($P$6=Lists!$I$7,EOMONTH(AV6,2-(MONTH(AV6)-1-3*INT((MONTH(AV6)-1)/3))),
IF($P$6=Lists!$I$8,EOMONTH(AV6,11),
IF($P$6=Lists!$I$9,EOMONTH(AV6,12-MONTH(AV6)),""))))))</f>
        <v>46142</v>
      </c>
      <c r="AW7" s="25">
        <f>IF(OR($P$6="",$P$6=0,$P$7="",$P$7=0,$P$8="",$P$7&lt;1),"",
IF(AW$8="","",
IF($P$6=Lists!$I$6,EOMONTH(AW6,0),
IF($P$6=Lists!$I$7,EOMONTH(AW6,2-(MONTH(AW6)-1-3*INT((MONTH(AW6)-1)/3))),
IF($P$6=Lists!$I$8,EOMONTH(AW6,11),
IF($P$6=Lists!$I$9,EOMONTH(AW6,12-MONTH(AW6)),""))))))</f>
        <v>46173</v>
      </c>
      <c r="AX7" s="25">
        <f>IF(OR($P$6="",$P$6=0,$P$7="",$P$7=0,$P$8="",$P$7&lt;1),"",
IF(AX$8="","",
IF($P$6=Lists!$I$6,EOMONTH(AX6,0),
IF($P$6=Lists!$I$7,EOMONTH(AX6,2-(MONTH(AX6)-1-3*INT((MONTH(AX6)-1)/3))),
IF($P$6=Lists!$I$8,EOMONTH(AX6,11),
IF($P$6=Lists!$I$9,EOMONTH(AX6,12-MONTH(AX6)),""))))))</f>
        <v>46203</v>
      </c>
      <c r="AY7" s="25">
        <f>IF(OR($P$6="",$P$6=0,$P$7="",$P$7=0,$P$8="",$P$7&lt;1),"",
IF(AY$8="","",
IF($P$6=Lists!$I$6,EOMONTH(AY6,0),
IF($P$6=Lists!$I$7,EOMONTH(AY6,2-(MONTH(AY6)-1-3*INT((MONTH(AY6)-1)/3))),
IF($P$6=Lists!$I$8,EOMONTH(AY6,11),
IF($P$6=Lists!$I$9,EOMONTH(AY6,12-MONTH(AY6)),""))))))</f>
        <v>46234</v>
      </c>
      <c r="AZ7" s="25">
        <f>IF(OR($P$6="",$P$6=0,$P$7="",$P$7=0,$P$8="",$P$7&lt;1),"",
IF(AZ$8="","",
IF($P$6=Lists!$I$6,EOMONTH(AZ6,0),
IF($P$6=Lists!$I$7,EOMONTH(AZ6,2-(MONTH(AZ6)-1-3*INT((MONTH(AZ6)-1)/3))),
IF($P$6=Lists!$I$8,EOMONTH(AZ6,11),
IF($P$6=Lists!$I$9,EOMONTH(AZ6,12-MONTH(AZ6)),""))))))</f>
        <v>46265</v>
      </c>
      <c r="BA7" s="25">
        <f>IF(OR($P$6="",$P$6=0,$P$7="",$P$7=0,$P$8="",$P$7&lt;1),"",
IF(BA$8="","",
IF($P$6=Lists!$I$6,EOMONTH(BA6,0),
IF($P$6=Lists!$I$7,EOMONTH(BA6,2-(MONTH(BA6)-1-3*INT((MONTH(BA6)-1)/3))),
IF($P$6=Lists!$I$8,EOMONTH(BA6,11),
IF($P$6=Lists!$I$9,EOMONTH(BA6,12-MONTH(BA6)),""))))))</f>
        <v>46295</v>
      </c>
      <c r="BB7" s="25">
        <f>IF(OR($P$6="",$P$6=0,$P$7="",$P$7=0,$P$8="",$P$7&lt;1),"",
IF(BB$8="","",
IF($P$6=Lists!$I$6,EOMONTH(BB6,0),
IF($P$6=Lists!$I$7,EOMONTH(BB6,2-(MONTH(BB6)-1-3*INT((MONTH(BB6)-1)/3))),
IF($P$6=Lists!$I$8,EOMONTH(BB6,11),
IF($P$6=Lists!$I$9,EOMONTH(BB6,12-MONTH(BB6)),""))))))</f>
        <v>46326</v>
      </c>
      <c r="BC7" s="25">
        <f>IF(OR($P$6="",$P$6=0,$P$7="",$P$7=0,$P$8="",$P$7&lt;1),"",
IF(BC$8="","",
IF($P$6=Lists!$I$6,EOMONTH(BC6,0),
IF($P$6=Lists!$I$7,EOMONTH(BC6,2-(MONTH(BC6)-1-3*INT((MONTH(BC6)-1)/3))),
IF($P$6=Lists!$I$8,EOMONTH(BC6,11),
IF($P$6=Lists!$I$9,EOMONTH(BC6,12-MONTH(BC6)),""))))))</f>
        <v>46356</v>
      </c>
      <c r="BD7" s="25">
        <f>IF(OR($P$6="",$P$6=0,$P$7="",$P$7=0,$P$8="",$P$7&lt;1),"",
IF(BD$8="","",
IF($P$6=Lists!$I$6,EOMONTH(BD6,0),
IF($P$6=Lists!$I$7,EOMONTH(BD6,2-(MONTH(BD6)-1-3*INT((MONTH(BD6)-1)/3))),
IF($P$6=Lists!$I$8,EOMONTH(BD6,11),
IF($P$6=Lists!$I$9,EOMONTH(BD6,12-MONTH(BD6)),""))))))</f>
        <v>46387</v>
      </c>
      <c r="BE7" s="25">
        <f>IF(OR($P$6="",$P$6=0,$P$7="",$P$7=0,$P$8="",$P$7&lt;1),"",
IF(BE$8="","",
IF($P$6=Lists!$I$6,EOMONTH(BE6,0),
IF($P$6=Lists!$I$7,EOMONTH(BE6,2-(MONTH(BE6)-1-3*INT((MONTH(BE6)-1)/3))),
IF($P$6=Lists!$I$8,EOMONTH(BE6,11),
IF($P$6=Lists!$I$9,EOMONTH(BE6,12-MONTH(BE6)),""))))))</f>
        <v>46418</v>
      </c>
      <c r="BF7" s="25">
        <f>IF(OR($P$6="",$P$6=0,$P$7="",$P$7=0,$P$8="",$P$7&lt;1),"",
IF(BF$8="","",
IF($P$6=Lists!$I$6,EOMONTH(BF6,0),
IF($P$6=Lists!$I$7,EOMONTH(BF6,2-(MONTH(BF6)-1-3*INT((MONTH(BF6)-1)/3))),
IF($P$6=Lists!$I$8,EOMONTH(BF6,11),
IF($P$6=Lists!$I$9,EOMONTH(BF6,12-MONTH(BF6)),""))))))</f>
        <v>46446</v>
      </c>
      <c r="BG7" s="25">
        <f>IF(OR($P$6="",$P$6=0,$P$7="",$P$7=0,$P$8="",$P$7&lt;1),"",
IF(BG$8="","",
IF($P$6=Lists!$I$6,EOMONTH(BG6,0),
IF($P$6=Lists!$I$7,EOMONTH(BG6,2-(MONTH(BG6)-1-3*INT((MONTH(BG6)-1)/3))),
IF($P$6=Lists!$I$8,EOMONTH(BG6,11),
IF($P$6=Lists!$I$9,EOMONTH(BG6,12-MONTH(BG6)),""))))))</f>
        <v>46477</v>
      </c>
      <c r="BH7" s="25">
        <f>IF(OR($P$6="",$P$6=0,$P$7="",$P$7=0,$P$8="",$P$7&lt;1),"",
IF(BH$8="","",
IF($P$6=Lists!$I$6,EOMONTH(BH6,0),
IF($P$6=Lists!$I$7,EOMONTH(BH6,2-(MONTH(BH6)-1-3*INT((MONTH(BH6)-1)/3))),
IF($P$6=Lists!$I$8,EOMONTH(BH6,11),
IF($P$6=Lists!$I$9,EOMONTH(BH6,12-MONTH(BH6)),""))))))</f>
        <v>46507</v>
      </c>
      <c r="BI7" s="25">
        <f>IF(OR($P$6="",$P$6=0,$P$7="",$P$7=0,$P$8="",$P$7&lt;1),"",
IF(BI$8="","",
IF($P$6=Lists!$I$6,EOMONTH(BI6,0),
IF($P$6=Lists!$I$7,EOMONTH(BI6,2-(MONTH(BI6)-1-3*INT((MONTH(BI6)-1)/3))),
IF($P$6=Lists!$I$8,EOMONTH(BI6,11),
IF($P$6=Lists!$I$9,EOMONTH(BI6,12-MONTH(BI6)),""))))))</f>
        <v>46538</v>
      </c>
      <c r="BJ7" s="25">
        <f>IF(OR($P$6="",$P$6=0,$P$7="",$P$7=0,$P$8="",$P$7&lt;1),"",
IF(BJ$8="","",
IF($P$6=Lists!$I$6,EOMONTH(BJ6,0),
IF($P$6=Lists!$I$7,EOMONTH(BJ6,2-(MONTH(BJ6)-1-3*INT((MONTH(BJ6)-1)/3))),
IF($P$6=Lists!$I$8,EOMONTH(BJ6,11),
IF($P$6=Lists!$I$9,EOMONTH(BJ6,12-MONTH(BJ6)),""))))))</f>
        <v>46568</v>
      </c>
      <c r="BK7" s="25">
        <f>IF(OR($P$6="",$P$6=0,$P$7="",$P$7=0,$P$8="",$P$7&lt;1),"",
IF(BK$8="","",
IF($P$6=Lists!$I$6,EOMONTH(BK6,0),
IF($P$6=Lists!$I$7,EOMONTH(BK6,2-(MONTH(BK6)-1-3*INT((MONTH(BK6)-1)/3))),
IF($P$6=Lists!$I$8,EOMONTH(BK6,11),
IF($P$6=Lists!$I$9,EOMONTH(BK6,12-MONTH(BK6)),""))))))</f>
        <v>46599</v>
      </c>
      <c r="BL7" s="25">
        <f>IF(OR($P$6="",$P$6=0,$P$7="",$P$7=0,$P$8="",$P$7&lt;1),"",
IF(BL$8="","",
IF($P$6=Lists!$I$6,EOMONTH(BL6,0),
IF($P$6=Lists!$I$7,EOMONTH(BL6,2-(MONTH(BL6)-1-3*INT((MONTH(BL6)-1)/3))),
IF($P$6=Lists!$I$8,EOMONTH(BL6,11),
IF($P$6=Lists!$I$9,EOMONTH(BL6,12-MONTH(BL6)),""))))))</f>
        <v>46630</v>
      </c>
      <c r="BM7" s="25">
        <f>IF(OR($P$6="",$P$6=0,$P$7="",$P$7=0,$P$8="",$P$7&lt;1),"",
IF(BM$8="","",
IF($P$6=Lists!$I$6,EOMONTH(BM6,0),
IF($P$6=Lists!$I$7,EOMONTH(BM6,2-(MONTH(BM6)-1-3*INT((MONTH(BM6)-1)/3))),
IF($P$6=Lists!$I$8,EOMONTH(BM6,11),
IF($P$6=Lists!$I$9,EOMONTH(BM6,12-MONTH(BM6)),""))))))</f>
        <v>46660</v>
      </c>
      <c r="BN7" s="25">
        <f>IF(OR($P$6="",$P$6=0,$P$7="",$P$7=0,$P$8="",$P$7&lt;1),"",
IF(BN$8="","",
IF($P$6=Lists!$I$6,EOMONTH(BN6,0),
IF($P$6=Lists!$I$7,EOMONTH(BN6,2-(MONTH(BN6)-1-3*INT((MONTH(BN6)-1)/3))),
IF($P$6=Lists!$I$8,EOMONTH(BN6,11),
IF($P$6=Lists!$I$9,EOMONTH(BN6,12-MONTH(BN6)),""))))))</f>
        <v>46691</v>
      </c>
      <c r="BO7" s="25">
        <f>IF(OR($P$6="",$P$6=0,$P$7="",$P$7=0,$P$8="",$P$7&lt;1),"",
IF(BO$8="","",
IF($P$6=Lists!$I$6,EOMONTH(BO6,0),
IF($P$6=Lists!$I$7,EOMONTH(BO6,2-(MONTH(BO6)-1-3*INT((MONTH(BO6)-1)/3))),
IF($P$6=Lists!$I$8,EOMONTH(BO6,11),
IF($P$6=Lists!$I$9,EOMONTH(BO6,12-MONTH(BO6)),""))))))</f>
        <v>46721</v>
      </c>
      <c r="BP7" s="25">
        <f>IF(OR($P$6="",$P$6=0,$P$7="",$P$7=0,$P$8="",$P$7&lt;1),"",
IF(BP$8="","",
IF($P$6=Lists!$I$6,EOMONTH(BP6,0),
IF($P$6=Lists!$I$7,EOMONTH(BP6,2-(MONTH(BP6)-1-3*INT((MONTH(BP6)-1)/3))),
IF($P$6=Lists!$I$8,EOMONTH(BP6,11),
IF($P$6=Lists!$I$9,EOMONTH(BP6,12-MONTH(BP6)),""))))))</f>
        <v>46752</v>
      </c>
      <c r="BQ7" s="25">
        <f>IF(OR($P$6="",$P$6=0,$P$7="",$P$7=0,$P$8="",$P$7&lt;1),"",
IF(BQ$8="","",
IF($P$6=Lists!$I$6,EOMONTH(BQ6,0),
IF($P$6=Lists!$I$7,EOMONTH(BQ6,2-(MONTH(BQ6)-1-3*INT((MONTH(BQ6)-1)/3))),
IF($P$6=Lists!$I$8,EOMONTH(BQ6,11),
IF($P$6=Lists!$I$9,EOMONTH(BQ6,12-MONTH(BQ6)),""))))))</f>
        <v>46783</v>
      </c>
      <c r="BR7" s="25">
        <f>IF(OR($P$6="",$P$6=0,$P$7="",$P$7=0,$P$8="",$P$7&lt;1),"",
IF(BR$8="","",
IF($P$6=Lists!$I$6,EOMONTH(BR6,0),
IF($P$6=Lists!$I$7,EOMONTH(BR6,2-(MONTH(BR6)-1-3*INT((MONTH(BR6)-1)/3))),
IF($P$6=Lists!$I$8,EOMONTH(BR6,11),
IF($P$6=Lists!$I$9,EOMONTH(BR6,12-MONTH(BR6)),""))))))</f>
        <v>46812</v>
      </c>
      <c r="BS7" s="25">
        <f>IF(OR($P$6="",$P$6=0,$P$7="",$P$7=0,$P$8="",$P$7&lt;1),"",
IF(BS$8="","",
IF($P$6=Lists!$I$6,EOMONTH(BS6,0),
IF($P$6=Lists!$I$7,EOMONTH(BS6,2-(MONTH(BS6)-1-3*INT((MONTH(BS6)-1)/3))),
IF($P$6=Lists!$I$8,EOMONTH(BS6,11),
IF($P$6=Lists!$I$9,EOMONTH(BS6,12-MONTH(BS6)),""))))))</f>
        <v>46843</v>
      </c>
      <c r="BT7" s="25">
        <f>IF(OR($P$6="",$P$6=0,$P$7="",$P$7=0,$P$8="",$P$7&lt;1),"",
IF(BT$8="","",
IF($P$6=Lists!$I$6,EOMONTH(BT6,0),
IF($P$6=Lists!$I$7,EOMONTH(BT6,2-(MONTH(BT6)-1-3*INT((MONTH(BT6)-1)/3))),
IF($P$6=Lists!$I$8,EOMONTH(BT6,11),
IF($P$6=Lists!$I$9,EOMONTH(BT6,12-MONTH(BT6)),""))))))</f>
        <v>46873</v>
      </c>
      <c r="BU7" s="25">
        <f>IF(OR($P$6="",$P$6=0,$P$7="",$P$7=0,$P$8="",$P$7&lt;1),"",
IF(BU$8="","",
IF($P$6=Lists!$I$6,EOMONTH(BU6,0),
IF($P$6=Lists!$I$7,EOMONTH(BU6,2-(MONTH(BU6)-1-3*INT((MONTH(BU6)-1)/3))),
IF($P$6=Lists!$I$8,EOMONTH(BU6,11),
IF($P$6=Lists!$I$9,EOMONTH(BU6,12-MONTH(BU6)),""))))))</f>
        <v>46904</v>
      </c>
      <c r="BV7" s="25">
        <f>IF(OR($P$6="",$P$6=0,$P$7="",$P$7=0,$P$8="",$P$7&lt;1),"",
IF(BV$8="","",
IF($P$6=Lists!$I$6,EOMONTH(BV6,0),
IF($P$6=Lists!$I$7,EOMONTH(BV6,2-(MONTH(BV6)-1-3*INT((MONTH(BV6)-1)/3))),
IF($P$6=Lists!$I$8,EOMONTH(BV6,11),
IF($P$6=Lists!$I$9,EOMONTH(BV6,12-MONTH(BV6)),""))))))</f>
        <v>46934</v>
      </c>
      <c r="BW7" s="25">
        <f>IF(OR($P$6="",$P$6=0,$P$7="",$P$7=0,$P$8="",$P$7&lt;1),"",
IF(BW$8="","",
IF($P$6=Lists!$I$6,EOMONTH(BW6,0),
IF($P$6=Lists!$I$7,EOMONTH(BW6,2-(MONTH(BW6)-1-3*INT((MONTH(BW6)-1)/3))),
IF($P$6=Lists!$I$8,EOMONTH(BW6,11),
IF($P$6=Lists!$I$9,EOMONTH(BW6,12-MONTH(BW6)),""))))))</f>
        <v>46965</v>
      </c>
      <c r="BX7" s="25">
        <f>IF(OR($P$6="",$P$6=0,$P$7="",$P$7=0,$P$8="",$P$7&lt;1),"",
IF(BX$8="","",
IF($P$6=Lists!$I$6,EOMONTH(BX6,0),
IF($P$6=Lists!$I$7,EOMONTH(BX6,2-(MONTH(BX6)-1-3*INT((MONTH(BX6)-1)/3))),
IF($P$6=Lists!$I$8,EOMONTH(BX6,11),
IF($P$6=Lists!$I$9,EOMONTH(BX6,12-MONTH(BX6)),""))))))</f>
        <v>46996</v>
      </c>
      <c r="BY7" s="25">
        <f>IF(OR($P$6="",$P$6=0,$P$7="",$P$7=0,$P$8="",$P$7&lt;1),"",
IF(BY$8="","",
IF($P$6=Lists!$I$6,EOMONTH(BY6,0),
IF($P$6=Lists!$I$7,EOMONTH(BY6,2-(MONTH(BY6)-1-3*INT((MONTH(BY6)-1)/3))),
IF($P$6=Lists!$I$8,EOMONTH(BY6,11),
IF($P$6=Lists!$I$9,EOMONTH(BY6,12-MONTH(BY6)),""))))))</f>
        <v>47026</v>
      </c>
      <c r="BZ7" s="25">
        <f>IF(OR($P$6="",$P$6=0,$P$7="",$P$7=0,$P$8="",$P$7&lt;1),"",
IF(BZ$8="","",
IF($P$6=Lists!$I$6,EOMONTH(BZ6,0),
IF($P$6=Lists!$I$7,EOMONTH(BZ6,2-(MONTH(BZ6)-1-3*INT((MONTH(BZ6)-1)/3))),
IF($P$6=Lists!$I$8,EOMONTH(BZ6,11),
IF($P$6=Lists!$I$9,EOMONTH(BZ6,12-MONTH(BZ6)),""))))))</f>
        <v>47057</v>
      </c>
      <c r="CA7" s="25">
        <f>IF(OR($P$6="",$P$6=0,$P$7="",$P$7=0,$P$8="",$P$7&lt;1),"",
IF(CA$8="","",
IF($P$6=Lists!$I$6,EOMONTH(CA6,0),
IF($P$6=Lists!$I$7,EOMONTH(CA6,2-(MONTH(CA6)-1-3*INT((MONTH(CA6)-1)/3))),
IF($P$6=Lists!$I$8,EOMONTH(CA6,11),
IF($P$6=Lists!$I$9,EOMONTH(CA6,12-MONTH(CA6)),""))))))</f>
        <v>47087</v>
      </c>
      <c r="CB7" s="25">
        <f>IF(OR($P$6="",$P$6=0,$P$7="",$P$7=0,$P$8="",$P$7&lt;1),"",
IF(CB$8="","",
IF($P$6=Lists!$I$6,EOMONTH(CB6,0),
IF($P$6=Lists!$I$7,EOMONTH(CB6,2-(MONTH(CB6)-1-3*INT((MONTH(CB6)-1)/3))),
IF($P$6=Lists!$I$8,EOMONTH(CB6,11),
IF($P$6=Lists!$I$9,EOMONTH(CB6,12-MONTH(CB6)),""))))))</f>
        <v>47118</v>
      </c>
      <c r="CC7" s="25">
        <f>IF(OR($P$6="",$P$6=0,$P$7="",$P$7=0,$P$8="",$P$7&lt;1),"",
IF(CC$8="","",
IF($P$6=Lists!$I$6,EOMONTH(CC6,0),
IF($P$6=Lists!$I$7,EOMONTH(CC6,2-(MONTH(CC6)-1-3*INT((MONTH(CC6)-1)/3))),
IF($P$6=Lists!$I$8,EOMONTH(CC6,11),
IF($P$6=Lists!$I$9,EOMONTH(CC6,12-MONTH(CC6)),""))))))</f>
        <v>47149</v>
      </c>
      <c r="CD7" s="25">
        <f>IF(OR($P$6="",$P$6=0,$P$7="",$P$7=0,$P$8="",$P$7&lt;1),"",
IF(CD$8="","",
IF($P$6=Lists!$I$6,EOMONTH(CD6,0),
IF($P$6=Lists!$I$7,EOMONTH(CD6,2-(MONTH(CD6)-1-3*INT((MONTH(CD6)-1)/3))),
IF($P$6=Lists!$I$8,EOMONTH(CD6,11),
IF($P$6=Lists!$I$9,EOMONTH(CD6,12-MONTH(CD6)),""))))))</f>
        <v>47177</v>
      </c>
      <c r="CE7" s="25">
        <f>IF(OR($P$6="",$P$6=0,$P$7="",$P$7=0,$P$8="",$P$7&lt;1),"",
IF(CE$8="","",
IF($P$6=Lists!$I$6,EOMONTH(CE6,0),
IF($P$6=Lists!$I$7,EOMONTH(CE6,2-(MONTH(CE6)-1-3*INT((MONTH(CE6)-1)/3))),
IF($P$6=Lists!$I$8,EOMONTH(CE6,11),
IF($P$6=Lists!$I$9,EOMONTH(CE6,12-MONTH(CE6)),""))))))</f>
        <v>47208</v>
      </c>
      <c r="CF7" s="25" t="str">
        <f>IF(OR($P$6="",$P$6=0,$P$7="",$P$7=0,$P$8="",$P$7&lt;1),"",
IF(CF$8="","",
IF($P$6=Lists!$I$6,EOMONTH(CF6,0),
IF($P$6=Lists!$I$7,EOMONTH(CF6,2-(MONTH(CF6)-1-3*INT((MONTH(CF6)-1)/3))),
IF($P$6=Lists!$I$8,EOMONTH(CF6,11),
IF($P$6=Lists!$I$9,EOMONTH(CF6,12-MONTH(CF6)),""))))))</f>
        <v/>
      </c>
    </row>
    <row r="8" spans="2:84" ht="12" customHeight="1" x14ac:dyDescent="0.3">
      <c r="B8" s="13">
        <f>ROW()</f>
        <v>8</v>
      </c>
      <c r="H8" s="1" t="str">
        <f t="shared" si="55"/>
        <v>горизонт моделирования</v>
      </c>
      <c r="I8" s="1" t="s">
        <v>10</v>
      </c>
      <c r="M8" s="1" t="s">
        <v>12</v>
      </c>
      <c r="O8" s="8" t="s">
        <v>4</v>
      </c>
      <c r="P8" s="18">
        <v>60</v>
      </c>
      <c r="U8" s="5">
        <f ca="1">MAX(INDIRECT(ADDRESS($B8,X$2)&amp;":"&amp;ADDRESS($B8,MAX($2:$2))))</f>
        <v>60</v>
      </c>
      <c r="X8" s="5">
        <f>IF(OR($P$6="",$P$6=0,$P$7="",$P$7=0,$P$8="",$P$7&lt;1),"",
IF(MAX($W8:W8)+1&gt;$P$8,"",MAX($W8:W8)+1))</f>
        <v>1</v>
      </c>
      <c r="Y8" s="5">
        <f>IF(OR($P$6="",$P$6=0,$P$7="",$P$7=0,$P$8="",$P$7&lt;1),"",
IF(MAX($W8:X8)+1&gt;$P$8,"",MAX($W8:X8)+1))</f>
        <v>2</v>
      </c>
      <c r="Z8" s="5">
        <f>IF(OR($P$6="",$P$6=0,$P$7="",$P$7=0,$P$8="",$P$7&lt;1),"",
IF(MAX($W8:Y8)+1&gt;$P$8,"",MAX($W8:Y8)+1))</f>
        <v>3</v>
      </c>
      <c r="AA8" s="5">
        <f>IF(OR($P$6="",$P$6=0,$P$7="",$P$7=0,$P$8="",$P$7&lt;1),"",
IF(MAX($W8:Z8)+1&gt;$P$8,"",MAX($W8:Z8)+1))</f>
        <v>4</v>
      </c>
      <c r="AB8" s="5">
        <f>IF(OR($P$6="",$P$6=0,$P$7="",$P$7=0,$P$8="",$P$7&lt;1),"",
IF(MAX($W8:AA8)+1&gt;$P$8,"",MAX($W8:AA8)+1))</f>
        <v>5</v>
      </c>
      <c r="AC8" s="5">
        <f>IF(OR($P$6="",$P$6=0,$P$7="",$P$7=0,$P$8="",$P$7&lt;1),"",
IF(MAX($W8:AB8)+1&gt;$P$8,"",MAX($W8:AB8)+1))</f>
        <v>6</v>
      </c>
      <c r="AD8" s="5">
        <f>IF(OR($P$6="",$P$6=0,$P$7="",$P$7=0,$P$8="",$P$7&lt;1),"",
IF(MAX($W8:AC8)+1&gt;$P$8,"",MAX($W8:AC8)+1))</f>
        <v>7</v>
      </c>
      <c r="AE8" s="5">
        <f>IF(OR($P$6="",$P$6=0,$P$7="",$P$7=0,$P$8="",$P$7&lt;1),"",
IF(MAX($W8:AD8)+1&gt;$P$8,"",MAX($W8:AD8)+1))</f>
        <v>8</v>
      </c>
      <c r="AF8" s="5">
        <f>IF(OR($P$6="",$P$6=0,$P$7="",$P$7=0,$P$8="",$P$7&lt;1),"",
IF(MAX($W8:AE8)+1&gt;$P$8,"",MAX($W8:AE8)+1))</f>
        <v>9</v>
      </c>
      <c r="AG8" s="5">
        <f>IF(OR($P$6="",$P$6=0,$P$7="",$P$7=0,$P$8="",$P$7&lt;1),"",
IF(MAX($W8:AF8)+1&gt;$P$8,"",MAX($W8:AF8)+1))</f>
        <v>10</v>
      </c>
      <c r="AH8" s="5">
        <f>IF(OR($P$6="",$P$6=0,$P$7="",$P$7=0,$P$8="",$P$7&lt;1),"",
IF(MAX($W8:AG8)+1&gt;$P$8,"",MAX($W8:AG8)+1))</f>
        <v>11</v>
      </c>
      <c r="AI8" s="5">
        <f>IF(OR($P$6="",$P$6=0,$P$7="",$P$7=0,$P$8="",$P$7&lt;1),"",
IF(MAX($W8:AH8)+1&gt;$P$8,"",MAX($W8:AH8)+1))</f>
        <v>12</v>
      </c>
      <c r="AJ8" s="5">
        <f>IF(OR($P$6="",$P$6=0,$P$7="",$P$7=0,$P$8="",$P$7&lt;1),"",
IF(MAX($W8:AI8)+1&gt;$P$8,"",MAX($W8:AI8)+1))</f>
        <v>13</v>
      </c>
      <c r="AK8" s="5">
        <f>IF(OR($P$6="",$P$6=0,$P$7="",$P$7=0,$P$8="",$P$7&lt;1),"",
IF(MAX($W8:AJ8)+1&gt;$P$8,"",MAX($W8:AJ8)+1))</f>
        <v>14</v>
      </c>
      <c r="AL8" s="5">
        <f>IF(OR($P$6="",$P$6=0,$P$7="",$P$7=0,$P$8="",$P$7&lt;1),"",
IF(MAX($W8:AK8)+1&gt;$P$8,"",MAX($W8:AK8)+1))</f>
        <v>15</v>
      </c>
      <c r="AM8" s="5">
        <f>IF(OR($P$6="",$P$6=0,$P$7="",$P$7=0,$P$8="",$P$7&lt;1),"",
IF(MAX($W8:AL8)+1&gt;$P$8,"",MAX($W8:AL8)+1))</f>
        <v>16</v>
      </c>
      <c r="AN8" s="5">
        <f>IF(OR($P$6="",$P$6=0,$P$7="",$P$7=0,$P$8="",$P$7&lt;1),"",
IF(MAX($W8:AM8)+1&gt;$P$8,"",MAX($W8:AM8)+1))</f>
        <v>17</v>
      </c>
      <c r="AO8" s="5">
        <f>IF(OR($P$6="",$P$6=0,$P$7="",$P$7=0,$P$8="",$P$7&lt;1),"",
IF(MAX($W8:AN8)+1&gt;$P$8,"",MAX($W8:AN8)+1))</f>
        <v>18</v>
      </c>
      <c r="AP8" s="5">
        <f>IF(OR($P$6="",$P$6=0,$P$7="",$P$7=0,$P$8="",$P$7&lt;1),"",
IF(MAX($W8:AO8)+1&gt;$P$8,"",MAX($W8:AO8)+1))</f>
        <v>19</v>
      </c>
      <c r="AQ8" s="5">
        <f>IF(OR($P$6="",$P$6=0,$P$7="",$P$7=0,$P$8="",$P$7&lt;1),"",
IF(MAX($W8:AP8)+1&gt;$P$8,"",MAX($W8:AP8)+1))</f>
        <v>20</v>
      </c>
      <c r="AR8" s="5">
        <f>IF(OR($P$6="",$P$6=0,$P$7="",$P$7=0,$P$8="",$P$7&lt;1),"",
IF(MAX($W8:AQ8)+1&gt;$P$8,"",MAX($W8:AQ8)+1))</f>
        <v>21</v>
      </c>
      <c r="AS8" s="5">
        <f>IF(OR($P$6="",$P$6=0,$P$7="",$P$7=0,$P$8="",$P$7&lt;1),"",
IF(MAX($W8:AR8)+1&gt;$P$8,"",MAX($W8:AR8)+1))</f>
        <v>22</v>
      </c>
      <c r="AT8" s="5">
        <f>IF(OR($P$6="",$P$6=0,$P$7="",$P$7=0,$P$8="",$P$7&lt;1),"",
IF(MAX($W8:AS8)+1&gt;$P$8,"",MAX($W8:AS8)+1))</f>
        <v>23</v>
      </c>
      <c r="AU8" s="5">
        <f>IF(OR($P$6="",$P$6=0,$P$7="",$P$7=0,$P$8="",$P$7&lt;1),"",
IF(MAX($W8:AT8)+1&gt;$P$8,"",MAX($W8:AT8)+1))</f>
        <v>24</v>
      </c>
      <c r="AV8" s="5">
        <f>IF(OR($P$6="",$P$6=0,$P$7="",$P$7=0,$P$8="",$P$7&lt;1),"",
IF(MAX($W8:AU8)+1&gt;$P$8,"",MAX($W8:AU8)+1))</f>
        <v>25</v>
      </c>
      <c r="AW8" s="5">
        <f>IF(OR($P$6="",$P$6=0,$P$7="",$P$7=0,$P$8="",$P$7&lt;1),"",
IF(MAX($W8:AV8)+1&gt;$P$8,"",MAX($W8:AV8)+1))</f>
        <v>26</v>
      </c>
      <c r="AX8" s="5">
        <f>IF(OR($P$6="",$P$6=0,$P$7="",$P$7=0,$P$8="",$P$7&lt;1),"",
IF(MAX($W8:AW8)+1&gt;$P$8,"",MAX($W8:AW8)+1))</f>
        <v>27</v>
      </c>
      <c r="AY8" s="5">
        <f>IF(OR($P$6="",$P$6=0,$P$7="",$P$7=0,$P$8="",$P$7&lt;1),"",
IF(MAX($W8:AX8)+1&gt;$P$8,"",MAX($W8:AX8)+1))</f>
        <v>28</v>
      </c>
      <c r="AZ8" s="5">
        <f>IF(OR($P$6="",$P$6=0,$P$7="",$P$7=0,$P$8="",$P$7&lt;1),"",
IF(MAX($W8:AY8)+1&gt;$P$8,"",MAX($W8:AY8)+1))</f>
        <v>29</v>
      </c>
      <c r="BA8" s="5">
        <f>IF(OR($P$6="",$P$6=0,$P$7="",$P$7=0,$P$8="",$P$7&lt;1),"",
IF(MAX($W8:AZ8)+1&gt;$P$8,"",MAX($W8:AZ8)+1))</f>
        <v>30</v>
      </c>
      <c r="BB8" s="5">
        <f>IF(OR($P$6="",$P$6=0,$P$7="",$P$7=0,$P$8="",$P$7&lt;1),"",
IF(MAX($W8:BA8)+1&gt;$P$8,"",MAX($W8:BA8)+1))</f>
        <v>31</v>
      </c>
      <c r="BC8" s="5">
        <f>IF(OR($P$6="",$P$6=0,$P$7="",$P$7=0,$P$8="",$P$7&lt;1),"",
IF(MAX($W8:BB8)+1&gt;$P$8,"",MAX($W8:BB8)+1))</f>
        <v>32</v>
      </c>
      <c r="BD8" s="5">
        <f>IF(OR($P$6="",$P$6=0,$P$7="",$P$7=0,$P$8="",$P$7&lt;1),"",
IF(MAX($W8:BC8)+1&gt;$P$8,"",MAX($W8:BC8)+1))</f>
        <v>33</v>
      </c>
      <c r="BE8" s="5">
        <f>IF(OR($P$6="",$P$6=0,$P$7="",$P$7=0,$P$8="",$P$7&lt;1),"",
IF(MAX($W8:BD8)+1&gt;$P$8,"",MAX($W8:BD8)+1))</f>
        <v>34</v>
      </c>
      <c r="BF8" s="5">
        <f>IF(OR($P$6="",$P$6=0,$P$7="",$P$7=0,$P$8="",$P$7&lt;1),"",
IF(MAX($W8:BE8)+1&gt;$P$8,"",MAX($W8:BE8)+1))</f>
        <v>35</v>
      </c>
      <c r="BG8" s="5">
        <f>IF(OR($P$6="",$P$6=0,$P$7="",$P$7=0,$P$8="",$P$7&lt;1),"",
IF(MAX($W8:BF8)+1&gt;$P$8,"",MAX($W8:BF8)+1))</f>
        <v>36</v>
      </c>
      <c r="BH8" s="5">
        <f>IF(OR($P$6="",$P$6=0,$P$7="",$P$7=0,$P$8="",$P$7&lt;1),"",
IF(MAX($W8:BG8)+1&gt;$P$8,"",MAX($W8:BG8)+1))</f>
        <v>37</v>
      </c>
      <c r="BI8" s="5">
        <f>IF(OR($P$6="",$P$6=0,$P$7="",$P$7=0,$P$8="",$P$7&lt;1),"",
IF(MAX($W8:BH8)+1&gt;$P$8,"",MAX($W8:BH8)+1))</f>
        <v>38</v>
      </c>
      <c r="BJ8" s="5">
        <f>IF(OR($P$6="",$P$6=0,$P$7="",$P$7=0,$P$8="",$P$7&lt;1),"",
IF(MAX($W8:BI8)+1&gt;$P$8,"",MAX($W8:BI8)+1))</f>
        <v>39</v>
      </c>
      <c r="BK8" s="5">
        <f>IF(OR($P$6="",$P$6=0,$P$7="",$P$7=0,$P$8="",$P$7&lt;1),"",
IF(MAX($W8:BJ8)+1&gt;$P$8,"",MAX($W8:BJ8)+1))</f>
        <v>40</v>
      </c>
      <c r="BL8" s="5">
        <f>IF(OR($P$6="",$P$6=0,$P$7="",$P$7=0,$P$8="",$P$7&lt;1),"",
IF(MAX($W8:BK8)+1&gt;$P$8,"",MAX($W8:BK8)+1))</f>
        <v>41</v>
      </c>
      <c r="BM8" s="5">
        <f>IF(OR($P$6="",$P$6=0,$P$7="",$P$7=0,$P$8="",$P$7&lt;1),"",
IF(MAX($W8:BL8)+1&gt;$P$8,"",MAX($W8:BL8)+1))</f>
        <v>42</v>
      </c>
      <c r="BN8" s="5">
        <f>IF(OR($P$6="",$P$6=0,$P$7="",$P$7=0,$P$8="",$P$7&lt;1),"",
IF(MAX($W8:BM8)+1&gt;$P$8,"",MAX($W8:BM8)+1))</f>
        <v>43</v>
      </c>
      <c r="BO8" s="5">
        <f>IF(OR($P$6="",$P$6=0,$P$7="",$P$7=0,$P$8="",$P$7&lt;1),"",
IF(MAX($W8:BN8)+1&gt;$P$8,"",MAX($W8:BN8)+1))</f>
        <v>44</v>
      </c>
      <c r="BP8" s="5">
        <f>IF(OR($P$6="",$P$6=0,$P$7="",$P$7=0,$P$8="",$P$7&lt;1),"",
IF(MAX($W8:BO8)+1&gt;$P$8,"",MAX($W8:BO8)+1))</f>
        <v>45</v>
      </c>
      <c r="BQ8" s="5">
        <f>IF(OR($P$6="",$P$6=0,$P$7="",$P$7=0,$P$8="",$P$7&lt;1),"",
IF(MAX($W8:BP8)+1&gt;$P$8,"",MAX($W8:BP8)+1))</f>
        <v>46</v>
      </c>
      <c r="BR8" s="5">
        <f>IF(OR($P$6="",$P$6=0,$P$7="",$P$7=0,$P$8="",$P$7&lt;1),"",
IF(MAX($W8:BQ8)+1&gt;$P$8,"",MAX($W8:BQ8)+1))</f>
        <v>47</v>
      </c>
      <c r="BS8" s="5">
        <f>IF(OR($P$6="",$P$6=0,$P$7="",$P$7=0,$P$8="",$P$7&lt;1),"",
IF(MAX($W8:BR8)+1&gt;$P$8,"",MAX($W8:BR8)+1))</f>
        <v>48</v>
      </c>
      <c r="BT8" s="5">
        <f>IF(OR($P$6="",$P$6=0,$P$7="",$P$7=0,$P$8="",$P$7&lt;1),"",
IF(MAX($W8:BS8)+1&gt;$P$8,"",MAX($W8:BS8)+1))</f>
        <v>49</v>
      </c>
      <c r="BU8" s="5">
        <f>IF(OR($P$6="",$P$6=0,$P$7="",$P$7=0,$P$8="",$P$7&lt;1),"",
IF(MAX($W8:BT8)+1&gt;$P$8,"",MAX($W8:BT8)+1))</f>
        <v>50</v>
      </c>
      <c r="BV8" s="5">
        <f>IF(OR($P$6="",$P$6=0,$P$7="",$P$7=0,$P$8="",$P$7&lt;1),"",
IF(MAX($W8:BU8)+1&gt;$P$8,"",MAX($W8:BU8)+1))</f>
        <v>51</v>
      </c>
      <c r="BW8" s="5">
        <f>IF(OR($P$6="",$P$6=0,$P$7="",$P$7=0,$P$8="",$P$7&lt;1),"",
IF(MAX($W8:BV8)+1&gt;$P$8,"",MAX($W8:BV8)+1))</f>
        <v>52</v>
      </c>
      <c r="BX8" s="5">
        <f>IF(OR($P$6="",$P$6=0,$P$7="",$P$7=0,$P$8="",$P$7&lt;1),"",
IF(MAX($W8:BW8)+1&gt;$P$8,"",MAX($W8:BW8)+1))</f>
        <v>53</v>
      </c>
      <c r="BY8" s="5">
        <f>IF(OR($P$6="",$P$6=0,$P$7="",$P$7=0,$P$8="",$P$7&lt;1),"",
IF(MAX($W8:BX8)+1&gt;$P$8,"",MAX($W8:BX8)+1))</f>
        <v>54</v>
      </c>
      <c r="BZ8" s="5">
        <f>IF(OR($P$6="",$P$6=0,$P$7="",$P$7=0,$P$8="",$P$7&lt;1),"",
IF(MAX($W8:BY8)+1&gt;$P$8,"",MAX($W8:BY8)+1))</f>
        <v>55</v>
      </c>
      <c r="CA8" s="5">
        <f>IF(OR($P$6="",$P$6=0,$P$7="",$P$7=0,$P$8="",$P$7&lt;1),"",
IF(MAX($W8:BZ8)+1&gt;$P$8,"",MAX($W8:BZ8)+1))</f>
        <v>56</v>
      </c>
      <c r="CB8" s="5">
        <f>IF(OR($P$6="",$P$6=0,$P$7="",$P$7=0,$P$8="",$P$7&lt;1),"",
IF(MAX($W8:CA8)+1&gt;$P$8,"",MAX($W8:CA8)+1))</f>
        <v>57</v>
      </c>
      <c r="CC8" s="5">
        <f>IF(OR($P$6="",$P$6=0,$P$7="",$P$7=0,$P$8="",$P$7&lt;1),"",
IF(MAX($W8:CB8)+1&gt;$P$8,"",MAX($W8:CB8)+1))</f>
        <v>58</v>
      </c>
      <c r="CD8" s="5">
        <f>IF(OR($P$6="",$P$6=0,$P$7="",$P$7=0,$P$8="",$P$7&lt;1),"",
IF(MAX($W8:CC8)+1&gt;$P$8,"",MAX($W8:CC8)+1))</f>
        <v>59</v>
      </c>
      <c r="CE8" s="5">
        <f>IF(OR($P$6="",$P$6=0,$P$7="",$P$7=0,$P$8="",$P$7&lt;1),"",
IF(MAX($W8:CD8)+1&gt;$P$8,"",MAX($W8:CD8)+1))</f>
        <v>60</v>
      </c>
      <c r="CF8" s="5" t="str">
        <f>IF(OR($P$6="",$P$6=0,$P$7="",$P$7=0,$P$8="",$P$7&lt;1),"",
IF(MAX($W8:CE8)+1&gt;$P$8,"",MAX($W8:CE8)+1))</f>
        <v/>
      </c>
    </row>
    <row r="9" spans="2:84" ht="3" customHeight="1" x14ac:dyDescent="0.3">
      <c r="B9" s="13">
        <f>ROW()</f>
        <v>9</v>
      </c>
    </row>
    <row r="10" spans="2:84" x14ac:dyDescent="0.3">
      <c r="B10" s="13">
        <f>ROW()</f>
        <v>10</v>
      </c>
    </row>
    <row r="11" spans="2:84" s="2" customFormat="1" x14ac:dyDescent="0.3">
      <c r="B11" s="26"/>
      <c r="H11" s="2" t="s">
        <v>19</v>
      </c>
      <c r="O11" s="8"/>
      <c r="P11" s="27"/>
      <c r="Q11" s="9"/>
      <c r="U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</row>
    <row r="12" spans="2:84" x14ac:dyDescent="0.3">
      <c r="B12" s="13">
        <f>ROW()</f>
        <v>12</v>
      </c>
    </row>
    <row r="13" spans="2:84" x14ac:dyDescent="0.3">
      <c r="B13" s="13">
        <f>ROW()</f>
        <v>13</v>
      </c>
      <c r="H13" s="1" t="s">
        <v>17</v>
      </c>
      <c r="M13" s="1" t="s">
        <v>18</v>
      </c>
      <c r="X13" s="5">
        <f>IF(X$4="",0,X16*$P14*$P15)</f>
        <v>300000</v>
      </c>
      <c r="Y13" s="5">
        <f t="shared" ref="Y13:CF13" si="56">IF(Y$4="",0,Y16*$P14*$P15)</f>
        <v>300000</v>
      </c>
      <c r="Z13" s="5">
        <f t="shared" si="56"/>
        <v>300000</v>
      </c>
      <c r="AA13" s="5">
        <f t="shared" si="56"/>
        <v>301000</v>
      </c>
      <c r="AB13" s="5">
        <f t="shared" si="56"/>
        <v>301000</v>
      </c>
      <c r="AC13" s="5">
        <f t="shared" si="56"/>
        <v>301000</v>
      </c>
      <c r="AD13" s="5">
        <f t="shared" si="56"/>
        <v>302000</v>
      </c>
      <c r="AE13" s="5">
        <f t="shared" si="56"/>
        <v>302000</v>
      </c>
      <c r="AF13" s="5">
        <f t="shared" si="56"/>
        <v>302000</v>
      </c>
      <c r="AG13" s="5">
        <f t="shared" si="56"/>
        <v>303000</v>
      </c>
      <c r="AH13" s="5">
        <f t="shared" si="56"/>
        <v>303000</v>
      </c>
      <c r="AI13" s="5">
        <f t="shared" si="56"/>
        <v>303000</v>
      </c>
      <c r="AJ13" s="5">
        <f t="shared" si="56"/>
        <v>304000</v>
      </c>
      <c r="AK13" s="5">
        <f t="shared" si="56"/>
        <v>304000</v>
      </c>
      <c r="AL13" s="5">
        <f t="shared" si="56"/>
        <v>304000</v>
      </c>
      <c r="AM13" s="5">
        <f t="shared" si="56"/>
        <v>305000</v>
      </c>
      <c r="AN13" s="5">
        <f t="shared" si="56"/>
        <v>305000</v>
      </c>
      <c r="AO13" s="5">
        <f t="shared" si="56"/>
        <v>305000</v>
      </c>
      <c r="AP13" s="5">
        <f t="shared" si="56"/>
        <v>306000</v>
      </c>
      <c r="AQ13" s="5">
        <f t="shared" si="56"/>
        <v>306000</v>
      </c>
      <c r="AR13" s="5">
        <f t="shared" si="56"/>
        <v>306000</v>
      </c>
      <c r="AS13" s="5">
        <f t="shared" si="56"/>
        <v>307000</v>
      </c>
      <c r="AT13" s="5">
        <f t="shared" si="56"/>
        <v>307000</v>
      </c>
      <c r="AU13" s="5">
        <f t="shared" si="56"/>
        <v>307000</v>
      </c>
      <c r="AV13" s="5">
        <f t="shared" si="56"/>
        <v>308000</v>
      </c>
      <c r="AW13" s="5">
        <f t="shared" si="56"/>
        <v>308000</v>
      </c>
      <c r="AX13" s="5">
        <f t="shared" si="56"/>
        <v>308000</v>
      </c>
      <c r="AY13" s="5">
        <f t="shared" si="56"/>
        <v>309000</v>
      </c>
      <c r="AZ13" s="5">
        <f t="shared" si="56"/>
        <v>309000</v>
      </c>
      <c r="BA13" s="5">
        <f t="shared" si="56"/>
        <v>309000</v>
      </c>
      <c r="BB13" s="5">
        <f t="shared" si="56"/>
        <v>310000</v>
      </c>
      <c r="BC13" s="5">
        <f t="shared" si="56"/>
        <v>310000</v>
      </c>
      <c r="BD13" s="5">
        <f t="shared" si="56"/>
        <v>310000</v>
      </c>
      <c r="BE13" s="5">
        <f t="shared" si="56"/>
        <v>311000</v>
      </c>
      <c r="BF13" s="5">
        <f t="shared" si="56"/>
        <v>311000</v>
      </c>
      <c r="BG13" s="5">
        <f t="shared" si="56"/>
        <v>311000</v>
      </c>
      <c r="BH13" s="5">
        <f t="shared" si="56"/>
        <v>312000</v>
      </c>
      <c r="BI13" s="5">
        <f t="shared" si="56"/>
        <v>312000</v>
      </c>
      <c r="BJ13" s="5">
        <f t="shared" si="56"/>
        <v>312000</v>
      </c>
      <c r="BK13" s="5">
        <f t="shared" si="56"/>
        <v>313000</v>
      </c>
      <c r="BL13" s="5">
        <f t="shared" si="56"/>
        <v>313000</v>
      </c>
      <c r="BM13" s="5">
        <f t="shared" si="56"/>
        <v>313000</v>
      </c>
      <c r="BN13" s="5">
        <f t="shared" si="56"/>
        <v>314000</v>
      </c>
      <c r="BO13" s="5">
        <f t="shared" si="56"/>
        <v>314000</v>
      </c>
      <c r="BP13" s="5">
        <f t="shared" si="56"/>
        <v>314000</v>
      </c>
      <c r="BQ13" s="5">
        <f t="shared" si="56"/>
        <v>315000</v>
      </c>
      <c r="BR13" s="5">
        <f t="shared" si="56"/>
        <v>315000</v>
      </c>
      <c r="BS13" s="5">
        <f t="shared" si="56"/>
        <v>315000</v>
      </c>
      <c r="BT13" s="5">
        <f t="shared" si="56"/>
        <v>316000</v>
      </c>
      <c r="BU13" s="5">
        <f t="shared" si="56"/>
        <v>316000</v>
      </c>
      <c r="BV13" s="5">
        <f t="shared" si="56"/>
        <v>316000</v>
      </c>
      <c r="BW13" s="5">
        <f t="shared" si="56"/>
        <v>317000</v>
      </c>
      <c r="BX13" s="5">
        <f t="shared" si="56"/>
        <v>317000</v>
      </c>
      <c r="BY13" s="5">
        <f t="shared" si="56"/>
        <v>317000</v>
      </c>
      <c r="BZ13" s="5">
        <f t="shared" si="56"/>
        <v>318000</v>
      </c>
      <c r="CA13" s="5">
        <f t="shared" si="56"/>
        <v>318000</v>
      </c>
      <c r="CB13" s="5">
        <f t="shared" si="56"/>
        <v>318000</v>
      </c>
      <c r="CC13" s="5">
        <f t="shared" si="56"/>
        <v>319000</v>
      </c>
      <c r="CD13" s="5">
        <f t="shared" si="56"/>
        <v>319000</v>
      </c>
      <c r="CE13" s="5">
        <f t="shared" si="56"/>
        <v>319000</v>
      </c>
      <c r="CF13" s="5">
        <f t="shared" si="56"/>
        <v>0</v>
      </c>
    </row>
    <row r="14" spans="2:84" x14ac:dyDescent="0.3">
      <c r="B14" s="13">
        <f>ROW()</f>
        <v>14</v>
      </c>
      <c r="H14" s="1" t="str">
        <f>$H$13</f>
        <v>Прогноз объемов рынка (спроса на продукцию)</v>
      </c>
      <c r="I14" s="1" t="s">
        <v>23</v>
      </c>
      <c r="M14" s="1" t="str">
        <f>"покупки"&amp;"/"&amp;$P$6</f>
        <v>покупки/месяц</v>
      </c>
      <c r="O14" s="8" t="s">
        <v>4</v>
      </c>
      <c r="P14" s="29">
        <v>2</v>
      </c>
    </row>
    <row r="15" spans="2:84" x14ac:dyDescent="0.3">
      <c r="B15" s="13">
        <f>ROW()</f>
        <v>15</v>
      </c>
      <c r="H15" s="1" t="str">
        <f t="shared" ref="H14:H19" si="57">$H$13</f>
        <v>Прогноз объемов рынка (спроса на продукцию)</v>
      </c>
      <c r="I15" s="1" t="s">
        <v>22</v>
      </c>
      <c r="M15" s="1" t="str">
        <f>$M$13&amp;"/"&amp;"покупка"</f>
        <v>ед.ГП/покупка</v>
      </c>
      <c r="O15" s="8" t="s">
        <v>4</v>
      </c>
      <c r="P15" s="29">
        <v>5</v>
      </c>
    </row>
    <row r="16" spans="2:84" x14ac:dyDescent="0.3">
      <c r="B16" s="13">
        <f>ROW()</f>
        <v>16</v>
      </c>
      <c r="H16" s="1" t="str">
        <f>$H$13</f>
        <v>Прогноз объемов рынка (спроса на продукцию)</v>
      </c>
      <c r="I16" s="1" t="s">
        <v>20</v>
      </c>
      <c r="M16" s="1" t="s">
        <v>21</v>
      </c>
      <c r="X16" s="5">
        <f>IF(X$4="",0,$P17+$P18*INT((X$8-1)/IF(OR($P19&lt;=0,$P19=""),1,$P19)))</f>
        <v>30000</v>
      </c>
      <c r="Y16" s="5">
        <f t="shared" ref="Y16:CF16" si="58">IF(Y$4="",0,$P17+$P18*INT((Y$8-1)/IF(OR($P19&lt;=0,$P19=""),1,$P19)))</f>
        <v>30000</v>
      </c>
      <c r="Z16" s="5">
        <f t="shared" si="58"/>
        <v>30000</v>
      </c>
      <c r="AA16" s="5">
        <f t="shared" si="58"/>
        <v>30100</v>
      </c>
      <c r="AB16" s="5">
        <f t="shared" si="58"/>
        <v>30100</v>
      </c>
      <c r="AC16" s="5">
        <f t="shared" si="58"/>
        <v>30100</v>
      </c>
      <c r="AD16" s="5">
        <f t="shared" si="58"/>
        <v>30200</v>
      </c>
      <c r="AE16" s="5">
        <f t="shared" si="58"/>
        <v>30200</v>
      </c>
      <c r="AF16" s="5">
        <f t="shared" si="58"/>
        <v>30200</v>
      </c>
      <c r="AG16" s="5">
        <f t="shared" si="58"/>
        <v>30300</v>
      </c>
      <c r="AH16" s="5">
        <f t="shared" si="58"/>
        <v>30300</v>
      </c>
      <c r="AI16" s="5">
        <f t="shared" si="58"/>
        <v>30300</v>
      </c>
      <c r="AJ16" s="5">
        <f t="shared" si="58"/>
        <v>30400</v>
      </c>
      <c r="AK16" s="5">
        <f t="shared" si="58"/>
        <v>30400</v>
      </c>
      <c r="AL16" s="5">
        <f t="shared" si="58"/>
        <v>30400</v>
      </c>
      <c r="AM16" s="5">
        <f t="shared" si="58"/>
        <v>30500</v>
      </c>
      <c r="AN16" s="5">
        <f t="shared" si="58"/>
        <v>30500</v>
      </c>
      <c r="AO16" s="5">
        <f t="shared" si="58"/>
        <v>30500</v>
      </c>
      <c r="AP16" s="5">
        <f t="shared" si="58"/>
        <v>30600</v>
      </c>
      <c r="AQ16" s="5">
        <f t="shared" si="58"/>
        <v>30600</v>
      </c>
      <c r="AR16" s="5">
        <f t="shared" si="58"/>
        <v>30600</v>
      </c>
      <c r="AS16" s="5">
        <f t="shared" si="58"/>
        <v>30700</v>
      </c>
      <c r="AT16" s="5">
        <f t="shared" si="58"/>
        <v>30700</v>
      </c>
      <c r="AU16" s="5">
        <f t="shared" si="58"/>
        <v>30700</v>
      </c>
      <c r="AV16" s="5">
        <f t="shared" si="58"/>
        <v>30800</v>
      </c>
      <c r="AW16" s="5">
        <f t="shared" si="58"/>
        <v>30800</v>
      </c>
      <c r="AX16" s="5">
        <f t="shared" si="58"/>
        <v>30800</v>
      </c>
      <c r="AY16" s="5">
        <f t="shared" si="58"/>
        <v>30900</v>
      </c>
      <c r="AZ16" s="5">
        <f t="shared" si="58"/>
        <v>30900</v>
      </c>
      <c r="BA16" s="5">
        <f t="shared" si="58"/>
        <v>30900</v>
      </c>
      <c r="BB16" s="5">
        <f t="shared" si="58"/>
        <v>31000</v>
      </c>
      <c r="BC16" s="5">
        <f t="shared" si="58"/>
        <v>31000</v>
      </c>
      <c r="BD16" s="5">
        <f t="shared" si="58"/>
        <v>31000</v>
      </c>
      <c r="BE16" s="5">
        <f t="shared" si="58"/>
        <v>31100</v>
      </c>
      <c r="BF16" s="5">
        <f t="shared" si="58"/>
        <v>31100</v>
      </c>
      <c r="BG16" s="5">
        <f t="shared" si="58"/>
        <v>31100</v>
      </c>
      <c r="BH16" s="5">
        <f t="shared" si="58"/>
        <v>31200</v>
      </c>
      <c r="BI16" s="5">
        <f t="shared" si="58"/>
        <v>31200</v>
      </c>
      <c r="BJ16" s="5">
        <f t="shared" si="58"/>
        <v>31200</v>
      </c>
      <c r="BK16" s="5">
        <f t="shared" si="58"/>
        <v>31300</v>
      </c>
      <c r="BL16" s="5">
        <f t="shared" si="58"/>
        <v>31300</v>
      </c>
      <c r="BM16" s="5">
        <f t="shared" si="58"/>
        <v>31300</v>
      </c>
      <c r="BN16" s="5">
        <f t="shared" si="58"/>
        <v>31400</v>
      </c>
      <c r="BO16" s="5">
        <f t="shared" si="58"/>
        <v>31400</v>
      </c>
      <c r="BP16" s="5">
        <f t="shared" si="58"/>
        <v>31400</v>
      </c>
      <c r="BQ16" s="5">
        <f t="shared" si="58"/>
        <v>31500</v>
      </c>
      <c r="BR16" s="5">
        <f t="shared" si="58"/>
        <v>31500</v>
      </c>
      <c r="BS16" s="5">
        <f t="shared" si="58"/>
        <v>31500</v>
      </c>
      <c r="BT16" s="5">
        <f t="shared" si="58"/>
        <v>31600</v>
      </c>
      <c r="BU16" s="5">
        <f t="shared" si="58"/>
        <v>31600</v>
      </c>
      <c r="BV16" s="5">
        <f t="shared" si="58"/>
        <v>31600</v>
      </c>
      <c r="BW16" s="5">
        <f t="shared" si="58"/>
        <v>31700</v>
      </c>
      <c r="BX16" s="5">
        <f t="shared" si="58"/>
        <v>31700</v>
      </c>
      <c r="BY16" s="5">
        <f t="shared" si="58"/>
        <v>31700</v>
      </c>
      <c r="BZ16" s="5">
        <f t="shared" si="58"/>
        <v>31800</v>
      </c>
      <c r="CA16" s="5">
        <f t="shared" si="58"/>
        <v>31800</v>
      </c>
      <c r="CB16" s="5">
        <f t="shared" si="58"/>
        <v>31800</v>
      </c>
      <c r="CC16" s="5">
        <f t="shared" si="58"/>
        <v>31900</v>
      </c>
      <c r="CD16" s="5">
        <f t="shared" si="58"/>
        <v>31900</v>
      </c>
      <c r="CE16" s="5">
        <f t="shared" si="58"/>
        <v>31900</v>
      </c>
      <c r="CF16" s="5">
        <f t="shared" si="58"/>
        <v>0</v>
      </c>
    </row>
    <row r="17" spans="2:84" x14ac:dyDescent="0.3">
      <c r="B17" s="13">
        <f>ROW()</f>
        <v>17</v>
      </c>
      <c r="H17" s="1" t="str">
        <f t="shared" si="57"/>
        <v>Прогноз объемов рынка (спроса на продукцию)</v>
      </c>
      <c r="I17" s="1" t="str">
        <f t="shared" ref="I15:I19" si="59">$I$16</f>
        <v>Прогноз кол-ва покупателей</v>
      </c>
      <c r="J17" s="1" t="s">
        <v>24</v>
      </c>
      <c r="O17" s="8" t="s">
        <v>4</v>
      </c>
      <c r="P17" s="18">
        <v>30000</v>
      </c>
    </row>
    <row r="18" spans="2:84" x14ac:dyDescent="0.3">
      <c r="B18" s="13">
        <f>ROW()</f>
        <v>18</v>
      </c>
      <c r="H18" s="1" t="str">
        <f t="shared" si="57"/>
        <v>Прогноз объемов рынка (спроса на продукцию)</v>
      </c>
      <c r="I18" s="1" t="str">
        <f t="shared" si="59"/>
        <v>Прогноз кол-ва покупателей</v>
      </c>
      <c r="J18" s="1" t="s">
        <v>25</v>
      </c>
      <c r="O18" s="8" t="s">
        <v>4</v>
      </c>
      <c r="P18" s="18">
        <v>100</v>
      </c>
    </row>
    <row r="19" spans="2:84" x14ac:dyDescent="0.3">
      <c r="B19" s="13">
        <f>ROW()</f>
        <v>19</v>
      </c>
      <c r="H19" s="1" t="str">
        <f t="shared" si="57"/>
        <v>Прогноз объемов рынка (спроса на продукцию)</v>
      </c>
      <c r="I19" s="1" t="str">
        <f t="shared" si="59"/>
        <v>Прогноз кол-ва покупателей</v>
      </c>
      <c r="J19" s="1" t="s">
        <v>26</v>
      </c>
      <c r="O19" s="8" t="s">
        <v>4</v>
      </c>
      <c r="P19" s="18">
        <v>3</v>
      </c>
    </row>
    <row r="20" spans="2:84" x14ac:dyDescent="0.3">
      <c r="B20" s="13">
        <f>ROW()</f>
        <v>20</v>
      </c>
    </row>
    <row r="21" spans="2:84" x14ac:dyDescent="0.3">
      <c r="B21" s="13">
        <f>ROW()</f>
        <v>21</v>
      </c>
      <c r="H21" s="1" t="s">
        <v>27</v>
      </c>
      <c r="M21" s="1" t="str">
        <f>$M$13</f>
        <v>ед.ГП</v>
      </c>
      <c r="X21" s="5">
        <f>IF(X$4="",0,IF(X$8&gt;=IF($P22&lt;=$P24,$P24+1,$P22),$P23,IF(X$8&gt;=$P24,$P23*(X$8-$P24)/(IF($P22&lt;=$P24,$P24+1,$P22)-$P24),0)))*X13</f>
        <v>0</v>
      </c>
      <c r="Y21" s="5">
        <f t="shared" ref="Y21:CF21" si="60">IF(Y$4="",0,IF(Y$8&gt;=IF($P22&lt;=$P24,$P24+1,$P22),$P23,IF(Y$8&gt;=$P24,$P23*(Y$8-$P24)/(IF($P22&lt;=$P24,$P24+1,$P22)-$P24),0)))*Y13</f>
        <v>0</v>
      </c>
      <c r="Z21" s="5">
        <f t="shared" si="60"/>
        <v>0</v>
      </c>
      <c r="AA21" s="5">
        <f t="shared" si="60"/>
        <v>0</v>
      </c>
      <c r="AB21" s="5">
        <f t="shared" si="60"/>
        <v>0</v>
      </c>
      <c r="AC21" s="5">
        <f t="shared" si="60"/>
        <v>0</v>
      </c>
      <c r="AD21" s="5">
        <f t="shared" si="60"/>
        <v>487.09677419354841</v>
      </c>
      <c r="AE21" s="5">
        <f t="shared" si="60"/>
        <v>974.19354838709683</v>
      </c>
      <c r="AF21" s="5">
        <f t="shared" si="60"/>
        <v>1461.2903225806456</v>
      </c>
      <c r="AG21" s="5">
        <f t="shared" si="60"/>
        <v>1954.8387096774193</v>
      </c>
      <c r="AH21" s="5">
        <f t="shared" si="60"/>
        <v>2443.5483870967741</v>
      </c>
      <c r="AI21" s="5">
        <f t="shared" si="60"/>
        <v>2932.2580645161297</v>
      </c>
      <c r="AJ21" s="5">
        <f t="shared" si="60"/>
        <v>3432.2580645161293</v>
      </c>
      <c r="AK21" s="5">
        <f t="shared" si="60"/>
        <v>3922.5806451612902</v>
      </c>
      <c r="AL21" s="5">
        <f t="shared" si="60"/>
        <v>4412.9032258064517</v>
      </c>
      <c r="AM21" s="5">
        <f t="shared" si="60"/>
        <v>4919.3548387096771</v>
      </c>
      <c r="AN21" s="5">
        <f t="shared" si="60"/>
        <v>5411.2903225806449</v>
      </c>
      <c r="AO21" s="5">
        <f t="shared" si="60"/>
        <v>5903.2258064516145</v>
      </c>
      <c r="AP21" s="5">
        <f t="shared" si="60"/>
        <v>6416.1290322580653</v>
      </c>
      <c r="AQ21" s="5">
        <f t="shared" si="60"/>
        <v>6909.677419354839</v>
      </c>
      <c r="AR21" s="5">
        <f t="shared" si="60"/>
        <v>7403.2258064516127</v>
      </c>
      <c r="AS21" s="5">
        <f t="shared" si="60"/>
        <v>7922.5806451612907</v>
      </c>
      <c r="AT21" s="5">
        <f t="shared" si="60"/>
        <v>8417.741935483873</v>
      </c>
      <c r="AU21" s="5">
        <f t="shared" si="60"/>
        <v>8912.9032258064526</v>
      </c>
      <c r="AV21" s="5">
        <f t="shared" si="60"/>
        <v>9438.709677419356</v>
      </c>
      <c r="AW21" s="5">
        <f t="shared" si="60"/>
        <v>9935.4838709677424</v>
      </c>
      <c r="AX21" s="5">
        <f t="shared" si="60"/>
        <v>10432.258064516131</v>
      </c>
      <c r="AY21" s="5">
        <f t="shared" si="60"/>
        <v>10964.516129032258</v>
      </c>
      <c r="AZ21" s="5">
        <f t="shared" si="60"/>
        <v>11462.903225806453</v>
      </c>
      <c r="BA21" s="5">
        <f t="shared" si="60"/>
        <v>11961.290322580648</v>
      </c>
      <c r="BB21" s="5">
        <f t="shared" si="60"/>
        <v>12500</v>
      </c>
      <c r="BC21" s="5">
        <f t="shared" si="60"/>
        <v>13000.000000000002</v>
      </c>
      <c r="BD21" s="5">
        <f t="shared" si="60"/>
        <v>13500</v>
      </c>
      <c r="BE21" s="5">
        <f t="shared" si="60"/>
        <v>14045.161290322581</v>
      </c>
      <c r="BF21" s="5">
        <f t="shared" si="60"/>
        <v>14546.77419354839</v>
      </c>
      <c r="BG21" s="5">
        <f t="shared" si="60"/>
        <v>15048.387096774193</v>
      </c>
      <c r="BH21" s="5">
        <f t="shared" si="60"/>
        <v>15600</v>
      </c>
      <c r="BI21" s="5">
        <f t="shared" si="60"/>
        <v>15600</v>
      </c>
      <c r="BJ21" s="5">
        <f t="shared" si="60"/>
        <v>15600</v>
      </c>
      <c r="BK21" s="5">
        <f t="shared" si="60"/>
        <v>15650</v>
      </c>
      <c r="BL21" s="5">
        <f t="shared" si="60"/>
        <v>15650</v>
      </c>
      <c r="BM21" s="5">
        <f t="shared" si="60"/>
        <v>15650</v>
      </c>
      <c r="BN21" s="5">
        <f t="shared" si="60"/>
        <v>15700</v>
      </c>
      <c r="BO21" s="5">
        <f t="shared" si="60"/>
        <v>15700</v>
      </c>
      <c r="BP21" s="5">
        <f t="shared" si="60"/>
        <v>15700</v>
      </c>
      <c r="BQ21" s="5">
        <f t="shared" si="60"/>
        <v>15750</v>
      </c>
      <c r="BR21" s="5">
        <f t="shared" si="60"/>
        <v>15750</v>
      </c>
      <c r="BS21" s="5">
        <f t="shared" si="60"/>
        <v>15750</v>
      </c>
      <c r="BT21" s="5">
        <f t="shared" si="60"/>
        <v>15800</v>
      </c>
      <c r="BU21" s="5">
        <f t="shared" si="60"/>
        <v>15800</v>
      </c>
      <c r="BV21" s="5">
        <f t="shared" si="60"/>
        <v>15800</v>
      </c>
      <c r="BW21" s="5">
        <f t="shared" si="60"/>
        <v>15850</v>
      </c>
      <c r="BX21" s="5">
        <f t="shared" si="60"/>
        <v>15850</v>
      </c>
      <c r="BY21" s="5">
        <f t="shared" si="60"/>
        <v>15850</v>
      </c>
      <c r="BZ21" s="5">
        <f t="shared" si="60"/>
        <v>15900</v>
      </c>
      <c r="CA21" s="5">
        <f t="shared" si="60"/>
        <v>15900</v>
      </c>
      <c r="CB21" s="5">
        <f t="shared" si="60"/>
        <v>15900</v>
      </c>
      <c r="CC21" s="5">
        <f t="shared" si="60"/>
        <v>15950</v>
      </c>
      <c r="CD21" s="5">
        <f t="shared" si="60"/>
        <v>15950</v>
      </c>
      <c r="CE21" s="5">
        <f t="shared" si="60"/>
        <v>15950</v>
      </c>
      <c r="CF21" s="5">
        <f t="shared" si="60"/>
        <v>0</v>
      </c>
    </row>
    <row r="22" spans="2:84" x14ac:dyDescent="0.3">
      <c r="B22" s="13">
        <f>ROW()</f>
        <v>22</v>
      </c>
      <c r="H22" s="1" t="str">
        <f>$H$21</f>
        <v>Прогноз собственного спроса на продукцию</v>
      </c>
      <c r="I22" s="1" t="s">
        <v>28</v>
      </c>
      <c r="O22" s="8" t="s">
        <v>4</v>
      </c>
      <c r="P22" s="18">
        <v>37</v>
      </c>
    </row>
    <row r="23" spans="2:84" x14ac:dyDescent="0.3">
      <c r="B23" s="13">
        <f>ROW()</f>
        <v>23</v>
      </c>
      <c r="H23" s="1" t="str">
        <f>$H$21</f>
        <v>Прогноз собственного спроса на продукцию</v>
      </c>
      <c r="I23" s="1" t="s">
        <v>29</v>
      </c>
      <c r="O23" s="8" t="s">
        <v>4</v>
      </c>
      <c r="P23" s="30">
        <v>0.05</v>
      </c>
    </row>
    <row r="24" spans="2:84" x14ac:dyDescent="0.3">
      <c r="B24" s="13">
        <f>ROW()</f>
        <v>24</v>
      </c>
      <c r="H24" s="1" t="str">
        <f>$H$21</f>
        <v>Прогноз собственного спроса на продукцию</v>
      </c>
      <c r="I24" s="1" t="s">
        <v>31</v>
      </c>
      <c r="O24" s="8" t="s">
        <v>4</v>
      </c>
      <c r="P24" s="18">
        <v>6</v>
      </c>
    </row>
    <row r="25" spans="2:84" x14ac:dyDescent="0.3">
      <c r="B25" s="13">
        <f>ROW()</f>
        <v>25</v>
      </c>
      <c r="M25" s="1" t="s">
        <v>30</v>
      </c>
    </row>
    <row r="26" spans="2:84" x14ac:dyDescent="0.3">
      <c r="B26" s="13">
        <f>ROW()</f>
        <v>26</v>
      </c>
      <c r="M26" s="1" t="s">
        <v>33</v>
      </c>
    </row>
    <row r="27" spans="2:84" x14ac:dyDescent="0.3">
      <c r="B27" s="13">
        <f>ROW()</f>
        <v>27</v>
      </c>
      <c r="M27" s="1" t="s">
        <v>32</v>
      </c>
    </row>
    <row r="28" spans="2:84" x14ac:dyDescent="0.3">
      <c r="B28" s="13">
        <f>ROW()</f>
        <v>28</v>
      </c>
      <c r="M28" s="31" t="s">
        <v>34</v>
      </c>
    </row>
    <row r="29" spans="2:84" x14ac:dyDescent="0.3">
      <c r="B29" s="13">
        <f>ROW()</f>
        <v>29</v>
      </c>
      <c r="M29" s="1" t="s">
        <v>35</v>
      </c>
    </row>
    <row r="30" spans="2:84" x14ac:dyDescent="0.3">
      <c r="B30" s="13">
        <f>ROW()</f>
        <v>30</v>
      </c>
      <c r="M30" s="1" t="s">
        <v>36</v>
      </c>
    </row>
    <row r="31" spans="2:84" x14ac:dyDescent="0.3">
      <c r="B31" s="13">
        <f>ROW()</f>
        <v>31</v>
      </c>
    </row>
    <row r="32" spans="2:84" x14ac:dyDescent="0.3">
      <c r="B32" s="13">
        <f>ROW()</f>
        <v>32</v>
      </c>
    </row>
    <row r="33" spans="2:2" x14ac:dyDescent="0.3">
      <c r="B33" s="13">
        <f>ROW()</f>
        <v>33</v>
      </c>
    </row>
    <row r="34" spans="2:2" x14ac:dyDescent="0.3">
      <c r="B34" s="13">
        <f>ROW()</f>
        <v>34</v>
      </c>
    </row>
    <row r="35" spans="2:2" x14ac:dyDescent="0.3">
      <c r="B35" s="13">
        <f>ROW()</f>
        <v>35</v>
      </c>
    </row>
    <row r="36" spans="2:2" x14ac:dyDescent="0.3">
      <c r="B36" s="13">
        <f>ROW()</f>
        <v>36</v>
      </c>
    </row>
    <row r="37" spans="2:2" x14ac:dyDescent="0.3">
      <c r="B37" s="13">
        <f>ROW()</f>
        <v>37</v>
      </c>
    </row>
    <row r="38" spans="2:2" x14ac:dyDescent="0.3">
      <c r="B38" s="13">
        <f>ROW()</f>
        <v>38</v>
      </c>
    </row>
    <row r="39" spans="2:2" x14ac:dyDescent="0.3">
      <c r="B39" s="13">
        <f>ROW()</f>
        <v>39</v>
      </c>
    </row>
    <row r="40" spans="2:2" x14ac:dyDescent="0.3">
      <c r="B40" s="13">
        <f>ROW()</f>
        <v>40</v>
      </c>
    </row>
    <row r="41" spans="2:2" x14ac:dyDescent="0.3">
      <c r="B41" s="13">
        <f>ROW()</f>
        <v>41</v>
      </c>
    </row>
    <row r="42" spans="2:2" x14ac:dyDescent="0.3">
      <c r="B42" s="13">
        <f>ROW()</f>
        <v>42</v>
      </c>
    </row>
    <row r="43" spans="2:2" x14ac:dyDescent="0.3">
      <c r="B43" s="13">
        <f>ROW()</f>
        <v>43</v>
      </c>
    </row>
    <row r="44" spans="2:2" x14ac:dyDescent="0.3">
      <c r="B44" s="13">
        <f>ROW()</f>
        <v>44</v>
      </c>
    </row>
    <row r="45" spans="2:2" x14ac:dyDescent="0.3">
      <c r="B45" s="13">
        <f>ROW()</f>
        <v>45</v>
      </c>
    </row>
    <row r="46" spans="2:2" x14ac:dyDescent="0.3">
      <c r="B46" s="13">
        <f>ROW()</f>
        <v>46</v>
      </c>
    </row>
    <row r="47" spans="2:2" x14ac:dyDescent="0.3">
      <c r="B47" s="13">
        <f>ROW()</f>
        <v>47</v>
      </c>
    </row>
    <row r="48" spans="2:2" x14ac:dyDescent="0.3">
      <c r="B48" s="13">
        <f>ROW()</f>
        <v>48</v>
      </c>
    </row>
    <row r="51" spans="8:8" x14ac:dyDescent="0.3">
      <c r="H51" s="1" t="s">
        <v>15</v>
      </c>
    </row>
  </sheetData>
  <conditionalFormatting sqref="X4:Z4">
    <cfRule type="containsBlanks" dxfId="79" priority="43">
      <formula>LEN(TRIM(X4))=0</formula>
    </cfRule>
  </conditionalFormatting>
  <conditionalFormatting sqref="X1:Z1 A14:A48">
    <cfRule type="containsBlanks" dxfId="78" priority="42">
      <formula>LEN(TRIM(A1))=0</formula>
    </cfRule>
  </conditionalFormatting>
  <conditionalFormatting sqref="H6:J6 H14:J48 U14:U48 X14:CF48">
    <cfRule type="expression" dxfId="77" priority="39">
      <formula>AND($H6&lt;&gt;"",$I6&lt;&gt;"",$J6&lt;&gt;"")</formula>
    </cfRule>
    <cfRule type="expression" dxfId="76" priority="40">
      <formula>AND($H6&lt;&gt;"",$I6&lt;&gt;"",$J6="")</formula>
    </cfRule>
    <cfRule type="expression" dxfId="75" priority="41">
      <formula>AND($H6&lt;&gt;"",$I6="",$J6="")</formula>
    </cfRule>
  </conditionalFormatting>
  <conditionalFormatting sqref="X6:Z6 U6">
    <cfRule type="expression" dxfId="74" priority="36">
      <formula>AND($H6&lt;&gt;"",$I6&lt;&gt;"",$J6&lt;&gt;"")</formula>
    </cfRule>
    <cfRule type="expression" dxfId="73" priority="37">
      <formula>AND($H6&lt;&gt;"",$I6&lt;&gt;"",$J6="")</formula>
    </cfRule>
    <cfRule type="expression" dxfId="72" priority="38">
      <formula>AND($H6&lt;&gt;"",$I6="",$J6="")</formula>
    </cfRule>
  </conditionalFormatting>
  <conditionalFormatting sqref="H6 H14:H48">
    <cfRule type="expression" dxfId="71" priority="35">
      <formula>AND($H6&lt;&gt;"",$I6&lt;&gt;"")</formula>
    </cfRule>
  </conditionalFormatting>
  <conditionalFormatting sqref="I6 I14:I48">
    <cfRule type="expression" dxfId="70" priority="34">
      <formula>AND($I6&lt;&gt;"",$J6&lt;&gt;"")</formula>
    </cfRule>
  </conditionalFormatting>
  <conditionalFormatting sqref="H7:J10 H12:J13">
    <cfRule type="expression" dxfId="69" priority="31">
      <formula>AND($H7&lt;&gt;"",$I7&lt;&gt;"",$J7&lt;&gt;"")</formula>
    </cfRule>
    <cfRule type="expression" dxfId="68" priority="32">
      <formula>AND($H7&lt;&gt;"",$I7&lt;&gt;"",$J7="")</formula>
    </cfRule>
    <cfRule type="expression" dxfId="67" priority="33">
      <formula>AND($H7&lt;&gt;"",$I7="",$J7="")</formula>
    </cfRule>
  </conditionalFormatting>
  <conditionalFormatting sqref="X7:Z10 U7:U10 U12:U13 X12:Z13">
    <cfRule type="expression" dxfId="66" priority="28">
      <formula>AND($H7&lt;&gt;"",$I7&lt;&gt;"",$J7&lt;&gt;"")</formula>
    </cfRule>
    <cfRule type="expression" dxfId="65" priority="29">
      <formula>AND($H7&lt;&gt;"",$I7&lt;&gt;"",$J7="")</formula>
    </cfRule>
    <cfRule type="expression" dxfId="64" priority="30">
      <formula>AND($H7&lt;&gt;"",$I7="",$J7="")</formula>
    </cfRule>
  </conditionalFormatting>
  <conditionalFormatting sqref="H7:H10 H12:H13">
    <cfRule type="expression" dxfId="63" priority="27">
      <formula>AND($H7&lt;&gt;"",$I7&lt;&gt;"")</formula>
    </cfRule>
  </conditionalFormatting>
  <conditionalFormatting sqref="I7:I10 I12:I13">
    <cfRule type="expression" dxfId="62" priority="26">
      <formula>AND($I7&lt;&gt;"",$J7&lt;&gt;"")</formula>
    </cfRule>
  </conditionalFormatting>
  <conditionalFormatting sqref="A6:A10 A12:A13">
    <cfRule type="containsBlanks" dxfId="61" priority="25">
      <formula>LEN(TRIM(A6))=0</formula>
    </cfRule>
  </conditionalFormatting>
  <conditionalFormatting sqref="AA4:AB4">
    <cfRule type="containsBlanks" dxfId="60" priority="24">
      <formula>LEN(TRIM(AA4))=0</formula>
    </cfRule>
  </conditionalFormatting>
  <conditionalFormatting sqref="AA1:AB1">
    <cfRule type="containsBlanks" dxfId="59" priority="23">
      <formula>LEN(TRIM(AA1))=0</formula>
    </cfRule>
  </conditionalFormatting>
  <conditionalFormatting sqref="AA6:AB6">
    <cfRule type="expression" dxfId="58" priority="20">
      <formula>AND($H6&lt;&gt;"",$I6&lt;&gt;"",$J6&lt;&gt;"")</formula>
    </cfRule>
    <cfRule type="expression" dxfId="57" priority="21">
      <formula>AND($H6&lt;&gt;"",$I6&lt;&gt;"",$J6="")</formula>
    </cfRule>
    <cfRule type="expression" dxfId="56" priority="22">
      <formula>AND($H6&lt;&gt;"",$I6="",$J6="")</formula>
    </cfRule>
  </conditionalFormatting>
  <conditionalFormatting sqref="AA7:AB10 AA12:AB13">
    <cfRule type="expression" dxfId="55" priority="17">
      <formula>AND($H7&lt;&gt;"",$I7&lt;&gt;"",$J7&lt;&gt;"")</formula>
    </cfRule>
    <cfRule type="expression" dxfId="54" priority="18">
      <formula>AND($H7&lt;&gt;"",$I7&lt;&gt;"",$J7="")</formula>
    </cfRule>
    <cfRule type="expression" dxfId="53" priority="19">
      <formula>AND($H7&lt;&gt;"",$I7="",$J7="")</formula>
    </cfRule>
  </conditionalFormatting>
  <conditionalFormatting sqref="AC4:AD4">
    <cfRule type="containsBlanks" dxfId="52" priority="16">
      <formula>LEN(TRIM(AC4))=0</formula>
    </cfRule>
  </conditionalFormatting>
  <conditionalFormatting sqref="AC1:AD1">
    <cfRule type="containsBlanks" dxfId="51" priority="15">
      <formula>LEN(TRIM(AC1))=0</formula>
    </cfRule>
  </conditionalFormatting>
  <conditionalFormatting sqref="AC6:AD6">
    <cfRule type="expression" dxfId="50" priority="12">
      <formula>AND($H6&lt;&gt;"",$I6&lt;&gt;"",$J6&lt;&gt;"")</formula>
    </cfRule>
    <cfRule type="expression" dxfId="49" priority="13">
      <formula>AND($H6&lt;&gt;"",$I6&lt;&gt;"",$J6="")</formula>
    </cfRule>
    <cfRule type="expression" dxfId="48" priority="14">
      <formula>AND($H6&lt;&gt;"",$I6="",$J6="")</formula>
    </cfRule>
  </conditionalFormatting>
  <conditionalFormatting sqref="AC7:AD10 AC12:AD13">
    <cfRule type="expression" dxfId="47" priority="9">
      <formula>AND($H7&lt;&gt;"",$I7&lt;&gt;"",$J7&lt;&gt;"")</formula>
    </cfRule>
    <cfRule type="expression" dxfId="46" priority="10">
      <formula>AND($H7&lt;&gt;"",$I7&lt;&gt;"",$J7="")</formula>
    </cfRule>
    <cfRule type="expression" dxfId="45" priority="11">
      <formula>AND($H7&lt;&gt;"",$I7="",$J7="")</formula>
    </cfRule>
  </conditionalFormatting>
  <conditionalFormatting sqref="AE4:CF4">
    <cfRule type="containsBlanks" dxfId="44" priority="8">
      <formula>LEN(TRIM(AE4))=0</formula>
    </cfRule>
  </conditionalFormatting>
  <conditionalFormatting sqref="AE1:CF1">
    <cfRule type="containsBlanks" dxfId="43" priority="7">
      <formula>LEN(TRIM(AE1))=0</formula>
    </cfRule>
  </conditionalFormatting>
  <conditionalFormatting sqref="AE6:CF6">
    <cfRule type="expression" dxfId="42" priority="4">
      <formula>AND($H6&lt;&gt;"",$I6&lt;&gt;"",$J6&lt;&gt;"")</formula>
    </cfRule>
    <cfRule type="expression" dxfId="41" priority="5">
      <formula>AND($H6&lt;&gt;"",$I6&lt;&gt;"",$J6="")</formula>
    </cfRule>
    <cfRule type="expression" dxfId="40" priority="6">
      <formula>AND($H6&lt;&gt;"",$I6="",$J6="")</formula>
    </cfRule>
  </conditionalFormatting>
  <conditionalFormatting sqref="AE7:CF10 AE12:CF13">
    <cfRule type="expression" dxfId="39" priority="1">
      <formula>AND($H7&lt;&gt;"",$I7&lt;&gt;"",$J7&lt;&gt;"")</formula>
    </cfRule>
    <cfRule type="expression" dxfId="38" priority="2">
      <formula>AND($H7&lt;&gt;"",$I7&lt;&gt;"",$J7="")</formula>
    </cfRule>
    <cfRule type="expression" dxfId="37" priority="3">
      <formula>AND($H7&lt;&gt;"",$I7="",$J7="")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INDIRECT(INDEX(Lists!$5:$5,1,SUMIFS(Lists!$1:$1,Lists!$4:$4,$I6)))</xm:f>
          </x14:formula1>
          <xm:sqref>P6:P7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AD47"/>
  <sheetViews>
    <sheetView showGridLines="0" workbookViewId="0">
      <pane xSplit="22" ySplit="9" topLeftCell="W10" activePane="bottomRight" state="frozen"/>
      <selection pane="topRight" activeCell="W1" sqref="W1"/>
      <selection pane="bottomLeft" activeCell="A10" sqref="A10"/>
      <selection pane="bottomRight" activeCell="H4" sqref="H4:P8"/>
    </sheetView>
  </sheetViews>
  <sheetFormatPr defaultRowHeight="14.4" x14ac:dyDescent="0.3"/>
  <cols>
    <col min="1" max="1" width="1.77734375" style="1" customWidth="1"/>
    <col min="2" max="2" width="1.77734375" style="13" customWidth="1"/>
    <col min="3" max="9" width="1.77734375" style="1" customWidth="1"/>
    <col min="10" max="10" width="31.109375" style="1" customWidth="1"/>
    <col min="11" max="12" width="0.88671875" style="1" customWidth="1"/>
    <col min="13" max="13" width="11.6640625" style="1" bestFit="1" customWidth="1"/>
    <col min="14" max="14" width="0.88671875" style="1" customWidth="1"/>
    <col min="15" max="15" width="1.77734375" style="8" customWidth="1"/>
    <col min="16" max="16" width="23.33203125" style="10" customWidth="1"/>
    <col min="17" max="17" width="1.77734375" style="9" customWidth="1"/>
    <col min="18" max="20" width="0.88671875" style="1" customWidth="1"/>
    <col min="21" max="21" width="14.77734375" style="5" customWidth="1"/>
    <col min="22" max="23" width="0.88671875" style="1" customWidth="1"/>
    <col min="24" max="30" width="12.77734375" style="5" customWidth="1"/>
    <col min="31" max="16384" width="8.88671875" style="1"/>
  </cols>
  <sheetData>
    <row r="1" spans="2:30" s="13" customFormat="1" ht="10.050000000000001" customHeight="1" x14ac:dyDescent="0.2">
      <c r="O1" s="22"/>
      <c r="P1" s="23"/>
      <c r="Q1" s="22"/>
      <c r="U1" s="24"/>
      <c r="X1" s="24">
        <f>MAX($W1:W1)+1</f>
        <v>1</v>
      </c>
      <c r="Y1" s="24">
        <f>MAX($W1:X1)+1</f>
        <v>2</v>
      </c>
      <c r="Z1" s="24">
        <f>MAX($W1:Y1)+1</f>
        <v>3</v>
      </c>
      <c r="AA1" s="24">
        <f>MAX($W1:Z1)+1</f>
        <v>4</v>
      </c>
      <c r="AB1" s="24">
        <f>MAX($W1:AA1)+1</f>
        <v>5</v>
      </c>
      <c r="AC1" s="24">
        <f>MAX($W1:AB1)+1</f>
        <v>6</v>
      </c>
      <c r="AD1" s="24">
        <f>MAX($W1:AC1)+1</f>
        <v>7</v>
      </c>
    </row>
    <row r="2" spans="2:30" s="13" customFormat="1" ht="10.050000000000001" customHeight="1" x14ac:dyDescent="0.2">
      <c r="O2" s="22"/>
      <c r="P2" s="23"/>
      <c r="Q2" s="22"/>
      <c r="U2" s="24"/>
      <c r="X2" s="24">
        <f>COLUMN()</f>
        <v>24</v>
      </c>
      <c r="Y2" s="24">
        <f>COLUMN()</f>
        <v>25</v>
      </c>
      <c r="Z2" s="24">
        <f>COLUMN()</f>
        <v>26</v>
      </c>
      <c r="AA2" s="24">
        <f>COLUMN()</f>
        <v>27</v>
      </c>
      <c r="AB2" s="24">
        <f>COLUMN()</f>
        <v>28</v>
      </c>
      <c r="AC2" s="24">
        <f>COLUMN()</f>
        <v>29</v>
      </c>
      <c r="AD2" s="24">
        <f>COLUMN()</f>
        <v>30</v>
      </c>
    </row>
    <row r="3" spans="2:30" s="13" customFormat="1" ht="10.050000000000001" customHeight="1" x14ac:dyDescent="0.2">
      <c r="O3" s="22"/>
      <c r="P3" s="23"/>
      <c r="Q3" s="22"/>
      <c r="U3" s="24"/>
      <c r="X3" s="24"/>
      <c r="Y3" s="24"/>
      <c r="Z3" s="24"/>
      <c r="AA3" s="24"/>
      <c r="AB3" s="24"/>
      <c r="AC3" s="24"/>
      <c r="AD3" s="24"/>
    </row>
    <row r="4" spans="2:30" s="2" customFormat="1" x14ac:dyDescent="0.3">
      <c r="B4" s="14"/>
      <c r="H4" s="3" t="s">
        <v>0</v>
      </c>
      <c r="I4" s="3"/>
      <c r="J4" s="3"/>
      <c r="M4" s="3" t="s">
        <v>1</v>
      </c>
      <c r="O4" s="8"/>
      <c r="P4" s="11" t="s">
        <v>2</v>
      </c>
      <c r="Q4" s="9"/>
      <c r="U4" s="6" t="s">
        <v>3</v>
      </c>
      <c r="X4" s="21">
        <f>IF(OR($P$6="",$P$6=0,$P$7="",$P$7=0,$P$8="",$P$7&lt;1),"",
IF(X$8="","",
IF($P$6=Lists!$I$6,X6,
IF($P$6=Lists!$I$7,INT(MONTH(X7)/3)&amp;"кв"&amp;(YEAR(X7)-2000)&amp;"г",
IF($P$6=Lists!$I$8,X8&amp;" год",
IF($P$6=Lists!$I$9,YEAR(X7)&amp;"г.",""))))))</f>
        <v>44531</v>
      </c>
      <c r="Y4" s="21">
        <f>IF(OR($P$6="",$P$6=0,$P$7="",$P$7=0,$P$8="",$P$7&lt;1),"",
IF(Y$8="","",
IF($P$6=Lists!$I$6,Y6,
IF($P$6=Lists!$I$7,INT(MONTH(Y7)/3)&amp;"кв"&amp;(YEAR(Y7)-2000)&amp;"г",
IF($P$6=Lists!$I$8,Y8&amp;" год",
IF($P$6=Lists!$I$9,YEAR(Y7)&amp;"г.",""))))))</f>
        <v>44562</v>
      </c>
      <c r="Z4" s="21">
        <f>IF(OR($P$6="",$P$6=0,$P$7="",$P$7=0,$P$8="",$P$7&lt;1),"",
IF(Z$8="","",
IF($P$6=Lists!$I$6,Z6,
IF($P$6=Lists!$I$7,INT(MONTH(Z7)/3)&amp;"кв"&amp;(YEAR(Z7)-2000)&amp;"г",
IF($P$6=Lists!$I$8,Z8&amp;" год",
IF($P$6=Lists!$I$9,YEAR(Z7)&amp;"г.",""))))))</f>
        <v>44593</v>
      </c>
      <c r="AA4" s="21">
        <f>IF(OR($P$6="",$P$6=0,$P$7="",$P$7=0,$P$8="",$P$7&lt;1),"",
IF(AA$8="","",
IF($P$6=Lists!$I$6,AA6,
IF($P$6=Lists!$I$7,INT(MONTH(AA7)/3)&amp;"кв"&amp;(YEAR(AA7)-2000)&amp;"г",
IF($P$6=Lists!$I$8,AA8&amp;" год",
IF($P$6=Lists!$I$9,YEAR(AA7)&amp;"г.",""))))))</f>
        <v>44621</v>
      </c>
      <c r="AB4" s="21">
        <f>IF(OR($P$6="",$P$6=0,$P$7="",$P$7=0,$P$8="",$P$7&lt;1),"",
IF(AB$8="","",
IF($P$6=Lists!$I$6,AB6,
IF($P$6=Lists!$I$7,INT(MONTH(AB7)/3)&amp;"кв"&amp;(YEAR(AB7)-2000)&amp;"г",
IF($P$6=Lists!$I$8,AB8&amp;" год",
IF($P$6=Lists!$I$9,YEAR(AB7)&amp;"г.",""))))))</f>
        <v>44652</v>
      </c>
      <c r="AC4" s="21" t="str">
        <f>IF(OR($P$6="",$P$6=0,$P$7="",$P$7=0,$P$8="",$P$7&lt;1),"",
IF(AC$8="","",
IF($P$6=Lists!$I$6,AC6,
IF($P$6=Lists!$I$7,INT(MONTH(AC7)/3)&amp;"кв"&amp;(YEAR(AC7)-2000)&amp;"г",
IF($P$6=Lists!$I$8,AC8&amp;" год",
IF($P$6=Lists!$I$9,YEAR(AC7)&amp;"г.",""))))))</f>
        <v/>
      </c>
      <c r="AD4" s="21" t="str">
        <f>IF(OR($P$6="",$P$6=0,$P$7="",$P$7=0,$P$8="",$P$7&lt;1),"",
IF(AD$8="","",
IF($P$6=Lists!$I$6,AD6,
IF($P$6=Lists!$I$7,INT(MONTH(AD7)/3)&amp;"кв"&amp;(YEAR(AD7)-2000)&amp;"г",
IF($P$6=Lists!$I$8,AD8&amp;" год",
IF($P$6=Lists!$I$9,YEAR(AD7)&amp;"г.",""))))))</f>
        <v/>
      </c>
    </row>
    <row r="5" spans="2:30" ht="3" customHeight="1" x14ac:dyDescent="0.3">
      <c r="H5" s="4"/>
      <c r="I5" s="4"/>
      <c r="J5" s="4"/>
      <c r="M5" s="4"/>
      <c r="P5" s="12"/>
      <c r="U5" s="7"/>
      <c r="X5" s="7"/>
      <c r="Y5" s="7"/>
      <c r="Z5" s="7"/>
      <c r="AA5" s="7"/>
      <c r="AB5" s="7"/>
      <c r="AC5" s="7"/>
      <c r="AD5" s="7"/>
    </row>
    <row r="6" spans="2:30" ht="12" customHeight="1" x14ac:dyDescent="0.3">
      <c r="B6" s="13">
        <f>ROW()</f>
        <v>6</v>
      </c>
      <c r="H6" s="1" t="str">
        <f>I6</f>
        <v>минимальный период расчетов</v>
      </c>
      <c r="I6" s="1" t="str">
        <f>Lists!$I$4</f>
        <v>минимальный период расчетов</v>
      </c>
      <c r="M6" s="1" t="s">
        <v>11</v>
      </c>
      <c r="O6" s="8" t="s">
        <v>4</v>
      </c>
      <c r="P6" s="18" t="s">
        <v>6</v>
      </c>
      <c r="Q6" s="9" t="s">
        <v>5</v>
      </c>
      <c r="U6" s="25">
        <f>X6</f>
        <v>44531</v>
      </c>
      <c r="X6" s="25">
        <f>IF(OR($P$6="",$P$6=0,$P$7="",$P$7=0,$P$8="",$P$7&lt;1),"",
IF(X$8="","",
IF(X$8=1,EOMONTH($P$7,-1)+1,W7+1)))</f>
        <v>44531</v>
      </c>
      <c r="Y6" s="25">
        <f t="shared" ref="Y6:AD6" si="0">IF(OR($P$6="",$P$6=0,$P$7="",$P$7=0,$P$8="",$P$7&lt;1),"",
IF(Y$8="","",
IF(Y$8=1,EOMONTH($P$7,-1)+1,X7+1)))</f>
        <v>44562</v>
      </c>
      <c r="Z6" s="25">
        <f t="shared" si="0"/>
        <v>44593</v>
      </c>
      <c r="AA6" s="25">
        <f t="shared" si="0"/>
        <v>44621</v>
      </c>
      <c r="AB6" s="25">
        <f t="shared" si="0"/>
        <v>44652</v>
      </c>
      <c r="AC6" s="25" t="str">
        <f t="shared" si="0"/>
        <v/>
      </c>
      <c r="AD6" s="25" t="str">
        <f t="shared" si="0"/>
        <v/>
      </c>
    </row>
    <row r="7" spans="2:30" ht="12" customHeight="1" x14ac:dyDescent="0.3">
      <c r="B7" s="13">
        <f>ROW()</f>
        <v>7</v>
      </c>
      <c r="H7" s="1" t="str">
        <f t="shared" ref="H7:H8" si="1">I7</f>
        <v>старт моделирования</v>
      </c>
      <c r="I7" s="1" t="str">
        <f>Lists!$N$4</f>
        <v>старт моделирования</v>
      </c>
      <c r="M7" s="1" t="s">
        <v>6</v>
      </c>
      <c r="O7" s="8" t="s">
        <v>4</v>
      </c>
      <c r="P7" s="19">
        <v>44531</v>
      </c>
      <c r="Q7" s="9" t="s">
        <v>5</v>
      </c>
      <c r="U7" s="25">
        <f ca="1">MAX(INDIRECT(ADDRESS($B7,X$2)&amp;":"&amp;ADDRESS($B7,MAX($2:$2))))</f>
        <v>44681</v>
      </c>
      <c r="X7" s="25">
        <f>IF(OR($P$6="",$P$6=0,$P$7="",$P$7=0,$P$8="",$P$7&lt;1),"",
IF(X$8="","",
IF($P$6=Lists!$I$6,EOMONTH(X6,0),
IF($P$6=Lists!$I$7,EOMONTH(X6,2-(MONTH(X6)-1-3*INT((MONTH(X6)-1)/3))),
IF($P$6=Lists!$I$8,EOMONTH(X6,11),
IF($P$6=Lists!$I$9,EOMONTH(X6,12-MONTH(X6)),""))))))</f>
        <v>44561</v>
      </c>
      <c r="Y7" s="25">
        <f>IF(OR($P$6="",$P$6=0,$P$7="",$P$7=0,$P$8="",$P$7&lt;1),"",
IF(Y$8="","",
IF($P$6=Lists!$I$6,EOMONTH(Y6,0),
IF($P$6=Lists!$I$7,EOMONTH(Y6,2-(MONTH(Y6)-1-3*INT((MONTH(Y6)-1)/3))),
IF($P$6=Lists!$I$8,EOMONTH(Y6,11),
IF($P$6=Lists!$I$9,EOMONTH(Y6,12-MONTH(Y6)),""))))))</f>
        <v>44592</v>
      </c>
      <c r="Z7" s="25">
        <f>IF(OR($P$6="",$P$6=0,$P$7="",$P$7=0,$P$8="",$P$7&lt;1),"",
IF(Z$8="","",
IF($P$6=Lists!$I$6,EOMONTH(Z6,0),
IF($P$6=Lists!$I$7,EOMONTH(Z6,2-(MONTH(Z6)-1-3*INT((MONTH(Z6)-1)/3))),
IF($P$6=Lists!$I$8,EOMONTH(Z6,11),
IF($P$6=Lists!$I$9,EOMONTH(Z6,12-MONTH(Z6)),""))))))</f>
        <v>44620</v>
      </c>
      <c r="AA7" s="25">
        <f>IF(OR($P$6="",$P$6=0,$P$7="",$P$7=0,$P$8="",$P$7&lt;1),"",
IF(AA$8="","",
IF($P$6=Lists!$I$6,EOMONTH(AA6,0),
IF($P$6=Lists!$I$7,EOMONTH(AA6,2-(MONTH(AA6)-1-3*INT((MONTH(AA6)-1)/3))),
IF($P$6=Lists!$I$8,EOMONTH(AA6,11),
IF($P$6=Lists!$I$9,EOMONTH(AA6,12-MONTH(AA6)),""))))))</f>
        <v>44651</v>
      </c>
      <c r="AB7" s="25">
        <f>IF(OR($P$6="",$P$6=0,$P$7="",$P$7=0,$P$8="",$P$7&lt;1),"",
IF(AB$8="","",
IF($P$6=Lists!$I$6,EOMONTH(AB6,0),
IF($P$6=Lists!$I$7,EOMONTH(AB6,2-(MONTH(AB6)-1-3*INT((MONTH(AB6)-1)/3))),
IF($P$6=Lists!$I$8,EOMONTH(AB6,11),
IF($P$6=Lists!$I$9,EOMONTH(AB6,12-MONTH(AB6)),""))))))</f>
        <v>44681</v>
      </c>
      <c r="AC7" s="25" t="str">
        <f>IF(OR($P$6="",$P$6=0,$P$7="",$P$7=0,$P$8="",$P$7&lt;1),"",
IF(AC$8="","",
IF($P$6=Lists!$I$6,EOMONTH(AC6,0),
IF($P$6=Lists!$I$7,EOMONTH(AC6,2-(MONTH(AC6)-1-3*INT((MONTH(AC6)-1)/3))),
IF($P$6=Lists!$I$8,EOMONTH(AC6,11),
IF($P$6=Lists!$I$9,EOMONTH(AC6,12-MONTH(AC6)),""))))))</f>
        <v/>
      </c>
      <c r="AD7" s="25" t="str">
        <f>IF(OR($P$6="",$P$6=0,$P$7="",$P$7=0,$P$8="",$P$7&lt;1),"",
IF(AD$8="","",
IF($P$6=Lists!$I$6,EOMONTH(AD6,0),
IF($P$6=Lists!$I$7,EOMONTH(AD6,2-(MONTH(AD6)-1-3*INT((MONTH(AD6)-1)/3))),
IF($P$6=Lists!$I$8,EOMONTH(AD6,11),
IF($P$6=Lists!$I$9,EOMONTH(AD6,12-MONTH(AD6)),""))))))</f>
        <v/>
      </c>
    </row>
    <row r="8" spans="2:30" ht="12" customHeight="1" x14ac:dyDescent="0.3">
      <c r="B8" s="13">
        <f>ROW()</f>
        <v>8</v>
      </c>
      <c r="H8" s="1" t="str">
        <f t="shared" si="1"/>
        <v>горизонт моделирования</v>
      </c>
      <c r="I8" s="1" t="s">
        <v>10</v>
      </c>
      <c r="M8" s="1" t="s">
        <v>12</v>
      </c>
      <c r="O8" s="8" t="s">
        <v>4</v>
      </c>
      <c r="P8" s="18">
        <v>5</v>
      </c>
      <c r="U8" s="5">
        <f ca="1">MAX(INDIRECT(ADDRESS($B8,X$2)&amp;":"&amp;ADDRESS($B8,MAX($2:$2))))</f>
        <v>5</v>
      </c>
      <c r="X8" s="5">
        <f>IF(OR($P$6="",$P$6=0,$P$7="",$P$7=0,$P$8="",$P$7&lt;1),"",
IF(MAX($W8:W8)+1&gt;$P$8,"",MAX($W8:W8)+1))</f>
        <v>1</v>
      </c>
      <c r="Y8" s="5">
        <f>IF(OR($P$6="",$P$6=0,$P$7="",$P$7=0,$P$8="",$P$7&lt;1),"",
IF(MAX($W8:X8)+1&gt;$P$8,"",MAX($W8:X8)+1))</f>
        <v>2</v>
      </c>
      <c r="Z8" s="5">
        <f>IF(OR($P$6="",$P$6=0,$P$7="",$P$7=0,$P$8="",$P$7&lt;1),"",
IF(MAX($W8:Y8)+1&gt;$P$8,"",MAX($W8:Y8)+1))</f>
        <v>3</v>
      </c>
      <c r="AA8" s="5">
        <f>IF(OR($P$6="",$P$6=0,$P$7="",$P$7=0,$P$8="",$P$7&lt;1),"",
IF(MAX($W8:Z8)+1&gt;$P$8,"",MAX($W8:Z8)+1))</f>
        <v>4</v>
      </c>
      <c r="AB8" s="5">
        <f>IF(OR($P$6="",$P$6=0,$P$7="",$P$7=0,$P$8="",$P$7&lt;1),"",
IF(MAX($W8:AA8)+1&gt;$P$8,"",MAX($W8:AA8)+1))</f>
        <v>5</v>
      </c>
      <c r="AC8" s="5" t="str">
        <f>IF(OR($P$6="",$P$6=0,$P$7="",$P$7=0,$P$8="",$P$7&lt;1),"",
IF(MAX($W8:AB8)+1&gt;$P$8,"",MAX($W8:AB8)+1))</f>
        <v/>
      </c>
      <c r="AD8" s="5" t="str">
        <f>IF(OR($P$6="",$P$6=0,$P$7="",$P$7=0,$P$8="",$P$7&lt;1),"",
IF(MAX($W8:AC8)+1&gt;$P$8,"",MAX($W8:AC8)+1))</f>
        <v/>
      </c>
    </row>
    <row r="9" spans="2:30" ht="3" customHeight="1" x14ac:dyDescent="0.3">
      <c r="B9" s="13">
        <f>ROW()</f>
        <v>9</v>
      </c>
    </row>
    <row r="10" spans="2:30" x14ac:dyDescent="0.3">
      <c r="B10" s="13">
        <f>ROW()</f>
        <v>10</v>
      </c>
    </row>
    <row r="11" spans="2:30" x14ac:dyDescent="0.3">
      <c r="B11" s="13">
        <f>ROW()</f>
        <v>11</v>
      </c>
    </row>
    <row r="12" spans="2:30" x14ac:dyDescent="0.3">
      <c r="B12" s="13">
        <f>ROW()</f>
        <v>12</v>
      </c>
    </row>
    <row r="13" spans="2:30" x14ac:dyDescent="0.3">
      <c r="B13" s="13">
        <f>ROW()</f>
        <v>13</v>
      </c>
    </row>
    <row r="14" spans="2:30" x14ac:dyDescent="0.3">
      <c r="B14" s="13">
        <f>ROW()</f>
        <v>14</v>
      </c>
    </row>
    <row r="15" spans="2:30" x14ac:dyDescent="0.3">
      <c r="B15" s="13">
        <f>ROW()</f>
        <v>15</v>
      </c>
    </row>
    <row r="16" spans="2:30" x14ac:dyDescent="0.3">
      <c r="B16" s="13">
        <f>ROW()</f>
        <v>16</v>
      </c>
    </row>
    <row r="17" spans="2:2" x14ac:dyDescent="0.3">
      <c r="B17" s="13">
        <f>ROW()</f>
        <v>17</v>
      </c>
    </row>
    <row r="18" spans="2:2" x14ac:dyDescent="0.3">
      <c r="B18" s="13">
        <f>ROW()</f>
        <v>18</v>
      </c>
    </row>
    <row r="19" spans="2:2" x14ac:dyDescent="0.3">
      <c r="B19" s="13">
        <f>ROW()</f>
        <v>19</v>
      </c>
    </row>
    <row r="20" spans="2:2" x14ac:dyDescent="0.3">
      <c r="B20" s="13">
        <f>ROW()</f>
        <v>20</v>
      </c>
    </row>
    <row r="21" spans="2:2" x14ac:dyDescent="0.3">
      <c r="B21" s="13">
        <f>ROW()</f>
        <v>21</v>
      </c>
    </row>
    <row r="22" spans="2:2" x14ac:dyDescent="0.3">
      <c r="B22" s="13">
        <f>ROW()</f>
        <v>22</v>
      </c>
    </row>
    <row r="23" spans="2:2" x14ac:dyDescent="0.3">
      <c r="B23" s="13">
        <f>ROW()</f>
        <v>23</v>
      </c>
    </row>
    <row r="24" spans="2:2" x14ac:dyDescent="0.3">
      <c r="B24" s="13">
        <f>ROW()</f>
        <v>24</v>
      </c>
    </row>
    <row r="25" spans="2:2" x14ac:dyDescent="0.3">
      <c r="B25" s="13">
        <f>ROW()</f>
        <v>25</v>
      </c>
    </row>
    <row r="26" spans="2:2" x14ac:dyDescent="0.3">
      <c r="B26" s="13">
        <f>ROW()</f>
        <v>26</v>
      </c>
    </row>
    <row r="27" spans="2:2" x14ac:dyDescent="0.3">
      <c r="B27" s="13">
        <f>ROW()</f>
        <v>27</v>
      </c>
    </row>
    <row r="28" spans="2:2" x14ac:dyDescent="0.3">
      <c r="B28" s="13">
        <f>ROW()</f>
        <v>28</v>
      </c>
    </row>
    <row r="29" spans="2:2" x14ac:dyDescent="0.3">
      <c r="B29" s="13">
        <f>ROW()</f>
        <v>29</v>
      </c>
    </row>
    <row r="30" spans="2:2" x14ac:dyDescent="0.3">
      <c r="B30" s="13">
        <f>ROW()</f>
        <v>30</v>
      </c>
    </row>
    <row r="31" spans="2:2" x14ac:dyDescent="0.3">
      <c r="B31" s="13">
        <f>ROW()</f>
        <v>31</v>
      </c>
    </row>
    <row r="32" spans="2:2" x14ac:dyDescent="0.3">
      <c r="B32" s="13">
        <f>ROW()</f>
        <v>32</v>
      </c>
    </row>
    <row r="33" spans="2:2" x14ac:dyDescent="0.3">
      <c r="B33" s="13">
        <f>ROW()</f>
        <v>33</v>
      </c>
    </row>
    <row r="34" spans="2:2" x14ac:dyDescent="0.3">
      <c r="B34" s="13">
        <f>ROW()</f>
        <v>34</v>
      </c>
    </row>
    <row r="35" spans="2:2" x14ac:dyDescent="0.3">
      <c r="B35" s="13">
        <f>ROW()</f>
        <v>35</v>
      </c>
    </row>
    <row r="36" spans="2:2" x14ac:dyDescent="0.3">
      <c r="B36" s="13">
        <f>ROW()</f>
        <v>36</v>
      </c>
    </row>
    <row r="37" spans="2:2" x14ac:dyDescent="0.3">
      <c r="B37" s="13">
        <f>ROW()</f>
        <v>37</v>
      </c>
    </row>
    <row r="38" spans="2:2" x14ac:dyDescent="0.3">
      <c r="B38" s="13">
        <f>ROW()</f>
        <v>38</v>
      </c>
    </row>
    <row r="39" spans="2:2" x14ac:dyDescent="0.3">
      <c r="B39" s="13">
        <f>ROW()</f>
        <v>39</v>
      </c>
    </row>
    <row r="40" spans="2:2" x14ac:dyDescent="0.3">
      <c r="B40" s="13">
        <f>ROW()</f>
        <v>40</v>
      </c>
    </row>
    <row r="41" spans="2:2" x14ac:dyDescent="0.3">
      <c r="B41" s="13">
        <f>ROW()</f>
        <v>41</v>
      </c>
    </row>
    <row r="42" spans="2:2" x14ac:dyDescent="0.3">
      <c r="B42" s="13">
        <f>ROW()</f>
        <v>42</v>
      </c>
    </row>
    <row r="43" spans="2:2" x14ac:dyDescent="0.3">
      <c r="B43" s="13">
        <f>ROW()</f>
        <v>43</v>
      </c>
    </row>
    <row r="44" spans="2:2" x14ac:dyDescent="0.3">
      <c r="B44" s="13">
        <f>ROW()</f>
        <v>44</v>
      </c>
    </row>
    <row r="45" spans="2:2" x14ac:dyDescent="0.3">
      <c r="B45" s="13">
        <f>ROW()</f>
        <v>45</v>
      </c>
    </row>
    <row r="46" spans="2:2" x14ac:dyDescent="0.3">
      <c r="B46" s="13">
        <f>ROW()</f>
        <v>46</v>
      </c>
    </row>
    <row r="47" spans="2:2" x14ac:dyDescent="0.3">
      <c r="B47" s="13">
        <f>ROW()</f>
        <v>47</v>
      </c>
    </row>
  </sheetData>
  <conditionalFormatting sqref="X4:Z4">
    <cfRule type="containsBlanks" dxfId="36" priority="36">
      <formula>LEN(TRIM(X4))=0</formula>
    </cfRule>
  </conditionalFormatting>
  <conditionalFormatting sqref="X1:Z1">
    <cfRule type="containsBlanks" dxfId="35" priority="35">
      <formula>LEN(TRIM(X1))=0</formula>
    </cfRule>
  </conditionalFormatting>
  <conditionalFormatting sqref="H6:J6">
    <cfRule type="expression" dxfId="34" priority="31">
      <formula>AND($H6&lt;&gt;"",$I6&lt;&gt;"",$J6&lt;&gt;"")</formula>
    </cfRule>
    <cfRule type="expression" dxfId="33" priority="32">
      <formula>AND($H6&lt;&gt;"",$I6&lt;&gt;"",$J6="")</formula>
    </cfRule>
    <cfRule type="expression" dxfId="32" priority="34">
      <formula>AND($H6&lt;&gt;"",$I6="",$J6="")</formula>
    </cfRule>
  </conditionalFormatting>
  <conditionalFormatting sqref="X6:Z6 U6">
    <cfRule type="expression" dxfId="31" priority="28">
      <formula>AND($H6&lt;&gt;"",$I6&lt;&gt;"",$J6&lt;&gt;"")</formula>
    </cfRule>
    <cfRule type="expression" dxfId="30" priority="29">
      <formula>AND($H6&lt;&gt;"",$I6&lt;&gt;"",$J6="")</formula>
    </cfRule>
    <cfRule type="expression" dxfId="29" priority="30">
      <formula>AND($H6&lt;&gt;"",$I6="",$J6="")</formula>
    </cfRule>
  </conditionalFormatting>
  <conditionalFormatting sqref="H6">
    <cfRule type="expression" dxfId="28" priority="27">
      <formula>AND($H6&lt;&gt;"",$I6&lt;&gt;"")</formula>
    </cfRule>
  </conditionalFormatting>
  <conditionalFormatting sqref="I6">
    <cfRule type="expression" dxfId="27" priority="26">
      <formula>AND($I6&lt;&gt;"",$J6&lt;&gt;"")</formula>
    </cfRule>
  </conditionalFormatting>
  <conditionalFormatting sqref="H7:J47">
    <cfRule type="expression" dxfId="26" priority="23">
      <formula>AND($H7&lt;&gt;"",$I7&lt;&gt;"",$J7&lt;&gt;"")</formula>
    </cfRule>
    <cfRule type="expression" dxfId="25" priority="24">
      <formula>AND($H7&lt;&gt;"",$I7&lt;&gt;"",$J7="")</formula>
    </cfRule>
    <cfRule type="expression" dxfId="24" priority="25">
      <formula>AND($H7&lt;&gt;"",$I7="",$J7="")</formula>
    </cfRule>
  </conditionalFormatting>
  <conditionalFormatting sqref="X7:Z47 U7:U47">
    <cfRule type="expression" dxfId="23" priority="20">
      <formula>AND($H7&lt;&gt;"",$I7&lt;&gt;"",$J7&lt;&gt;"")</formula>
    </cfRule>
    <cfRule type="expression" dxfId="22" priority="21">
      <formula>AND($H7&lt;&gt;"",$I7&lt;&gt;"",$J7="")</formula>
    </cfRule>
    <cfRule type="expression" dxfId="21" priority="22">
      <formula>AND($H7&lt;&gt;"",$I7="",$J7="")</formula>
    </cfRule>
  </conditionalFormatting>
  <conditionalFormatting sqref="H7:H47">
    <cfRule type="expression" dxfId="20" priority="19">
      <formula>AND($H7&lt;&gt;"",$I7&lt;&gt;"")</formula>
    </cfRule>
  </conditionalFormatting>
  <conditionalFormatting sqref="I7:I47">
    <cfRule type="expression" dxfId="19" priority="18">
      <formula>AND($I7&lt;&gt;"",$J7&lt;&gt;"")</formula>
    </cfRule>
  </conditionalFormatting>
  <conditionalFormatting sqref="A6:A47">
    <cfRule type="containsBlanks" dxfId="18" priority="17">
      <formula>LEN(TRIM(A6))=0</formula>
    </cfRule>
  </conditionalFormatting>
  <conditionalFormatting sqref="AA4:AB4">
    <cfRule type="containsBlanks" dxfId="17" priority="16">
      <formula>LEN(TRIM(AA4))=0</formula>
    </cfRule>
  </conditionalFormatting>
  <conditionalFormatting sqref="AA1:AB1">
    <cfRule type="containsBlanks" dxfId="16" priority="15">
      <formula>LEN(TRIM(AA1))=0</formula>
    </cfRule>
  </conditionalFormatting>
  <conditionalFormatting sqref="AA6:AB6">
    <cfRule type="expression" dxfId="15" priority="12">
      <formula>AND($H6&lt;&gt;"",$I6&lt;&gt;"",$J6&lt;&gt;"")</formula>
    </cfRule>
    <cfRule type="expression" dxfId="14" priority="13">
      <formula>AND($H6&lt;&gt;"",$I6&lt;&gt;"",$J6="")</formula>
    </cfRule>
    <cfRule type="expression" dxfId="13" priority="14">
      <formula>AND($H6&lt;&gt;"",$I6="",$J6="")</formula>
    </cfRule>
  </conditionalFormatting>
  <conditionalFormatting sqref="AA7:AB47">
    <cfRule type="expression" dxfId="12" priority="9">
      <formula>AND($H7&lt;&gt;"",$I7&lt;&gt;"",$J7&lt;&gt;"")</formula>
    </cfRule>
    <cfRule type="expression" dxfId="11" priority="10">
      <formula>AND($H7&lt;&gt;"",$I7&lt;&gt;"",$J7="")</formula>
    </cfRule>
    <cfRule type="expression" dxfId="10" priority="11">
      <formula>AND($H7&lt;&gt;"",$I7="",$J7="")</formula>
    </cfRule>
  </conditionalFormatting>
  <conditionalFormatting sqref="AC4:AD4">
    <cfRule type="containsBlanks" dxfId="9" priority="8">
      <formula>LEN(TRIM(AC4))=0</formula>
    </cfRule>
  </conditionalFormatting>
  <conditionalFormatting sqref="AC1:AD1">
    <cfRule type="containsBlanks" dxfId="8" priority="7">
      <formula>LEN(TRIM(AC1))=0</formula>
    </cfRule>
  </conditionalFormatting>
  <conditionalFormatting sqref="AC6:AD6">
    <cfRule type="expression" dxfId="7" priority="4">
      <formula>AND($H6&lt;&gt;"",$I6&lt;&gt;"",$J6&lt;&gt;"")</formula>
    </cfRule>
    <cfRule type="expression" dxfId="6" priority="5">
      <formula>AND($H6&lt;&gt;"",$I6&lt;&gt;"",$J6="")</formula>
    </cfRule>
    <cfRule type="expression" dxfId="5" priority="6">
      <formula>AND($H6&lt;&gt;"",$I6="",$J6="")</formula>
    </cfRule>
  </conditionalFormatting>
  <conditionalFormatting sqref="AC7:AD47">
    <cfRule type="expression" dxfId="4" priority="1">
      <formula>AND($H7&lt;&gt;"",$I7&lt;&gt;"",$J7&lt;&gt;"")</formula>
    </cfRule>
    <cfRule type="expression" dxfId="3" priority="2">
      <formula>AND($H7&lt;&gt;"",$I7&lt;&gt;"",$J7="")</formula>
    </cfRule>
    <cfRule type="expression" dxfId="2" priority="3">
      <formula>AND($H7&lt;&gt;"",$I7="",$J7="")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INDIRECT(INDEX(Lists!$5:$5,1,SUMIFS(Lists!$1:$1,Lists!$4:$4,$I6)))</xm:f>
          </x14:formula1>
          <xm:sqref>P6</xm:sqref>
        </x14:dataValidation>
        <x14:dataValidation type="list" allowBlank="1" showInputMessage="1" showErrorMessage="1">
          <x14:formula1>
            <xm:f>INDIRECT(INDEX(Lists!$5:$5,1,SUMIFS(Lists!$1:$1,Lists!$4:$4,$I7)))</xm:f>
          </x14:formula1>
          <xm:sqref>P7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P47"/>
  <sheetViews>
    <sheetView showGridLines="0" workbookViewId="0">
      <pane ySplit="4" topLeftCell="A5" activePane="bottomLeft" state="frozen"/>
      <selection pane="bottomLeft"/>
    </sheetView>
  </sheetViews>
  <sheetFormatPr defaultRowHeight="14.4" x14ac:dyDescent="0.3"/>
  <cols>
    <col min="1" max="1" width="2.33203125" style="13" bestFit="1" customWidth="1"/>
    <col min="2" max="7" width="1.77734375" style="1" customWidth="1"/>
    <col min="8" max="8" width="1.77734375" style="8" customWidth="1"/>
    <col min="9" max="9" width="31.109375" style="10" bestFit="1" customWidth="1"/>
    <col min="10" max="10" width="1.77734375" style="9" customWidth="1"/>
    <col min="11" max="11" width="1.77734375" style="16" customWidth="1"/>
    <col min="12" max="12" width="1.77734375" style="1" customWidth="1"/>
    <col min="13" max="13" width="1.77734375" style="8" customWidth="1"/>
    <col min="14" max="14" width="21.88671875" style="10" bestFit="1" customWidth="1"/>
    <col min="15" max="15" width="2.33203125" style="9" bestFit="1" customWidth="1"/>
    <col min="16" max="16" width="1.77734375" style="16" customWidth="1"/>
    <col min="17" max="17" width="1.77734375" style="1" customWidth="1"/>
    <col min="18" max="16384" width="8.88671875" style="1"/>
  </cols>
  <sheetData>
    <row r="1" spans="1:16" ht="12" customHeight="1" x14ac:dyDescent="0.3">
      <c r="I1" s="20">
        <f>COLUMN()</f>
        <v>9</v>
      </c>
      <c r="N1" s="20">
        <f>COLUMN()</f>
        <v>14</v>
      </c>
    </row>
    <row r="2" spans="1:16" ht="12" customHeight="1" x14ac:dyDescent="0.3">
      <c r="I2" s="20" t="str">
        <f>LEFT(ADDRESS(1,I1,4),(LEN(ADDRESS(1,I1,4))-1))</f>
        <v>I</v>
      </c>
      <c r="N2" s="20" t="str">
        <f>LEFT(ADDRESS(1,N1,4),(LEN(ADDRESS(1,N1,4))-1))</f>
        <v>N</v>
      </c>
    </row>
    <row r="3" spans="1:16" ht="12" customHeight="1" x14ac:dyDescent="0.3"/>
    <row r="4" spans="1:16" s="2" customFormat="1" x14ac:dyDescent="0.3">
      <c r="A4" s="14"/>
      <c r="H4" s="8"/>
      <c r="I4" s="11" t="s">
        <v>9</v>
      </c>
      <c r="J4" s="9"/>
      <c r="K4" s="17"/>
      <c r="M4" s="8"/>
      <c r="N4" s="11" t="s">
        <v>8</v>
      </c>
      <c r="O4" s="9"/>
      <c r="P4" s="17"/>
    </row>
    <row r="5" spans="1:16" x14ac:dyDescent="0.3">
      <c r="A5" s="13">
        <f>ROW()</f>
        <v>5</v>
      </c>
      <c r="I5" s="15" t="str">
        <f>"Lists!"&amp;I$2&amp;$A6&amp;":"&amp;I$2&amp;($A5+MAX(J:J))</f>
        <v>Lists!I6:I9</v>
      </c>
      <c r="N5" s="15" t="str">
        <f>"Lists!"&amp;N$2&amp;$A6&amp;":"&amp;N$2&amp;($A5+MAX(O:O))</f>
        <v>Lists!N6:N29</v>
      </c>
    </row>
    <row r="6" spans="1:16" x14ac:dyDescent="0.3">
      <c r="A6" s="13">
        <f>ROW()</f>
        <v>6</v>
      </c>
      <c r="H6" s="8" t="s">
        <v>4</v>
      </c>
      <c r="I6" s="18" t="s">
        <v>6</v>
      </c>
      <c r="J6" s="9">
        <f>MAX(J$5:J5)+1</f>
        <v>1</v>
      </c>
      <c r="K6" s="16">
        <f>IF(AND(I6="",J6&lt;&gt;0),1,IF(COUNTIF(I:I,I6)&lt;&gt;1,1,0))</f>
        <v>0</v>
      </c>
      <c r="N6" s="19">
        <f ca="1">EOMONTH(TODAY(),0)+1</f>
        <v>45323</v>
      </c>
      <c r="O6" s="9">
        <f>MAX(O$5:O5)+1</f>
        <v>1</v>
      </c>
      <c r="P6" s="16">
        <f t="shared" ref="P6:P29" ca="1" si="0">IF(AND(N6="",O6&lt;&gt;0),1,IF(COUNTIF(N:N,N6)&lt;&gt;1,1,0))</f>
        <v>0</v>
      </c>
    </row>
    <row r="7" spans="1:16" x14ac:dyDescent="0.3">
      <c r="A7" s="13">
        <f>ROW()</f>
        <v>7</v>
      </c>
      <c r="H7" s="8" t="s">
        <v>4</v>
      </c>
      <c r="I7" s="18" t="s">
        <v>7</v>
      </c>
      <c r="J7" s="9">
        <f>MAX(J$5:J6)+1</f>
        <v>2</v>
      </c>
      <c r="K7" s="16">
        <f>IF(AND(I7="",J7&lt;&gt;0),1,IF(COUNTIF(I:I,I7)&lt;&gt;1,1,0))</f>
        <v>0</v>
      </c>
      <c r="N7" s="19">
        <f ca="1">EOMONTH(N6,0)+1</f>
        <v>45352</v>
      </c>
      <c r="O7" s="9">
        <f>MAX(O$5:O6)+1</f>
        <v>2</v>
      </c>
      <c r="P7" s="16">
        <f t="shared" ca="1" si="0"/>
        <v>0</v>
      </c>
    </row>
    <row r="8" spans="1:16" x14ac:dyDescent="0.3">
      <c r="A8" s="13">
        <f>ROW()</f>
        <v>8</v>
      </c>
      <c r="H8" s="8" t="s">
        <v>4</v>
      </c>
      <c r="I8" s="18" t="s">
        <v>13</v>
      </c>
      <c r="J8" s="9">
        <f>MAX(J$5:J7)+1</f>
        <v>3</v>
      </c>
      <c r="K8" s="16">
        <f>IF(AND(I8="",J8&lt;&gt;0),1,IF(COUNTIF(I:I,I8)&lt;&gt;1,1,0))</f>
        <v>0</v>
      </c>
      <c r="N8" s="19">
        <f t="shared" ref="N8:N17" ca="1" si="1">EOMONTH(N7,0)+1</f>
        <v>45383</v>
      </c>
      <c r="O8" s="9">
        <f>MAX(O$5:O7)+1</f>
        <v>3</v>
      </c>
      <c r="P8" s="16">
        <f t="shared" ca="1" si="0"/>
        <v>0</v>
      </c>
    </row>
    <row r="9" spans="1:16" x14ac:dyDescent="0.3">
      <c r="A9" s="13">
        <f>ROW()</f>
        <v>9</v>
      </c>
      <c r="H9" s="8" t="s">
        <v>4</v>
      </c>
      <c r="I9" s="18" t="s">
        <v>14</v>
      </c>
      <c r="J9" s="9">
        <f>MAX(J$5:J8)+1</f>
        <v>4</v>
      </c>
      <c r="K9" s="16">
        <f>IF(AND(I9="",J9&lt;&gt;0),1,IF(COUNTIF(I:I,I9)&lt;&gt;1,1,0))</f>
        <v>0</v>
      </c>
      <c r="N9" s="19">
        <f t="shared" ca="1" si="1"/>
        <v>45413</v>
      </c>
      <c r="O9" s="9">
        <f>MAX(O$5:O8)+1</f>
        <v>4</v>
      </c>
      <c r="P9" s="16">
        <f t="shared" ca="1" si="0"/>
        <v>0</v>
      </c>
    </row>
    <row r="10" spans="1:16" x14ac:dyDescent="0.3">
      <c r="A10" s="13">
        <f>ROW()</f>
        <v>10</v>
      </c>
      <c r="N10" s="19">
        <f t="shared" ca="1" si="1"/>
        <v>45444</v>
      </c>
      <c r="O10" s="9">
        <f>MAX(O$5:O9)+1</f>
        <v>5</v>
      </c>
      <c r="P10" s="16">
        <f t="shared" ca="1" si="0"/>
        <v>0</v>
      </c>
    </row>
    <row r="11" spans="1:16" x14ac:dyDescent="0.3">
      <c r="A11" s="13">
        <f>ROW()</f>
        <v>11</v>
      </c>
      <c r="N11" s="19">
        <f t="shared" ca="1" si="1"/>
        <v>45474</v>
      </c>
      <c r="O11" s="9">
        <f>MAX(O$5:O10)+1</f>
        <v>6</v>
      </c>
      <c r="P11" s="16">
        <f t="shared" ca="1" si="0"/>
        <v>0</v>
      </c>
    </row>
    <row r="12" spans="1:16" x14ac:dyDescent="0.3">
      <c r="A12" s="13">
        <f>ROW()</f>
        <v>12</v>
      </c>
      <c r="N12" s="19">
        <f t="shared" ca="1" si="1"/>
        <v>45505</v>
      </c>
      <c r="O12" s="9">
        <f>MAX(O$5:O11)+1</f>
        <v>7</v>
      </c>
      <c r="P12" s="16">
        <f t="shared" ca="1" si="0"/>
        <v>0</v>
      </c>
    </row>
    <row r="13" spans="1:16" x14ac:dyDescent="0.3">
      <c r="A13" s="13">
        <f>ROW()</f>
        <v>13</v>
      </c>
      <c r="N13" s="19">
        <f t="shared" ca="1" si="1"/>
        <v>45536</v>
      </c>
      <c r="O13" s="9">
        <f>MAX(O$5:O12)+1</f>
        <v>8</v>
      </c>
      <c r="P13" s="16">
        <f t="shared" ca="1" si="0"/>
        <v>0</v>
      </c>
    </row>
    <row r="14" spans="1:16" x14ac:dyDescent="0.3">
      <c r="A14" s="13">
        <f>ROW()</f>
        <v>14</v>
      </c>
      <c r="N14" s="19">
        <f t="shared" ca="1" si="1"/>
        <v>45566</v>
      </c>
      <c r="O14" s="9">
        <f>MAX(O$5:O13)+1</f>
        <v>9</v>
      </c>
      <c r="P14" s="16">
        <f t="shared" ca="1" si="0"/>
        <v>0</v>
      </c>
    </row>
    <row r="15" spans="1:16" x14ac:dyDescent="0.3">
      <c r="A15" s="13">
        <f>ROW()</f>
        <v>15</v>
      </c>
      <c r="N15" s="19">
        <f t="shared" ca="1" si="1"/>
        <v>45597</v>
      </c>
      <c r="O15" s="9">
        <f>MAX(O$5:O14)+1</f>
        <v>10</v>
      </c>
      <c r="P15" s="16">
        <f t="shared" ca="1" si="0"/>
        <v>0</v>
      </c>
    </row>
    <row r="16" spans="1:16" x14ac:dyDescent="0.3">
      <c r="A16" s="13">
        <f>ROW()</f>
        <v>16</v>
      </c>
      <c r="N16" s="19">
        <f t="shared" ca="1" si="1"/>
        <v>45627</v>
      </c>
      <c r="O16" s="9">
        <f>MAX(O$5:O15)+1</f>
        <v>11</v>
      </c>
      <c r="P16" s="16">
        <f t="shared" ca="1" si="0"/>
        <v>0</v>
      </c>
    </row>
    <row r="17" spans="1:16" x14ac:dyDescent="0.3">
      <c r="A17" s="13">
        <f>ROW()</f>
        <v>17</v>
      </c>
      <c r="N17" s="19">
        <f t="shared" ca="1" si="1"/>
        <v>45658</v>
      </c>
      <c r="O17" s="9">
        <f>MAX(O$5:O16)+1</f>
        <v>12</v>
      </c>
      <c r="P17" s="16">
        <f t="shared" ca="1" si="0"/>
        <v>0</v>
      </c>
    </row>
    <row r="18" spans="1:16" x14ac:dyDescent="0.3">
      <c r="A18" s="13">
        <f>ROW()</f>
        <v>18</v>
      </c>
      <c r="N18" s="19">
        <f t="shared" ref="N18:N28" ca="1" si="2">EOMONTH(N17,0)+1</f>
        <v>45689</v>
      </c>
      <c r="O18" s="9">
        <f>MAX(O$5:O17)+1</f>
        <v>13</v>
      </c>
      <c r="P18" s="16">
        <f t="shared" ca="1" si="0"/>
        <v>0</v>
      </c>
    </row>
    <row r="19" spans="1:16" x14ac:dyDescent="0.3">
      <c r="A19" s="13">
        <f>ROW()</f>
        <v>19</v>
      </c>
      <c r="N19" s="19">
        <f t="shared" ca="1" si="2"/>
        <v>45717</v>
      </c>
      <c r="O19" s="9">
        <f>MAX(O$5:O18)+1</f>
        <v>14</v>
      </c>
      <c r="P19" s="16">
        <f t="shared" ca="1" si="0"/>
        <v>0</v>
      </c>
    </row>
    <row r="20" spans="1:16" x14ac:dyDescent="0.3">
      <c r="A20" s="13">
        <f>ROW()</f>
        <v>20</v>
      </c>
      <c r="N20" s="19">
        <f t="shared" ca="1" si="2"/>
        <v>45748</v>
      </c>
      <c r="O20" s="9">
        <f>MAX(O$5:O19)+1</f>
        <v>15</v>
      </c>
      <c r="P20" s="16">
        <f t="shared" ca="1" si="0"/>
        <v>0</v>
      </c>
    </row>
    <row r="21" spans="1:16" x14ac:dyDescent="0.3">
      <c r="A21" s="13">
        <f>ROW()</f>
        <v>21</v>
      </c>
      <c r="N21" s="19">
        <f t="shared" ca="1" si="2"/>
        <v>45778</v>
      </c>
      <c r="O21" s="9">
        <f>MAX(O$5:O20)+1</f>
        <v>16</v>
      </c>
      <c r="P21" s="16">
        <f t="shared" ca="1" si="0"/>
        <v>0</v>
      </c>
    </row>
    <row r="22" spans="1:16" x14ac:dyDescent="0.3">
      <c r="A22" s="13">
        <f>ROW()</f>
        <v>22</v>
      </c>
      <c r="N22" s="19">
        <f t="shared" ca="1" si="2"/>
        <v>45809</v>
      </c>
      <c r="O22" s="9">
        <f>MAX(O$5:O21)+1</f>
        <v>17</v>
      </c>
      <c r="P22" s="16">
        <f t="shared" ca="1" si="0"/>
        <v>0</v>
      </c>
    </row>
    <row r="23" spans="1:16" x14ac:dyDescent="0.3">
      <c r="A23" s="13">
        <f>ROW()</f>
        <v>23</v>
      </c>
      <c r="N23" s="19">
        <f t="shared" ca="1" si="2"/>
        <v>45839</v>
      </c>
      <c r="O23" s="9">
        <f>MAX(O$5:O22)+1</f>
        <v>18</v>
      </c>
      <c r="P23" s="16">
        <f t="shared" ca="1" si="0"/>
        <v>0</v>
      </c>
    </row>
    <row r="24" spans="1:16" x14ac:dyDescent="0.3">
      <c r="A24" s="13">
        <f>ROW()</f>
        <v>24</v>
      </c>
      <c r="N24" s="19">
        <f t="shared" ca="1" si="2"/>
        <v>45870</v>
      </c>
      <c r="O24" s="9">
        <f>MAX(O$5:O23)+1</f>
        <v>19</v>
      </c>
      <c r="P24" s="16">
        <f t="shared" ca="1" si="0"/>
        <v>0</v>
      </c>
    </row>
    <row r="25" spans="1:16" x14ac:dyDescent="0.3">
      <c r="A25" s="13">
        <f>ROW()</f>
        <v>25</v>
      </c>
      <c r="N25" s="19">
        <f t="shared" ca="1" si="2"/>
        <v>45901</v>
      </c>
      <c r="O25" s="9">
        <f>MAX(O$5:O24)+1</f>
        <v>20</v>
      </c>
      <c r="P25" s="16">
        <f t="shared" ca="1" si="0"/>
        <v>0</v>
      </c>
    </row>
    <row r="26" spans="1:16" x14ac:dyDescent="0.3">
      <c r="A26" s="13">
        <f>ROW()</f>
        <v>26</v>
      </c>
      <c r="N26" s="19">
        <f t="shared" ca="1" si="2"/>
        <v>45931</v>
      </c>
      <c r="O26" s="9">
        <f>MAX(O$5:O25)+1</f>
        <v>21</v>
      </c>
      <c r="P26" s="16">
        <f t="shared" ca="1" si="0"/>
        <v>0</v>
      </c>
    </row>
    <row r="27" spans="1:16" x14ac:dyDescent="0.3">
      <c r="A27" s="13">
        <f>ROW()</f>
        <v>27</v>
      </c>
      <c r="N27" s="19">
        <f t="shared" ca="1" si="2"/>
        <v>45962</v>
      </c>
      <c r="O27" s="9">
        <f>MAX(O$5:O26)+1</f>
        <v>22</v>
      </c>
      <c r="P27" s="16">
        <f t="shared" ca="1" si="0"/>
        <v>0</v>
      </c>
    </row>
    <row r="28" spans="1:16" x14ac:dyDescent="0.3">
      <c r="A28" s="13">
        <f>ROW()</f>
        <v>28</v>
      </c>
      <c r="N28" s="19">
        <f t="shared" ca="1" si="2"/>
        <v>45992</v>
      </c>
      <c r="O28" s="9">
        <f>MAX(O$5:O27)+1</f>
        <v>23</v>
      </c>
      <c r="P28" s="16">
        <f t="shared" ca="1" si="0"/>
        <v>0</v>
      </c>
    </row>
    <row r="29" spans="1:16" x14ac:dyDescent="0.3">
      <c r="A29" s="13">
        <f>ROW()</f>
        <v>29</v>
      </c>
      <c r="N29" s="19">
        <f t="shared" ref="N29" ca="1" si="3">EOMONTH(N28,0)+1</f>
        <v>46023</v>
      </c>
      <c r="O29" s="9">
        <f>MAX(O$5:O28)+1</f>
        <v>24</v>
      </c>
      <c r="P29" s="16">
        <f t="shared" ca="1" si="0"/>
        <v>0</v>
      </c>
    </row>
    <row r="30" spans="1:16" x14ac:dyDescent="0.3">
      <c r="A30" s="13">
        <f>ROW()</f>
        <v>30</v>
      </c>
    </row>
    <row r="31" spans="1:16" x14ac:dyDescent="0.3">
      <c r="A31" s="13">
        <f>ROW()</f>
        <v>31</v>
      </c>
    </row>
    <row r="32" spans="1:16" x14ac:dyDescent="0.3">
      <c r="A32" s="13">
        <f>ROW()</f>
        <v>32</v>
      </c>
    </row>
    <row r="33" spans="1:1" x14ac:dyDescent="0.3">
      <c r="A33" s="13">
        <f>ROW()</f>
        <v>33</v>
      </c>
    </row>
    <row r="34" spans="1:1" x14ac:dyDescent="0.3">
      <c r="A34" s="13">
        <f>ROW()</f>
        <v>34</v>
      </c>
    </row>
    <row r="35" spans="1:1" x14ac:dyDescent="0.3">
      <c r="A35" s="13">
        <f>ROW()</f>
        <v>35</v>
      </c>
    </row>
    <row r="36" spans="1:1" x14ac:dyDescent="0.3">
      <c r="A36" s="13">
        <f>ROW()</f>
        <v>36</v>
      </c>
    </row>
    <row r="37" spans="1:1" x14ac:dyDescent="0.3">
      <c r="A37" s="13">
        <f>ROW()</f>
        <v>37</v>
      </c>
    </row>
    <row r="38" spans="1:1" x14ac:dyDescent="0.3">
      <c r="A38" s="13">
        <f>ROW()</f>
        <v>38</v>
      </c>
    </row>
    <row r="39" spans="1:1" x14ac:dyDescent="0.3">
      <c r="A39" s="13">
        <f>ROW()</f>
        <v>39</v>
      </c>
    </row>
    <row r="40" spans="1:1" x14ac:dyDescent="0.3">
      <c r="A40" s="13">
        <f>ROW()</f>
        <v>40</v>
      </c>
    </row>
    <row r="41" spans="1:1" x14ac:dyDescent="0.3">
      <c r="A41" s="13">
        <f>ROW()</f>
        <v>41</v>
      </c>
    </row>
    <row r="42" spans="1:1" x14ac:dyDescent="0.3">
      <c r="A42" s="13">
        <f>ROW()</f>
        <v>42</v>
      </c>
    </row>
    <row r="43" spans="1:1" x14ac:dyDescent="0.3">
      <c r="A43" s="13">
        <f>ROW()</f>
        <v>43</v>
      </c>
    </row>
    <row r="44" spans="1:1" x14ac:dyDescent="0.3">
      <c r="A44" s="13">
        <f>ROW()</f>
        <v>44</v>
      </c>
    </row>
    <row r="45" spans="1:1" x14ac:dyDescent="0.3">
      <c r="A45" s="13">
        <f>ROW()</f>
        <v>45</v>
      </c>
    </row>
    <row r="46" spans="1:1" x14ac:dyDescent="0.3">
      <c r="A46" s="13">
        <f>ROW()</f>
        <v>46</v>
      </c>
    </row>
    <row r="47" spans="1:1" x14ac:dyDescent="0.3">
      <c r="A47" s="13">
        <f>ROW()</f>
        <v>47</v>
      </c>
    </row>
  </sheetData>
  <conditionalFormatting sqref="K1:K1048576 P1:P1048576">
    <cfRule type="cellIs" dxfId="1" priority="3" operator="notEqual">
      <formula>0</formula>
    </cfRule>
  </conditionalFormatting>
  <conditionalFormatting sqref="A1:XFD1048576">
    <cfRule type="cellIs" dxfId="0" priority="2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Demand</vt:lpstr>
      <vt:lpstr>Model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2024-01-31T11:26:39Z</dcterms:modified>
</cp:coreProperties>
</file>