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emand" sheetId="5" r:id="rId1"/>
    <sheet name="Model" sheetId="1" r:id="rId2"/>
    <sheet name="List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45" i="5" l="1"/>
  <c r="X33" i="5"/>
  <c r="AB2" i="5"/>
  <c r="M45" i="5"/>
  <c r="CF3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H36" i="5"/>
  <c r="B36" i="5"/>
  <c r="M35" i="5"/>
  <c r="H35" i="5"/>
  <c r="B35" i="5"/>
  <c r="H34" i="5"/>
  <c r="B34" i="5"/>
  <c r="B33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M30" i="5"/>
  <c r="H31" i="5"/>
  <c r="H30" i="5"/>
  <c r="H29" i="5"/>
  <c r="B31" i="5"/>
  <c r="B30" i="5"/>
  <c r="B29" i="5"/>
  <c r="CF21" i="5" l="1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H24" i="5"/>
  <c r="CF16" i="5"/>
  <c r="CE16" i="5"/>
  <c r="CE13" i="5" s="1"/>
  <c r="CD16" i="5"/>
  <c r="CC16" i="5"/>
  <c r="CC13" i="5" s="1"/>
  <c r="CB16" i="5"/>
  <c r="CA16" i="5"/>
  <c r="CA13" i="5" s="1"/>
  <c r="BZ16" i="5"/>
  <c r="BZ13" i="5" s="1"/>
  <c r="BY16" i="5"/>
  <c r="BY13" i="5" s="1"/>
  <c r="BX16" i="5"/>
  <c r="BX13" i="5" s="1"/>
  <c r="BW16" i="5"/>
  <c r="BW13" i="5" s="1"/>
  <c r="BV16" i="5"/>
  <c r="BU16" i="5"/>
  <c r="BU13" i="5" s="1"/>
  <c r="BT16" i="5"/>
  <c r="BT13" i="5" s="1"/>
  <c r="BS16" i="5"/>
  <c r="BS13" i="5" s="1"/>
  <c r="BR16" i="5"/>
  <c r="BR13" i="5" s="1"/>
  <c r="BQ16" i="5"/>
  <c r="BQ13" i="5" s="1"/>
  <c r="BP16" i="5"/>
  <c r="BP13" i="5" s="1"/>
  <c r="BO16" i="5"/>
  <c r="BO13" i="5" s="1"/>
  <c r="BN16" i="5"/>
  <c r="BN13" i="5" s="1"/>
  <c r="BM16" i="5"/>
  <c r="BM13" i="5" s="1"/>
  <c r="BL16" i="5"/>
  <c r="BK16" i="5"/>
  <c r="BK13" i="5" s="1"/>
  <c r="BJ16" i="5"/>
  <c r="BJ13" i="5" s="1"/>
  <c r="BI16" i="5"/>
  <c r="BI13" i="5" s="1"/>
  <c r="BH16" i="5"/>
  <c r="BH13" i="5" s="1"/>
  <c r="BG16" i="5"/>
  <c r="BG13" i="5" s="1"/>
  <c r="BF16" i="5"/>
  <c r="BE16" i="5"/>
  <c r="BE13" i="5" s="1"/>
  <c r="BD16" i="5"/>
  <c r="BD13" i="5" s="1"/>
  <c r="BC16" i="5"/>
  <c r="BC13" i="5" s="1"/>
  <c r="BB16" i="5"/>
  <c r="BB13" i="5" s="1"/>
  <c r="BA16" i="5"/>
  <c r="BA13" i="5" s="1"/>
  <c r="AZ16" i="5"/>
  <c r="AZ13" i="5" s="1"/>
  <c r="AY16" i="5"/>
  <c r="AY13" i="5" s="1"/>
  <c r="AX16" i="5"/>
  <c r="AX13" i="5" s="1"/>
  <c r="AW16" i="5"/>
  <c r="AW13" i="5" s="1"/>
  <c r="AV16" i="5"/>
  <c r="AV13" i="5" s="1"/>
  <c r="AU16" i="5"/>
  <c r="AU13" i="5" s="1"/>
  <c r="AT16" i="5"/>
  <c r="AT13" i="5" s="1"/>
  <c r="AS16" i="5"/>
  <c r="AS13" i="5" s="1"/>
  <c r="AR16" i="5"/>
  <c r="AR13" i="5" s="1"/>
  <c r="AQ16" i="5"/>
  <c r="AQ13" i="5" s="1"/>
  <c r="AP16" i="5"/>
  <c r="AP13" i="5" s="1"/>
  <c r="AO16" i="5"/>
  <c r="AO13" i="5" s="1"/>
  <c r="AN16" i="5"/>
  <c r="AN13" i="5" s="1"/>
  <c r="AM16" i="5"/>
  <c r="AM13" i="5" s="1"/>
  <c r="AL16" i="5"/>
  <c r="AL13" i="5" s="1"/>
  <c r="AK16" i="5"/>
  <c r="AK13" i="5" s="1"/>
  <c r="AJ16" i="5"/>
  <c r="AJ13" i="5" s="1"/>
  <c r="AI16" i="5"/>
  <c r="AI13" i="5" s="1"/>
  <c r="AH16" i="5"/>
  <c r="AH13" i="5" s="1"/>
  <c r="AG16" i="5"/>
  <c r="AG13" i="5" s="1"/>
  <c r="AF16" i="5"/>
  <c r="AF13" i="5" s="1"/>
  <c r="AE16" i="5"/>
  <c r="AE13" i="5" s="1"/>
  <c r="AD16" i="5"/>
  <c r="AD13" i="5" s="1"/>
  <c r="AC16" i="5"/>
  <c r="AC13" i="5" s="1"/>
  <c r="AB16" i="5"/>
  <c r="AB13" i="5" s="1"/>
  <c r="AA16" i="5"/>
  <c r="AA13" i="5" s="1"/>
  <c r="Z16" i="5"/>
  <c r="Y16" i="5"/>
  <c r="Y13" i="5" s="1"/>
  <c r="X16" i="5"/>
  <c r="X13" i="5" s="1"/>
  <c r="H23" i="5"/>
  <c r="H22" i="5"/>
  <c r="M21" i="5"/>
  <c r="CF13" i="5"/>
  <c r="CD13" i="5"/>
  <c r="CB13" i="5"/>
  <c r="BV13" i="5"/>
  <c r="BL13" i="5"/>
  <c r="BF13" i="5"/>
  <c r="Z13" i="5"/>
  <c r="M15" i="5"/>
  <c r="I19" i="5"/>
  <c r="H19" i="5"/>
  <c r="H14" i="5"/>
  <c r="M14" i="5"/>
  <c r="I18" i="5"/>
  <c r="I17" i="5"/>
  <c r="H18" i="5"/>
  <c r="H17" i="5"/>
  <c r="H15" i="5"/>
  <c r="H16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B47" i="5"/>
  <c r="B46" i="5"/>
  <c r="B45" i="5"/>
  <c r="B44" i="5"/>
  <c r="B43" i="5"/>
  <c r="B42" i="5"/>
  <c r="B41" i="5"/>
  <c r="B40" i="5"/>
  <c r="B39" i="5"/>
  <c r="B38" i="5"/>
  <c r="B37" i="5"/>
  <c r="B32" i="5"/>
  <c r="B28" i="5"/>
  <c r="B27" i="5"/>
  <c r="B25" i="5"/>
  <c r="B24" i="5"/>
  <c r="B23" i="5"/>
  <c r="B22" i="5"/>
  <c r="B21" i="5"/>
  <c r="B20" i="5"/>
  <c r="B19" i="5"/>
  <c r="B18" i="5"/>
  <c r="B17" i="5"/>
  <c r="B15" i="5"/>
  <c r="B14" i="5"/>
  <c r="B16" i="5"/>
  <c r="B13" i="5"/>
  <c r="B12" i="5"/>
  <c r="B10" i="5"/>
  <c r="B9" i="5"/>
  <c r="X8" i="5"/>
  <c r="X6" i="5" s="1"/>
  <c r="U6" i="5" s="1"/>
  <c r="H8" i="5"/>
  <c r="B8" i="5"/>
  <c r="I7" i="5"/>
  <c r="H7" i="5" s="1"/>
  <c r="B7" i="5"/>
  <c r="I6" i="5"/>
  <c r="H6" i="5" s="1"/>
  <c r="B6" i="5"/>
  <c r="AD2" i="5"/>
  <c r="AC2" i="5"/>
  <c r="AA2" i="5"/>
  <c r="Z2" i="5"/>
  <c r="Y2" i="5"/>
  <c r="X2" i="5"/>
  <c r="Y1" i="5"/>
  <c r="Z1" i="5" s="1"/>
  <c r="X1" i="5"/>
  <c r="X7" i="5" l="1"/>
  <c r="X4" i="5" s="1"/>
  <c r="Y8" i="5"/>
  <c r="AA1" i="5"/>
  <c r="Y1" i="1"/>
  <c r="X1" i="1"/>
  <c r="AD2" i="1"/>
  <c r="AC2" i="1"/>
  <c r="X8" i="1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Y6" i="5" l="1"/>
  <c r="AB1" i="5"/>
  <c r="Z8" i="5"/>
  <c r="AA8" i="5" s="1"/>
  <c r="Z1" i="1"/>
  <c r="Y8" i="1"/>
  <c r="X6" i="1"/>
  <c r="N19" i="4"/>
  <c r="H8" i="1"/>
  <c r="I7" i="1"/>
  <c r="H7" i="1" s="1"/>
  <c r="I6" i="1"/>
  <c r="H6" i="1" s="1"/>
  <c r="AC1" i="5" l="1"/>
  <c r="AD1" i="5" s="1"/>
  <c r="Y7" i="5"/>
  <c r="Z6" i="5" s="1"/>
  <c r="AB8" i="5"/>
  <c r="AB1" i="1"/>
  <c r="AC1" i="1" s="1"/>
  <c r="AA1" i="1"/>
  <c r="X7" i="1"/>
  <c r="U6" i="1"/>
  <c r="Z8" i="1"/>
  <c r="N20" i="4"/>
  <c r="AB2" i="1"/>
  <c r="AA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6" i="1"/>
  <c r="Z2" i="1"/>
  <c r="Y2" i="1"/>
  <c r="X2" i="1"/>
  <c r="O6" i="4"/>
  <c r="N1" i="4"/>
  <c r="N2" i="4" s="1"/>
  <c r="J7" i="4"/>
  <c r="J8" i="4" s="1"/>
  <c r="J6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5" i="4"/>
  <c r="I1" i="4"/>
  <c r="I2" i="4" s="1"/>
  <c r="AE1" i="5" l="1"/>
  <c r="AF1" i="5" s="1"/>
  <c r="Y4" i="5"/>
  <c r="AC8" i="5"/>
  <c r="Z7" i="5"/>
  <c r="AA6" i="5" s="1"/>
  <c r="AD8" i="5"/>
  <c r="X4" i="1"/>
  <c r="AD1" i="1"/>
  <c r="Y6" i="1"/>
  <c r="Y7" i="1" s="1"/>
  <c r="AA8" i="1"/>
  <c r="J9" i="4"/>
  <c r="I5" i="4" s="1"/>
  <c r="O7" i="4"/>
  <c r="N21" i="4"/>
  <c r="O8" i="4"/>
  <c r="AG1" i="5" l="1"/>
  <c r="Z4" i="5"/>
  <c r="AE8" i="5"/>
  <c r="AA7" i="5"/>
  <c r="AA4" i="5" s="1"/>
  <c r="Y4" i="1"/>
  <c r="Z6" i="1"/>
  <c r="Z7" i="1" s="1"/>
  <c r="AB8" i="1"/>
  <c r="K9" i="4"/>
  <c r="K7" i="4"/>
  <c r="K8" i="4"/>
  <c r="K6" i="4"/>
  <c r="O9" i="4"/>
  <c r="N22" i="4"/>
  <c r="AH1" i="5" l="1"/>
  <c r="AF8" i="5"/>
  <c r="AB6" i="5"/>
  <c r="Z4" i="1"/>
  <c r="AC8" i="1"/>
  <c r="AA6" i="1"/>
  <c r="AA7" i="1" s="1"/>
  <c r="O10" i="4"/>
  <c r="O11" i="4" s="1"/>
  <c r="O13" i="4"/>
  <c r="O12" i="4"/>
  <c r="N23" i="4"/>
  <c r="AI1" i="5" l="1"/>
  <c r="AG8" i="5"/>
  <c r="AB7" i="5"/>
  <c r="AC6" i="5" s="1"/>
  <c r="AA4" i="1"/>
  <c r="AD8" i="1"/>
  <c r="AC6" i="1"/>
  <c r="AC7" i="1" s="1"/>
  <c r="AC4" i="1" s="1"/>
  <c r="AB6" i="1"/>
  <c r="AB7" i="1" s="1"/>
  <c r="O14" i="4"/>
  <c r="N24" i="4"/>
  <c r="U8" i="1"/>
  <c r="AJ1" i="5" l="1"/>
  <c r="AB4" i="5"/>
  <c r="AH8" i="5"/>
  <c r="AI8" i="5" s="1"/>
  <c r="AC7" i="5"/>
  <c r="AC4" i="5" s="1"/>
  <c r="AB4" i="1"/>
  <c r="AD6" i="1"/>
  <c r="AD7" i="1"/>
  <c r="AD4" i="1" s="1"/>
  <c r="O15" i="4"/>
  <c r="N25" i="4"/>
  <c r="U7" i="1"/>
  <c r="AK1" i="5" l="1"/>
  <c r="AL1" i="5"/>
  <c r="AM1" i="5" s="1"/>
  <c r="AJ8" i="5"/>
  <c r="AD6" i="5"/>
  <c r="O16" i="4"/>
  <c r="N26" i="4"/>
  <c r="AN1" i="5" l="1"/>
  <c r="AO1" i="5"/>
  <c r="AP1" i="5"/>
  <c r="AQ1" i="5" s="1"/>
  <c r="AR1" i="5" s="1"/>
  <c r="AS1" i="5" s="1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BF1" i="5" s="1"/>
  <c r="BG1" i="5" s="1"/>
  <c r="BH1" i="5" s="1"/>
  <c r="BI1" i="5" s="1"/>
  <c r="BJ1" i="5" s="1"/>
  <c r="BK1" i="5" s="1"/>
  <c r="BL1" i="5" s="1"/>
  <c r="BM1" i="5" s="1"/>
  <c r="BN1" i="5" s="1"/>
  <c r="BO1" i="5" s="1"/>
  <c r="BP1" i="5" s="1"/>
  <c r="BQ1" i="5" s="1"/>
  <c r="BR1" i="5" s="1"/>
  <c r="BS1" i="5" s="1"/>
  <c r="BT1" i="5" s="1"/>
  <c r="BU1" i="5" s="1"/>
  <c r="BV1" i="5" s="1"/>
  <c r="BW1" i="5" s="1"/>
  <c r="BX1" i="5" s="1"/>
  <c r="BY1" i="5" s="1"/>
  <c r="BZ1" i="5" s="1"/>
  <c r="CA1" i="5" s="1"/>
  <c r="CB1" i="5" s="1"/>
  <c r="CC1" i="5" s="1"/>
  <c r="CD1" i="5" s="1"/>
  <c r="CE1" i="5" s="1"/>
  <c r="CF1" i="5" s="1"/>
  <c r="AK8" i="5"/>
  <c r="AD7" i="5"/>
  <c r="AE6" i="5" s="1"/>
  <c r="O17" i="4"/>
  <c r="N27" i="4"/>
  <c r="N28" i="4" s="1"/>
  <c r="AD4" i="5" l="1"/>
  <c r="AE7" i="5"/>
  <c r="AF6" i="5" s="1"/>
  <c r="AL8" i="5"/>
  <c r="O18" i="4"/>
  <c r="O19" i="4" s="1"/>
  <c r="O20" i="4" s="1"/>
  <c r="O21" i="4" s="1"/>
  <c r="N29" i="4"/>
  <c r="AE4" i="5" l="1"/>
  <c r="AF7" i="5"/>
  <c r="AG6" i="5" s="1"/>
  <c r="AM8" i="5"/>
  <c r="O22" i="4"/>
  <c r="O23" i="4" s="1"/>
  <c r="AF4" i="5" l="1"/>
  <c r="AN8" i="5"/>
  <c r="AG7" i="5"/>
  <c r="AH6" i="5" s="1"/>
  <c r="O24" i="4"/>
  <c r="AG4" i="5" l="1"/>
  <c r="AO8" i="5"/>
  <c r="AP8" i="5" s="1"/>
  <c r="AH7" i="5"/>
  <c r="AI6" i="5" s="1"/>
  <c r="O25" i="4"/>
  <c r="AH4" i="5" l="1"/>
  <c r="AI7" i="5"/>
  <c r="AJ6" i="5" s="1"/>
  <c r="AQ8" i="5"/>
  <c r="AR8" i="5" s="1"/>
  <c r="O26" i="4"/>
  <c r="AI4" i="5" l="1"/>
  <c r="AS8" i="5"/>
  <c r="AT8" i="5" s="1"/>
  <c r="AJ7" i="5"/>
  <c r="AK6" i="5" s="1"/>
  <c r="O27" i="4"/>
  <c r="AJ4" i="5" l="1"/>
  <c r="AK7" i="5"/>
  <c r="AL6" i="5" s="1"/>
  <c r="AU8" i="5"/>
  <c r="AV8" i="5" s="1"/>
  <c r="AW8" i="5" s="1"/>
  <c r="O28" i="4"/>
  <c r="AK4" i="5" l="1"/>
  <c r="AL7" i="5"/>
  <c r="AM6" i="5" s="1"/>
  <c r="AX8" i="5"/>
  <c r="O29" i="4"/>
  <c r="AL4" i="5" l="1"/>
  <c r="AM7" i="5"/>
  <c r="AN6" i="5" s="1"/>
  <c r="AM4" i="5"/>
  <c r="AY8" i="5"/>
  <c r="P29" i="4"/>
  <c r="N5" i="4"/>
  <c r="AN7" i="5" l="1"/>
  <c r="AO6" i="5" s="1"/>
  <c r="AZ8" i="5"/>
  <c r="P13" i="4"/>
  <c r="P9" i="4"/>
  <c r="P10" i="4"/>
  <c r="P11" i="4"/>
  <c r="P12" i="4"/>
  <c r="P14" i="4"/>
  <c r="P7" i="4"/>
  <c r="P17" i="4"/>
  <c r="P15" i="4"/>
  <c r="P6" i="4"/>
  <c r="P8" i="4"/>
  <c r="P20" i="4"/>
  <c r="P16" i="4"/>
  <c r="P22" i="4"/>
  <c r="P21" i="4"/>
  <c r="P19" i="4"/>
  <c r="P18" i="4"/>
  <c r="P23" i="4"/>
  <c r="P24" i="4"/>
  <c r="P25" i="4"/>
  <c r="P26" i="4"/>
  <c r="P27" i="4"/>
  <c r="P28" i="4"/>
  <c r="AN4" i="5" l="1"/>
  <c r="AO7" i="5"/>
  <c r="AP6" i="5" s="1"/>
  <c r="BA8" i="5"/>
  <c r="AO4" i="5" l="1"/>
  <c r="AP7" i="5"/>
  <c r="AQ6" i="5" s="1"/>
  <c r="BB8" i="5"/>
  <c r="AP4" i="5" l="1"/>
  <c r="AQ7" i="5"/>
  <c r="AR6" i="5" s="1"/>
  <c r="BC8" i="5"/>
  <c r="AQ4" i="5" l="1"/>
  <c r="AR7" i="5"/>
  <c r="AS6" i="5" s="1"/>
  <c r="BD8" i="5"/>
  <c r="AR4" i="5" l="1"/>
  <c r="AS7" i="5"/>
  <c r="AT6" i="5" s="1"/>
  <c r="BE8" i="5"/>
  <c r="AS4" i="5" l="1"/>
  <c r="AT7" i="5"/>
  <c r="AU6" i="5" s="1"/>
  <c r="BF8" i="5"/>
  <c r="AT4" i="5" l="1"/>
  <c r="AU7" i="5"/>
  <c r="AV6" i="5" s="1"/>
  <c r="AV7" i="5" s="1"/>
  <c r="BG8" i="5"/>
  <c r="AU4" i="5" l="1"/>
  <c r="AV4" i="5"/>
  <c r="BH8" i="5"/>
  <c r="AW6" i="5"/>
  <c r="BI8" i="5" l="1"/>
  <c r="AW7" i="5"/>
  <c r="AW4" i="5" s="1"/>
  <c r="AX6" i="5" l="1"/>
  <c r="BJ8" i="5"/>
  <c r="BK8" i="5" l="1"/>
  <c r="AX7" i="5"/>
  <c r="AX4" i="5" s="1"/>
  <c r="AY6" i="5" l="1"/>
  <c r="BL8" i="5"/>
  <c r="BM8" i="5" l="1"/>
  <c r="AY7" i="5"/>
  <c r="AY4" i="5" s="1"/>
  <c r="AZ6" i="5" l="1"/>
  <c r="BN8" i="5"/>
  <c r="BO8" i="5" l="1"/>
  <c r="AZ7" i="5"/>
  <c r="AZ4" i="5" s="1"/>
  <c r="BA6" i="5" l="1"/>
  <c r="BP8" i="5"/>
  <c r="BQ8" i="5" l="1"/>
  <c r="BA7" i="5"/>
  <c r="BA4" i="5" s="1"/>
  <c r="BB6" i="5" l="1"/>
  <c r="BR8" i="5"/>
  <c r="BS8" i="5" l="1"/>
  <c r="BB7" i="5"/>
  <c r="BB4" i="5" s="1"/>
  <c r="BC6" i="5" l="1"/>
  <c r="BT8" i="5"/>
  <c r="BU8" i="5" l="1"/>
  <c r="BC7" i="5"/>
  <c r="BC4" i="5" s="1"/>
  <c r="BD6" i="5" l="1"/>
  <c r="BV8" i="5"/>
  <c r="BW8" i="5" l="1"/>
  <c r="BD7" i="5"/>
  <c r="BD4" i="5" s="1"/>
  <c r="BE6" i="5" l="1"/>
  <c r="BX8" i="5"/>
  <c r="BY8" i="5" l="1"/>
  <c r="BE7" i="5"/>
  <c r="BE4" i="5"/>
  <c r="BF6" i="5" l="1"/>
  <c r="BZ8" i="5"/>
  <c r="BF7" i="5" l="1"/>
  <c r="BF4" i="5" s="1"/>
  <c r="CA8" i="5"/>
  <c r="CB8" i="5" l="1"/>
  <c r="BG6" i="5"/>
  <c r="CC8" i="5" l="1"/>
  <c r="BG7" i="5"/>
  <c r="BG4" i="5" s="1"/>
  <c r="BH6" i="5" l="1"/>
  <c r="CD8" i="5"/>
  <c r="CE8" i="5" l="1"/>
  <c r="BH7" i="5"/>
  <c r="BH4" i="5" s="1"/>
  <c r="CF8" i="5" l="1"/>
  <c r="BI6" i="5"/>
  <c r="U8" i="5"/>
  <c r="CF34" i="5" l="1"/>
  <c r="X3" i="5"/>
  <c r="BI7" i="5"/>
  <c r="BI4" i="5" s="1"/>
  <c r="CF7" i="5"/>
  <c r="CF4" i="5"/>
  <c r="CF6" i="5"/>
  <c r="Y3" i="5" l="1"/>
  <c r="X34" i="5"/>
  <c r="BJ6" i="5"/>
  <c r="Z3" i="5" l="1"/>
  <c r="Y34" i="5"/>
  <c r="BJ7" i="5"/>
  <c r="BJ4" i="5" s="1"/>
  <c r="AA3" i="5" l="1"/>
  <c r="Z34" i="5"/>
  <c r="BK6" i="5"/>
  <c r="AB3" i="5" l="1"/>
  <c r="AA34" i="5"/>
  <c r="BK7" i="5"/>
  <c r="BK4" i="5" s="1"/>
  <c r="AC3" i="5" l="1"/>
  <c r="AB34" i="5"/>
  <c r="BL6" i="5"/>
  <c r="AD3" i="5" l="1"/>
  <c r="AC34" i="5"/>
  <c r="BL7" i="5"/>
  <c r="BL4" i="5" s="1"/>
  <c r="AE3" i="5" l="1"/>
  <c r="AD34" i="5"/>
  <c r="BM6" i="5"/>
  <c r="AF3" i="5" l="1"/>
  <c r="AE34" i="5"/>
  <c r="BM7" i="5"/>
  <c r="BM4" i="5"/>
  <c r="AG3" i="5" l="1"/>
  <c r="AF34" i="5"/>
  <c r="BN6" i="5"/>
  <c r="AH3" i="5" l="1"/>
  <c r="AG34" i="5"/>
  <c r="BN7" i="5"/>
  <c r="BN4" i="5" s="1"/>
  <c r="AI3" i="5" l="1"/>
  <c r="AH34" i="5"/>
  <c r="BO6" i="5"/>
  <c r="AJ3" i="5" l="1"/>
  <c r="AI34" i="5"/>
  <c r="BO7" i="5"/>
  <c r="BO4" i="5" s="1"/>
  <c r="AK3" i="5" l="1"/>
  <c r="AJ34" i="5"/>
  <c r="BP6" i="5"/>
  <c r="AL3" i="5" l="1"/>
  <c r="AK34" i="5"/>
  <c r="BP7" i="5"/>
  <c r="BP4" i="5" s="1"/>
  <c r="AM3" i="5" l="1"/>
  <c r="AL34" i="5"/>
  <c r="BQ6" i="5"/>
  <c r="AN3" i="5" l="1"/>
  <c r="AM34" i="5"/>
  <c r="BQ7" i="5"/>
  <c r="BQ4" i="5" s="1"/>
  <c r="AO3" i="5" l="1"/>
  <c r="AN34" i="5"/>
  <c r="BR6" i="5"/>
  <c r="AP3" i="5" l="1"/>
  <c r="AO34" i="5"/>
  <c r="BR7" i="5"/>
  <c r="BR4" i="5" s="1"/>
  <c r="AQ3" i="5" l="1"/>
  <c r="AP34" i="5"/>
  <c r="BS6" i="5"/>
  <c r="AR3" i="5" l="1"/>
  <c r="AQ34" i="5"/>
  <c r="BS7" i="5"/>
  <c r="BS4" i="5" s="1"/>
  <c r="AS3" i="5" l="1"/>
  <c r="AR34" i="5"/>
  <c r="BT6" i="5"/>
  <c r="AT3" i="5" l="1"/>
  <c r="AS34" i="5"/>
  <c r="BT7" i="5"/>
  <c r="BT4" i="5" s="1"/>
  <c r="AU3" i="5" l="1"/>
  <c r="AT34" i="5"/>
  <c r="BU6" i="5"/>
  <c r="AV3" i="5" l="1"/>
  <c r="AU34" i="5"/>
  <c r="BU7" i="5"/>
  <c r="BU4" i="5" s="1"/>
  <c r="AW3" i="5" l="1"/>
  <c r="AV34" i="5"/>
  <c r="BV6" i="5"/>
  <c r="AX3" i="5" l="1"/>
  <c r="AW34" i="5"/>
  <c r="BV7" i="5"/>
  <c r="BV4" i="5" s="1"/>
  <c r="AY3" i="5" l="1"/>
  <c r="AX34" i="5"/>
  <c r="BW6" i="5"/>
  <c r="AZ3" i="5" l="1"/>
  <c r="AY34" i="5"/>
  <c r="BW4" i="5"/>
  <c r="BW7" i="5"/>
  <c r="BA3" i="5" l="1"/>
  <c r="AZ34" i="5"/>
  <c r="BX6" i="5"/>
  <c r="BB3" i="5" l="1"/>
  <c r="BA34" i="5"/>
  <c r="BX7" i="5"/>
  <c r="BX4" i="5" s="1"/>
  <c r="BC3" i="5" l="1"/>
  <c r="BB34" i="5"/>
  <c r="BY6" i="5"/>
  <c r="BD3" i="5" l="1"/>
  <c r="BC34" i="5"/>
  <c r="BY7" i="5"/>
  <c r="BY4" i="5" s="1"/>
  <c r="BE3" i="5" l="1"/>
  <c r="BD34" i="5"/>
  <c r="BZ6" i="5"/>
  <c r="BF3" i="5" l="1"/>
  <c r="BE34" i="5"/>
  <c r="BZ7" i="5"/>
  <c r="BZ4" i="5" s="1"/>
  <c r="BG3" i="5" l="1"/>
  <c r="BF34" i="5"/>
  <c r="CA6" i="5"/>
  <c r="BH3" i="5" l="1"/>
  <c r="BG34" i="5"/>
  <c r="CA7" i="5"/>
  <c r="CA4" i="5" s="1"/>
  <c r="BI3" i="5" l="1"/>
  <c r="BH34" i="5"/>
  <c r="CB6" i="5"/>
  <c r="BJ3" i="5" l="1"/>
  <c r="BI34" i="5"/>
  <c r="CB7" i="5"/>
  <c r="CB4" i="5" s="1"/>
  <c r="BK3" i="5" l="1"/>
  <c r="BJ34" i="5"/>
  <c r="CC6" i="5"/>
  <c r="BL3" i="5" l="1"/>
  <c r="BK34" i="5"/>
  <c r="CC7" i="5"/>
  <c r="CC4" i="5" s="1"/>
  <c r="BM3" i="5" l="1"/>
  <c r="BL34" i="5"/>
  <c r="CD6" i="5"/>
  <c r="BN3" i="5" l="1"/>
  <c r="BM34" i="5"/>
  <c r="CD7" i="5"/>
  <c r="CD4" i="5" s="1"/>
  <c r="BO3" i="5" l="1"/>
  <c r="BN34" i="5"/>
  <c r="CE6" i="5"/>
  <c r="BP3" i="5" l="1"/>
  <c r="BO34" i="5"/>
  <c r="CE7" i="5"/>
  <c r="CE4" i="5" s="1"/>
  <c r="U7" i="5"/>
  <c r="BQ3" i="5" l="1"/>
  <c r="BP34" i="5"/>
  <c r="BR3" i="5" l="1"/>
  <c r="BQ34" i="5"/>
  <c r="BS3" i="5" l="1"/>
  <c r="BR34" i="5"/>
  <c r="BT3" i="5" l="1"/>
  <c r="BS34" i="5"/>
  <c r="BU3" i="5" l="1"/>
  <c r="BT34" i="5"/>
  <c r="BV3" i="5" l="1"/>
  <c r="BU34" i="5"/>
  <c r="BW3" i="5" l="1"/>
  <c r="BV34" i="5"/>
  <c r="BX3" i="5" l="1"/>
  <c r="BW34" i="5"/>
  <c r="BY3" i="5" l="1"/>
  <c r="BX34" i="5"/>
  <c r="BZ3" i="5" l="1"/>
  <c r="BY34" i="5"/>
  <c r="CA3" i="5" l="1"/>
  <c r="BZ34" i="5"/>
  <c r="CB3" i="5" l="1"/>
  <c r="CA34" i="5"/>
  <c r="CC3" i="5" l="1"/>
  <c r="CB34" i="5"/>
  <c r="CD3" i="5" l="1"/>
  <c r="CC34" i="5"/>
  <c r="CE3" i="5" l="1"/>
  <c r="CE34" i="5" s="1"/>
  <c r="CD34" i="5"/>
  <c r="X45" i="5"/>
  <c r="BX45" i="5"/>
  <c r="BP45" i="5"/>
  <c r="BH45" i="5"/>
  <c r="AZ45" i="5"/>
  <c r="AR45" i="5"/>
  <c r="AJ45" i="5"/>
  <c r="AB45" i="5"/>
  <c r="BJ45" i="5"/>
  <c r="BQ45" i="5"/>
  <c r="AK45" i="5"/>
  <c r="CE45" i="5"/>
  <c r="BW45" i="5"/>
  <c r="BO45" i="5"/>
  <c r="BG45" i="5"/>
  <c r="AY45" i="5"/>
  <c r="AQ45" i="5"/>
  <c r="AI45" i="5"/>
  <c r="AA45" i="5"/>
  <c r="AD45" i="5"/>
  <c r="CD45" i="5"/>
  <c r="BV45" i="5"/>
  <c r="BN45" i="5"/>
  <c r="BF45" i="5"/>
  <c r="AX45" i="5"/>
  <c r="AP45" i="5"/>
  <c r="AH45" i="5"/>
  <c r="Z45" i="5"/>
  <c r="BY45" i="5"/>
  <c r="AC45" i="5"/>
  <c r="CC45" i="5"/>
  <c r="BU45" i="5"/>
  <c r="BM45" i="5"/>
  <c r="BE45" i="5"/>
  <c r="AW45" i="5"/>
  <c r="AO45" i="5"/>
  <c r="AG45" i="5"/>
  <c r="Y45" i="5"/>
  <c r="BB45" i="5"/>
  <c r="AS45" i="5"/>
  <c r="CB45" i="5"/>
  <c r="BT45" i="5"/>
  <c r="BL45" i="5"/>
  <c r="BD45" i="5"/>
  <c r="AV45" i="5"/>
  <c r="AN45" i="5"/>
  <c r="AF45" i="5"/>
  <c r="BR45" i="5"/>
  <c r="AL45" i="5"/>
  <c r="BA45" i="5"/>
  <c r="CA45" i="5"/>
  <c r="BS45" i="5"/>
  <c r="BK45" i="5"/>
  <c r="BC45" i="5"/>
  <c r="AU45" i="5"/>
  <c r="AM45" i="5"/>
  <c r="AE45" i="5"/>
  <c r="BZ45" i="5"/>
  <c r="AT45" i="5"/>
  <c r="BI45" i="5"/>
</calcChain>
</file>

<file path=xl/sharedStrings.xml><?xml version="1.0" encoding="utf-8"?>
<sst xmlns="http://schemas.openxmlformats.org/spreadsheetml/2006/main" count="86" uniqueCount="48">
  <si>
    <t>показатель</t>
  </si>
  <si>
    <t>ед.изм.</t>
  </si>
  <si>
    <t>значение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</si>
  <si>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</si>
  <si>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</si>
  <si>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</si>
  <si>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</si>
  <si>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</si>
  <si>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</si>
  <si>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</si>
  <si>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</si>
  <si>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</si>
  <si>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</si>
  <si>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</si>
  <si>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</si>
  <si>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>значение параметра</t>
  </si>
  <si>
    <t>Прогноз объемов рынка (спроса на продукцию)</t>
  </si>
  <si>
    <t>ед.ГП</t>
  </si>
  <si>
    <t>Захват рынка - укрупненная методология</t>
  </si>
  <si>
    <t>Прогноз кол-ва покупателей</t>
  </si>
  <si>
    <t>хоз.субъекты</t>
  </si>
  <si>
    <t>Объем 1-ой покупки</t>
  </si>
  <si>
    <t>Частота покупок 1-ого покупателя</t>
  </si>
  <si>
    <t>Кол-во покупателей на начало</t>
  </si>
  <si>
    <t>Прирост покупателей</t>
  </si>
  <si>
    <t>Частота прироста покупателей</t>
  </si>
  <si>
    <t>Прогноз собственного спроса на продукцию</t>
  </si>
  <si>
    <t>Номер периода достижения целевого уровня</t>
  </si>
  <si>
    <t>Целевая доля рынка</t>
  </si>
  <si>
    <t>y=kx+b</t>
  </si>
  <si>
    <t>Номер периода ввода в эксплуатацию (старта)</t>
  </si>
  <si>
    <t>Воронка продаж - укрупненная методология</t>
  </si>
  <si>
    <t>То, что мы точно можем</t>
  </si>
  <si>
    <t>кол-во запусков</t>
  </si>
  <si>
    <t>Целевая производственная мощность</t>
  </si>
  <si>
    <t>То, что предполагаем</t>
  </si>
  <si>
    <t>Распределение трафика от 1 запуска МА</t>
  </si>
  <si>
    <t>Поток запусков маркетинговой активности (МА)</t>
  </si>
  <si>
    <t>трафик</t>
  </si>
  <si>
    <t>Номер периода старта (появления) трафика</t>
  </si>
  <si>
    <t>Номер периода полного угасания трафика</t>
  </si>
  <si>
    <t>Уровень стартового трафика</t>
  </si>
  <si>
    <t>y0-x0*k=b</t>
  </si>
  <si>
    <t>0=k*x1+y0-x0*k</t>
  </si>
  <si>
    <t>k=y0/(x0-x1)</t>
  </si>
  <si>
    <t>b=y0-x0*y0/(x0-x1)=[y0*x0-y0*x1-x0*y0]/(x0-x1)=-y0*x1/(x0-x1)</t>
  </si>
  <si>
    <t>y=y0*(x-x1)/(x0-x1)</t>
  </si>
  <si>
    <t>Трафик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</si>
</sst>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mmmm\ yyyy;@"/>
    <numFmt numFmtId="165" formatCode="[$-409]mmm\-yy;@"/>
    <numFmt numFmtId="166" formatCode="dd/mm/yy;@"/>
    <numFmt numFmtId="167" formatCode="#,##0.0"/>
    <numFmt numFmtId="168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 tint="-0.24997711111789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11" fillId="0" borderId="0" xfId="0" applyNumberFormat="1" applyFont="1"/>
    <xf numFmtId="3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 indent="1"/>
    </xf>
    <xf numFmtId="167" fontId="4" fillId="2" borderId="3" xfId="0" applyNumberFormat="1" applyFont="1" applyFill="1" applyBorder="1" applyAlignment="1">
      <alignment horizontal="left" indent="1"/>
    </xf>
    <xf numFmtId="168" fontId="4" fillId="2" borderId="3" xfId="0" applyNumberFormat="1" applyFont="1" applyFill="1" applyBorder="1" applyAlignment="1">
      <alignment horizontal="left" indent="1"/>
    </xf>
    <xf numFmtId="3" fontId="0" fillId="0" borderId="0" xfId="0" quotePrefix="1" applyNumberFormat="1"/>
    <xf numFmtId="3" fontId="12" fillId="0" borderId="0" xfId="0" applyNumberFormat="1" applyFont="1" applyAlignment="1">
      <alignment horizontal="left" indent="1"/>
    </xf>
  </cellXfs>
  <cellStyles count="1">
    <cellStyle name="Обычный" xfId="0" builtinId="0"/>
  </cellStyles>
  <dxfs count="104"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22</xdr:row>
      <xdr:rowOff>95250</xdr:rowOff>
    </xdr:from>
    <xdr:to>
      <xdr:col>20</xdr:col>
      <xdr:colOff>552450</xdr:colOff>
      <xdr:row>23</xdr:row>
      <xdr:rowOff>177800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7270750" y="356870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558800</xdr:colOff>
      <xdr:row>22</xdr:row>
      <xdr:rowOff>82550</xdr:rowOff>
    </xdr:from>
    <xdr:to>
      <xdr:col>20</xdr:col>
      <xdr:colOff>1009650</xdr:colOff>
      <xdr:row>22</xdr:row>
      <xdr:rowOff>95250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7810500" y="355600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29</xdr:row>
      <xdr:rowOff>82550</xdr:rowOff>
    </xdr:from>
    <xdr:to>
      <xdr:col>20</xdr:col>
      <xdr:colOff>527050</xdr:colOff>
      <xdr:row>30</xdr:row>
      <xdr:rowOff>165100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7245350" y="4845050"/>
          <a:ext cx="5334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29</xdr:row>
      <xdr:rowOff>69850</xdr:rowOff>
    </xdr:from>
    <xdr:to>
      <xdr:col>20</xdr:col>
      <xdr:colOff>984250</xdr:colOff>
      <xdr:row>29</xdr:row>
      <xdr:rowOff>82550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785100" y="48323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33</xdr:row>
      <xdr:rowOff>139700</xdr:rowOff>
    </xdr:from>
    <xdr:to>
      <xdr:col>20</xdr:col>
      <xdr:colOff>565150</xdr:colOff>
      <xdr:row>36</xdr:row>
      <xdr:rowOff>12700</xdr:rowOff>
    </xdr:to>
    <xdr:cxnSp macro="">
      <xdr:nvCxnSpPr>
        <xdr:cNvPr id="24" name="Прямая соединительная линия 23"/>
        <xdr:cNvCxnSpPr/>
      </xdr:nvCxnSpPr>
      <xdr:spPr>
        <a:xfrm>
          <a:off x="7264400" y="5638800"/>
          <a:ext cx="552450" cy="4254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36</xdr:row>
      <xdr:rowOff>0</xdr:rowOff>
    </xdr:from>
    <xdr:to>
      <xdr:col>21</xdr:col>
      <xdr:colOff>6350</xdr:colOff>
      <xdr:row>36</xdr:row>
      <xdr:rowOff>12700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7823200" y="6051550"/>
          <a:ext cx="450850" cy="12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37</xdr:row>
      <xdr:rowOff>101600</xdr:rowOff>
    </xdr:from>
    <xdr:to>
      <xdr:col>19</xdr:col>
      <xdr:colOff>25400</xdr:colOff>
      <xdr:row>59</xdr:row>
      <xdr:rowOff>19050</xdr:rowOff>
    </xdr:to>
    <xdr:sp macro="" textlink="">
      <xdr:nvSpPr>
        <xdr:cNvPr id="28" name="Скругленный прямоугольник 27"/>
        <xdr:cNvSpPr/>
      </xdr:nvSpPr>
      <xdr:spPr>
        <a:xfrm>
          <a:off x="381000" y="6337300"/>
          <a:ext cx="6832600" cy="3968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/>
            <a:t>4 психотипа людей (типы темперамента):</a:t>
          </a:r>
        </a:p>
        <a:p>
          <a:pPr algn="ctr"/>
          <a:r>
            <a:rPr lang="ru-RU" sz="1600" b="1"/>
            <a:t>Холерик/Флегматик/Меланхолик/Сангвиник</a:t>
          </a:r>
        </a:p>
        <a:p>
          <a:pPr algn="ctr"/>
          <a:r>
            <a:rPr lang="ru-RU" sz="1600" b="1"/>
            <a:t>У Компании может быть:</a:t>
          </a:r>
          <a:r>
            <a:rPr lang="ru-RU" sz="1600" b="1" baseline="0"/>
            <a:t> 1 или 2 или 3 инициатора</a:t>
          </a:r>
        </a:p>
        <a:p>
          <a:pPr algn="ctr"/>
          <a:r>
            <a:rPr lang="ru-RU" sz="1600" b="1" baseline="0"/>
            <a:t>1 инициатор =</a:t>
          </a:r>
          <a:r>
            <a:rPr lang="en-US" sz="1600" b="1" baseline="0"/>
            <a:t>&gt; 4</a:t>
          </a:r>
          <a:r>
            <a:rPr lang="ru-RU" sz="1600" b="1" baseline="0"/>
            <a:t> психотипа</a:t>
          </a:r>
        </a:p>
        <a:p>
          <a:pPr algn="ctr"/>
          <a:r>
            <a:rPr lang="ru-RU" sz="1600" b="1" baseline="0"/>
            <a:t>2 инициатора =</a:t>
          </a:r>
          <a:r>
            <a:rPr lang="en-US" sz="1600" b="1" baseline="0"/>
            <a:t>&gt; 6 </a:t>
          </a:r>
          <a:r>
            <a:rPr lang="ru-RU" sz="1600" b="1" baseline="0"/>
            <a:t>комбинаций психотипа</a:t>
          </a:r>
        </a:p>
        <a:p>
          <a:pPr algn="ctr"/>
          <a:r>
            <a:rPr lang="ru-RU" sz="1600" b="1" baseline="0"/>
            <a:t>3 инициатора =</a:t>
          </a:r>
          <a:r>
            <a:rPr lang="en-US" sz="1600" b="1" baseline="0"/>
            <a:t>&gt; 4 </a:t>
          </a:r>
          <a:r>
            <a:rPr lang="ru-RU" sz="1600" b="1" baseline="0"/>
            <a:t>комбинации психотипа</a:t>
          </a:r>
        </a:p>
        <a:p>
          <a:pPr algn="ctr"/>
          <a:r>
            <a:rPr lang="ru-RU" sz="1600" b="1" baseline="0"/>
            <a:t>ИТОГО: 14 комбинаций</a:t>
          </a:r>
        </a:p>
        <a:p>
          <a:pPr algn="ctr"/>
          <a:r>
            <a:rPr lang="ru-RU" sz="1600" b="1" baseline="0"/>
            <a:t>50%/50% - восприятие качества (контента)</a:t>
          </a:r>
        </a:p>
        <a:p>
          <a:pPr algn="ctr"/>
          <a:r>
            <a:rPr lang="ru-RU" sz="1600" b="1"/>
            <a:t>(100 из трафика / 14 ПТ) * 50% = 3,6%</a:t>
          </a:r>
        </a:p>
        <a:p>
          <a:pPr algn="ctr"/>
          <a:r>
            <a:rPr lang="ru-RU" sz="1600" b="1"/>
            <a:t>50%/50% - восприятие уровня цен</a:t>
          </a:r>
        </a:p>
        <a:p>
          <a:pPr algn="ctr"/>
          <a:r>
            <a:rPr lang="ru-RU" sz="1600" b="1"/>
            <a:t>3,6%*50%</a:t>
          </a:r>
          <a:r>
            <a:rPr lang="ru-RU" sz="1600" b="1" baseline="0"/>
            <a:t> = </a:t>
          </a:r>
          <a:r>
            <a:rPr lang="ru-RU" sz="1600" b="1" baseline="0">
              <a:solidFill>
                <a:schemeClr val="accent6">
                  <a:lumMod val="50000"/>
                </a:schemeClr>
              </a:solidFill>
            </a:rPr>
            <a:t>1,8%</a:t>
          </a:r>
          <a:r>
            <a:rPr lang="ru-RU" sz="1600" b="1" baseline="0"/>
            <a:t> - НО ЭТО ПРИ УСЛОВИИ, ЧТО</a:t>
          </a:r>
        </a:p>
        <a:p>
          <a:pPr algn="ctr"/>
          <a:r>
            <a:rPr lang="ru-RU" sz="1600" b="1" baseline="0"/>
            <a:t>ПОПАДАЕМ В ЦЕЛЕВУЮ АУДИТОРИЮ ПРИ МА</a:t>
          </a:r>
        </a:p>
        <a:p>
          <a:pPr algn="ctr"/>
          <a:r>
            <a:rPr lang="ru-RU" sz="1600" b="1" baseline="0"/>
            <a:t>если в цель не попадаем, то делим еще раз на 2:</a:t>
          </a:r>
        </a:p>
        <a:p>
          <a:pPr algn="ctr"/>
          <a:r>
            <a:rPr lang="ru-RU" sz="1600" b="1" baseline="0">
              <a:solidFill>
                <a:srgbClr val="FF0000"/>
              </a:solidFill>
            </a:rPr>
            <a:t>0,9% - золотая конверсия </a:t>
          </a:r>
          <a:r>
            <a:rPr lang="en-US" sz="1600" b="1" baseline="0">
              <a:solidFill>
                <a:srgbClr val="FF0000"/>
              </a:solidFill>
            </a:rPr>
            <a:t>e-Comm</a:t>
          </a:r>
          <a:endParaRPr lang="ru-RU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CF137"/>
  <sheetViews>
    <sheetView showGridLines="0" tabSelected="1" zoomScale="120" zoomScaleNormal="120" workbookViewId="0">
      <pane xSplit="22" ySplit="9" topLeftCell="W38" activePane="bottomRight" state="frozen"/>
      <selection pane="topRight" activeCell="W1" sqref="W1"/>
      <selection pane="bottomLeft" activeCell="A10" sqref="A10"/>
      <selection pane="bottomRight" activeCell="U45" sqref="U45:U55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43" style="1" customWidth="1"/>
    <col min="11" max="12" width="0.88671875" style="1" customWidth="1"/>
    <col min="13" max="13" width="14.5546875" style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"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"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">
      <c r="O3" s="22"/>
      <c r="P3" s="23"/>
      <c r="Q3" s="22"/>
      <c r="U3" s="24"/>
      <c r="X3" s="24">
        <f ca="1">IF(X8="","",IF(X1=1,$U$8,W3-1))</f>
        <v>60</v>
      </c>
      <c r="Y3" s="24">
        <f t="shared" ref="Y3:CF3" ca="1" si="0">IF(Y8="","",IF(Y1=1,$U$8,X3-1))</f>
        <v>59</v>
      </c>
      <c r="Z3" s="24">
        <f t="shared" ca="1" si="0"/>
        <v>58</v>
      </c>
      <c r="AA3" s="24">
        <f t="shared" ca="1" si="0"/>
        <v>57</v>
      </c>
      <c r="AB3" s="24">
        <f t="shared" ca="1" si="0"/>
        <v>56</v>
      </c>
      <c r="AC3" s="24">
        <f t="shared" ca="1" si="0"/>
        <v>55</v>
      </c>
      <c r="AD3" s="24">
        <f t="shared" ca="1" si="0"/>
        <v>54</v>
      </c>
      <c r="AE3" s="24">
        <f t="shared" ca="1" si="0"/>
        <v>53</v>
      </c>
      <c r="AF3" s="24">
        <f t="shared" ca="1" si="0"/>
        <v>52</v>
      </c>
      <c r="AG3" s="24">
        <f t="shared" ca="1" si="0"/>
        <v>51</v>
      </c>
      <c r="AH3" s="24">
        <f t="shared" ca="1" si="0"/>
        <v>50</v>
      </c>
      <c r="AI3" s="24">
        <f t="shared" ca="1" si="0"/>
        <v>49</v>
      </c>
      <c r="AJ3" s="24">
        <f t="shared" ca="1" si="0"/>
        <v>48</v>
      </c>
      <c r="AK3" s="24">
        <f t="shared" ca="1" si="0"/>
        <v>47</v>
      </c>
      <c r="AL3" s="24">
        <f t="shared" ca="1" si="0"/>
        <v>46</v>
      </c>
      <c r="AM3" s="24">
        <f t="shared" ca="1" si="0"/>
        <v>45</v>
      </c>
      <c r="AN3" s="24">
        <f t="shared" ca="1" si="0"/>
        <v>44</v>
      </c>
      <c r="AO3" s="24">
        <f t="shared" ca="1" si="0"/>
        <v>43</v>
      </c>
      <c r="AP3" s="24">
        <f t="shared" ca="1" si="0"/>
        <v>42</v>
      </c>
      <c r="AQ3" s="24">
        <f t="shared" ca="1" si="0"/>
        <v>41</v>
      </c>
      <c r="AR3" s="24">
        <f t="shared" ca="1" si="0"/>
        <v>40</v>
      </c>
      <c r="AS3" s="24">
        <f t="shared" ca="1" si="0"/>
        <v>39</v>
      </c>
      <c r="AT3" s="24">
        <f t="shared" ca="1" si="0"/>
        <v>38</v>
      </c>
      <c r="AU3" s="24">
        <f t="shared" ca="1" si="0"/>
        <v>37</v>
      </c>
      <c r="AV3" s="24">
        <f t="shared" ca="1" si="0"/>
        <v>36</v>
      </c>
      <c r="AW3" s="24">
        <f t="shared" ca="1" si="0"/>
        <v>35</v>
      </c>
      <c r="AX3" s="24">
        <f t="shared" ca="1" si="0"/>
        <v>34</v>
      </c>
      <c r="AY3" s="24">
        <f t="shared" ca="1" si="0"/>
        <v>33</v>
      </c>
      <c r="AZ3" s="24">
        <f t="shared" ca="1" si="0"/>
        <v>32</v>
      </c>
      <c r="BA3" s="24">
        <f t="shared" ca="1" si="0"/>
        <v>31</v>
      </c>
      <c r="BB3" s="24">
        <f t="shared" ca="1" si="0"/>
        <v>30</v>
      </c>
      <c r="BC3" s="24">
        <f t="shared" ca="1" si="0"/>
        <v>29</v>
      </c>
      <c r="BD3" s="24">
        <f t="shared" ca="1" si="0"/>
        <v>28</v>
      </c>
      <c r="BE3" s="24">
        <f t="shared" ca="1" si="0"/>
        <v>27</v>
      </c>
      <c r="BF3" s="24">
        <f t="shared" ca="1" si="0"/>
        <v>26</v>
      </c>
      <c r="BG3" s="24">
        <f t="shared" ca="1" si="0"/>
        <v>25</v>
      </c>
      <c r="BH3" s="24">
        <f t="shared" ca="1" si="0"/>
        <v>24</v>
      </c>
      <c r="BI3" s="24">
        <f t="shared" ca="1" si="0"/>
        <v>23</v>
      </c>
      <c r="BJ3" s="24">
        <f t="shared" ca="1" si="0"/>
        <v>22</v>
      </c>
      <c r="BK3" s="24">
        <f t="shared" ca="1" si="0"/>
        <v>21</v>
      </c>
      <c r="BL3" s="24">
        <f t="shared" ca="1" si="0"/>
        <v>20</v>
      </c>
      <c r="BM3" s="24">
        <f t="shared" ca="1" si="0"/>
        <v>19</v>
      </c>
      <c r="BN3" s="24">
        <f t="shared" ca="1" si="0"/>
        <v>18</v>
      </c>
      <c r="BO3" s="24">
        <f t="shared" ca="1" si="0"/>
        <v>17</v>
      </c>
      <c r="BP3" s="24">
        <f t="shared" ca="1" si="0"/>
        <v>16</v>
      </c>
      <c r="BQ3" s="24">
        <f t="shared" ca="1" si="0"/>
        <v>15</v>
      </c>
      <c r="BR3" s="24">
        <f t="shared" ca="1" si="0"/>
        <v>14</v>
      </c>
      <c r="BS3" s="24">
        <f t="shared" ca="1" si="0"/>
        <v>13</v>
      </c>
      <c r="BT3" s="24">
        <f t="shared" ca="1" si="0"/>
        <v>12</v>
      </c>
      <c r="BU3" s="24">
        <f t="shared" ca="1" si="0"/>
        <v>11</v>
      </c>
      <c r="BV3" s="24">
        <f t="shared" ca="1" si="0"/>
        <v>10</v>
      </c>
      <c r="BW3" s="24">
        <f t="shared" ca="1" si="0"/>
        <v>9</v>
      </c>
      <c r="BX3" s="24">
        <f t="shared" ca="1" si="0"/>
        <v>8</v>
      </c>
      <c r="BY3" s="24">
        <f t="shared" ca="1" si="0"/>
        <v>7</v>
      </c>
      <c r="BZ3" s="24">
        <f t="shared" ca="1" si="0"/>
        <v>6</v>
      </c>
      <c r="CA3" s="24">
        <f t="shared" ca="1" si="0"/>
        <v>5</v>
      </c>
      <c r="CB3" s="24">
        <f t="shared" ca="1" si="0"/>
        <v>4</v>
      </c>
      <c r="CC3" s="24">
        <f t="shared" ca="1" si="0"/>
        <v>3</v>
      </c>
      <c r="CD3" s="24">
        <f t="shared" ca="1" si="0"/>
        <v>2</v>
      </c>
      <c r="CE3" s="24">
        <f t="shared" ca="1" si="0"/>
        <v>1</v>
      </c>
      <c r="CF3" s="24" t="str">
        <f t="shared" si="0"/>
        <v/>
      </c>
    </row>
    <row r="4" spans="2:84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15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45383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45413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45444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45474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45505</v>
      </c>
      <c r="AC4" s="21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>45536</v>
      </c>
      <c r="AD4" s="21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>45566</v>
      </c>
      <c r="AE4" s="21">
        <f>IF(OR($P$6="",$P$6=0,$P$7="",$P$7=0,$P$8="",$P$7&lt;1),"",
IF(AE$8="","",
IF($P$6=Lists!$I$6,AE6,
IF($P$6=Lists!$I$7,INT(MONTH(AE7)/3)&amp;"кв"&amp;(YEAR(AE7)-2000)&amp;"г",
IF($P$6=Lists!$I$8,AE8&amp;" год",
IF($P$6=Lists!$I$9,YEAR(AE7)&amp;"г.",""))))))</f>
        <v>45597</v>
      </c>
      <c r="AF4" s="21">
        <f>IF(OR($P$6="",$P$6=0,$P$7="",$P$7=0,$P$8="",$P$7&lt;1),"",
IF(AF$8="","",
IF($P$6=Lists!$I$6,AF6,
IF($P$6=Lists!$I$7,INT(MONTH(AF7)/3)&amp;"кв"&amp;(YEAR(AF7)-2000)&amp;"г",
IF($P$6=Lists!$I$8,AF8&amp;" год",
IF($P$6=Lists!$I$9,YEAR(AF7)&amp;"г.",""))))))</f>
        <v>45627</v>
      </c>
      <c r="AG4" s="21">
        <f>IF(OR($P$6="",$P$6=0,$P$7="",$P$7=0,$P$8="",$P$7&lt;1),"",
IF(AG$8="","",
IF($P$6=Lists!$I$6,AG6,
IF($P$6=Lists!$I$7,INT(MONTH(AG7)/3)&amp;"кв"&amp;(YEAR(AG7)-2000)&amp;"г",
IF($P$6=Lists!$I$8,AG8&amp;" год",
IF($P$6=Lists!$I$9,YEAR(AG7)&amp;"г.",""))))))</f>
        <v>45658</v>
      </c>
      <c r="AH4" s="21">
        <f>IF(OR($P$6="",$P$6=0,$P$7="",$P$7=0,$P$8="",$P$7&lt;1),"",
IF(AH$8="","",
IF($P$6=Lists!$I$6,AH6,
IF($P$6=Lists!$I$7,INT(MONTH(AH7)/3)&amp;"кв"&amp;(YEAR(AH7)-2000)&amp;"г",
IF($P$6=Lists!$I$8,AH8&amp;" год",
IF($P$6=Lists!$I$9,YEAR(AH7)&amp;"г.",""))))))</f>
        <v>45689</v>
      </c>
      <c r="AI4" s="21">
        <f>IF(OR($P$6="",$P$6=0,$P$7="",$P$7=0,$P$8="",$P$7&lt;1),"",
IF(AI$8="","",
IF($P$6=Lists!$I$6,AI6,
IF($P$6=Lists!$I$7,INT(MONTH(AI7)/3)&amp;"кв"&amp;(YEAR(AI7)-2000)&amp;"г",
IF($P$6=Lists!$I$8,AI8&amp;" год",
IF($P$6=Lists!$I$9,YEAR(AI7)&amp;"г.",""))))))</f>
        <v>45717</v>
      </c>
      <c r="AJ4" s="21">
        <f>IF(OR($P$6="",$P$6=0,$P$7="",$P$7=0,$P$8="",$P$7&lt;1),"",
IF(AJ$8="","",
IF($P$6=Lists!$I$6,AJ6,
IF($P$6=Lists!$I$7,INT(MONTH(AJ7)/3)&amp;"кв"&amp;(YEAR(AJ7)-2000)&amp;"г",
IF($P$6=Lists!$I$8,AJ8&amp;" год",
IF($P$6=Lists!$I$9,YEAR(AJ7)&amp;"г.",""))))))</f>
        <v>45748</v>
      </c>
      <c r="AK4" s="21">
        <f>IF(OR($P$6="",$P$6=0,$P$7="",$P$7=0,$P$8="",$P$7&lt;1),"",
IF(AK$8="","",
IF($P$6=Lists!$I$6,AK6,
IF($P$6=Lists!$I$7,INT(MONTH(AK7)/3)&amp;"кв"&amp;(YEAR(AK7)-2000)&amp;"г",
IF($P$6=Lists!$I$8,AK8&amp;" год",
IF($P$6=Lists!$I$9,YEAR(AK7)&amp;"г.",""))))))</f>
        <v>45778</v>
      </c>
      <c r="AL4" s="21">
        <f>IF(OR($P$6="",$P$6=0,$P$7="",$P$7=0,$P$8="",$P$7&lt;1),"",
IF(AL$8="","",
IF($P$6=Lists!$I$6,AL6,
IF($P$6=Lists!$I$7,INT(MONTH(AL7)/3)&amp;"кв"&amp;(YEAR(AL7)-2000)&amp;"г",
IF($P$6=Lists!$I$8,AL8&amp;" год",
IF($P$6=Lists!$I$9,YEAR(AL7)&amp;"г.",""))))))</f>
        <v>45809</v>
      </c>
      <c r="AM4" s="21">
        <f>IF(OR($P$6="",$P$6=0,$P$7="",$P$7=0,$P$8="",$P$7&lt;1),"",
IF(AM$8="","",
IF($P$6=Lists!$I$6,AM6,
IF($P$6=Lists!$I$7,INT(MONTH(AM7)/3)&amp;"кв"&amp;(YEAR(AM7)-2000)&amp;"г",
IF($P$6=Lists!$I$8,AM8&amp;" год",
IF($P$6=Lists!$I$9,YEAR(AM7)&amp;"г.",""))))))</f>
        <v>45839</v>
      </c>
      <c r="AN4" s="21">
        <f>IF(OR($P$6="",$P$6=0,$P$7="",$P$7=0,$P$8="",$P$7&lt;1),"",
IF(AN$8="","",
IF($P$6=Lists!$I$6,AN6,
IF($P$6=Lists!$I$7,INT(MONTH(AN7)/3)&amp;"кв"&amp;(YEAR(AN7)-2000)&amp;"г",
IF($P$6=Lists!$I$8,AN8&amp;" год",
IF($P$6=Lists!$I$9,YEAR(AN7)&amp;"г.",""))))))</f>
        <v>45870</v>
      </c>
      <c r="AO4" s="21">
        <f>IF(OR($P$6="",$P$6=0,$P$7="",$P$7=0,$P$8="",$P$7&lt;1),"",
IF(AO$8="","",
IF($P$6=Lists!$I$6,AO6,
IF($P$6=Lists!$I$7,INT(MONTH(AO7)/3)&amp;"кв"&amp;(YEAR(AO7)-2000)&amp;"г",
IF($P$6=Lists!$I$8,AO8&amp;" год",
IF($P$6=Lists!$I$9,YEAR(AO7)&amp;"г.",""))))))</f>
        <v>45901</v>
      </c>
      <c r="AP4" s="21">
        <f>IF(OR($P$6="",$P$6=0,$P$7="",$P$7=0,$P$8="",$P$7&lt;1),"",
IF(AP$8="","",
IF($P$6=Lists!$I$6,AP6,
IF($P$6=Lists!$I$7,INT(MONTH(AP7)/3)&amp;"кв"&amp;(YEAR(AP7)-2000)&amp;"г",
IF($P$6=Lists!$I$8,AP8&amp;" год",
IF($P$6=Lists!$I$9,YEAR(AP7)&amp;"г.",""))))))</f>
        <v>45931</v>
      </c>
      <c r="AQ4" s="21">
        <f>IF(OR($P$6="",$P$6=0,$P$7="",$P$7=0,$P$8="",$P$7&lt;1),"",
IF(AQ$8="","",
IF($P$6=Lists!$I$6,AQ6,
IF($P$6=Lists!$I$7,INT(MONTH(AQ7)/3)&amp;"кв"&amp;(YEAR(AQ7)-2000)&amp;"г",
IF($P$6=Lists!$I$8,AQ8&amp;" год",
IF($P$6=Lists!$I$9,YEAR(AQ7)&amp;"г.",""))))))</f>
        <v>45962</v>
      </c>
      <c r="AR4" s="21">
        <f>IF(OR($P$6="",$P$6=0,$P$7="",$P$7=0,$P$8="",$P$7&lt;1),"",
IF(AR$8="","",
IF($P$6=Lists!$I$6,AR6,
IF($P$6=Lists!$I$7,INT(MONTH(AR7)/3)&amp;"кв"&amp;(YEAR(AR7)-2000)&amp;"г",
IF($P$6=Lists!$I$8,AR8&amp;" год",
IF($P$6=Lists!$I$9,YEAR(AR7)&amp;"г.",""))))))</f>
        <v>45992</v>
      </c>
      <c r="AS4" s="21">
        <f>IF(OR($P$6="",$P$6=0,$P$7="",$P$7=0,$P$8="",$P$7&lt;1),"",
IF(AS$8="","",
IF($P$6=Lists!$I$6,AS6,
IF($P$6=Lists!$I$7,INT(MONTH(AS7)/3)&amp;"кв"&amp;(YEAR(AS7)-2000)&amp;"г",
IF($P$6=Lists!$I$8,AS8&amp;" год",
IF($P$6=Lists!$I$9,YEAR(AS7)&amp;"г.",""))))))</f>
        <v>46023</v>
      </c>
      <c r="AT4" s="21">
        <f>IF(OR($P$6="",$P$6=0,$P$7="",$P$7=0,$P$8="",$P$7&lt;1),"",
IF(AT$8="","",
IF($P$6=Lists!$I$6,AT6,
IF($P$6=Lists!$I$7,INT(MONTH(AT7)/3)&amp;"кв"&amp;(YEAR(AT7)-2000)&amp;"г",
IF($P$6=Lists!$I$8,AT8&amp;" год",
IF($P$6=Lists!$I$9,YEAR(AT7)&amp;"г.",""))))))</f>
        <v>46054</v>
      </c>
      <c r="AU4" s="21">
        <f>IF(OR($P$6="",$P$6=0,$P$7="",$P$7=0,$P$8="",$P$7&lt;1),"",
IF(AU$8="","",
IF($P$6=Lists!$I$6,AU6,
IF($P$6=Lists!$I$7,INT(MONTH(AU7)/3)&amp;"кв"&amp;(YEAR(AU7)-2000)&amp;"г",
IF($P$6=Lists!$I$8,AU8&amp;" год",
IF($P$6=Lists!$I$9,YEAR(AU7)&amp;"г.",""))))))</f>
        <v>46082</v>
      </c>
      <c r="AV4" s="21">
        <f>IF(OR($P$6="",$P$6=0,$P$7="",$P$7=0,$P$8="",$P$7&lt;1),"",
IF(AV$8="","",
IF($P$6=Lists!$I$6,AV6,
IF($P$6=Lists!$I$7,INT(MONTH(AV7)/3)&amp;"кв"&amp;(YEAR(AV7)-2000)&amp;"г",
IF($P$6=Lists!$I$8,AV8&amp;" год",
IF($P$6=Lists!$I$9,YEAR(AV7)&amp;"г.",""))))))</f>
        <v>46113</v>
      </c>
      <c r="AW4" s="21">
        <f>IF(OR($P$6="",$P$6=0,$P$7="",$P$7=0,$P$8="",$P$7&lt;1),"",
IF(AW$8="","",
IF($P$6=Lists!$I$6,AW6,
IF($P$6=Lists!$I$7,INT(MONTH(AW7)/3)&amp;"кв"&amp;(YEAR(AW7)-2000)&amp;"г",
IF($P$6=Lists!$I$8,AW8&amp;" год",
IF($P$6=Lists!$I$9,YEAR(AW7)&amp;"г.",""))))))</f>
        <v>46143</v>
      </c>
      <c r="AX4" s="21">
        <f>IF(OR($P$6="",$P$6=0,$P$7="",$P$7=0,$P$8="",$P$7&lt;1),"",
IF(AX$8="","",
IF($P$6=Lists!$I$6,AX6,
IF($P$6=Lists!$I$7,INT(MONTH(AX7)/3)&amp;"кв"&amp;(YEAR(AX7)-2000)&amp;"г",
IF($P$6=Lists!$I$8,AX8&amp;" год",
IF($P$6=Lists!$I$9,YEAR(AX7)&amp;"г.",""))))))</f>
        <v>46174</v>
      </c>
      <c r="AY4" s="21">
        <f>IF(OR($P$6="",$P$6=0,$P$7="",$P$7=0,$P$8="",$P$7&lt;1),"",
IF(AY$8="","",
IF($P$6=Lists!$I$6,AY6,
IF($P$6=Lists!$I$7,INT(MONTH(AY7)/3)&amp;"кв"&amp;(YEAR(AY7)-2000)&amp;"г",
IF($P$6=Lists!$I$8,AY8&amp;" год",
IF($P$6=Lists!$I$9,YEAR(AY7)&amp;"г.",""))))))</f>
        <v>46204</v>
      </c>
      <c r="AZ4" s="21">
        <f>IF(OR($P$6="",$P$6=0,$P$7="",$P$7=0,$P$8="",$P$7&lt;1),"",
IF(AZ$8="","",
IF($P$6=Lists!$I$6,AZ6,
IF($P$6=Lists!$I$7,INT(MONTH(AZ7)/3)&amp;"кв"&amp;(YEAR(AZ7)-2000)&amp;"г",
IF($P$6=Lists!$I$8,AZ8&amp;" год",
IF($P$6=Lists!$I$9,YEAR(AZ7)&amp;"г.",""))))))</f>
        <v>46235</v>
      </c>
      <c r="BA4" s="21">
        <f>IF(OR($P$6="",$P$6=0,$P$7="",$P$7=0,$P$8="",$P$7&lt;1),"",
IF(BA$8="","",
IF($P$6=Lists!$I$6,BA6,
IF($P$6=Lists!$I$7,INT(MONTH(BA7)/3)&amp;"кв"&amp;(YEAR(BA7)-2000)&amp;"г",
IF($P$6=Lists!$I$8,BA8&amp;" год",
IF($P$6=Lists!$I$9,YEAR(BA7)&amp;"г.",""))))))</f>
        <v>46266</v>
      </c>
      <c r="BB4" s="21">
        <f>IF(OR($P$6="",$P$6=0,$P$7="",$P$7=0,$P$8="",$P$7&lt;1),"",
IF(BB$8="","",
IF($P$6=Lists!$I$6,BB6,
IF($P$6=Lists!$I$7,INT(MONTH(BB7)/3)&amp;"кв"&amp;(YEAR(BB7)-2000)&amp;"г",
IF($P$6=Lists!$I$8,BB8&amp;" год",
IF($P$6=Lists!$I$9,YEAR(BB7)&amp;"г.",""))))))</f>
        <v>46296</v>
      </c>
      <c r="BC4" s="21">
        <f>IF(OR($P$6="",$P$6=0,$P$7="",$P$7=0,$P$8="",$P$7&lt;1),"",
IF(BC$8="","",
IF($P$6=Lists!$I$6,BC6,
IF($P$6=Lists!$I$7,INT(MONTH(BC7)/3)&amp;"кв"&amp;(YEAR(BC7)-2000)&amp;"г",
IF($P$6=Lists!$I$8,BC8&amp;" год",
IF($P$6=Lists!$I$9,YEAR(BC7)&amp;"г.",""))))))</f>
        <v>46327</v>
      </c>
      <c r="BD4" s="21">
        <f>IF(OR($P$6="",$P$6=0,$P$7="",$P$7=0,$P$8="",$P$7&lt;1),"",
IF(BD$8="","",
IF($P$6=Lists!$I$6,BD6,
IF($P$6=Lists!$I$7,INT(MONTH(BD7)/3)&amp;"кв"&amp;(YEAR(BD7)-2000)&amp;"г",
IF($P$6=Lists!$I$8,BD8&amp;" год",
IF($P$6=Lists!$I$9,YEAR(BD7)&amp;"г.",""))))))</f>
        <v>46357</v>
      </c>
      <c r="BE4" s="21">
        <f>IF(OR($P$6="",$P$6=0,$P$7="",$P$7=0,$P$8="",$P$7&lt;1),"",
IF(BE$8="","",
IF($P$6=Lists!$I$6,BE6,
IF($P$6=Lists!$I$7,INT(MONTH(BE7)/3)&amp;"кв"&amp;(YEAR(BE7)-2000)&amp;"г",
IF($P$6=Lists!$I$8,BE8&amp;" год",
IF($P$6=Lists!$I$9,YEAR(BE7)&amp;"г.",""))))))</f>
        <v>46388</v>
      </c>
      <c r="BF4" s="21">
        <f>IF(OR($P$6="",$P$6=0,$P$7="",$P$7=0,$P$8="",$P$7&lt;1),"",
IF(BF$8="","",
IF($P$6=Lists!$I$6,BF6,
IF($P$6=Lists!$I$7,INT(MONTH(BF7)/3)&amp;"кв"&amp;(YEAR(BF7)-2000)&amp;"г",
IF($P$6=Lists!$I$8,BF8&amp;" год",
IF($P$6=Lists!$I$9,YEAR(BF7)&amp;"г.",""))))))</f>
        <v>46419</v>
      </c>
      <c r="BG4" s="21">
        <f>IF(OR($P$6="",$P$6=0,$P$7="",$P$7=0,$P$8="",$P$7&lt;1),"",
IF(BG$8="","",
IF($P$6=Lists!$I$6,BG6,
IF($P$6=Lists!$I$7,INT(MONTH(BG7)/3)&amp;"кв"&amp;(YEAR(BG7)-2000)&amp;"г",
IF($P$6=Lists!$I$8,BG8&amp;" год",
IF($P$6=Lists!$I$9,YEAR(BG7)&amp;"г.",""))))))</f>
        <v>46447</v>
      </c>
      <c r="BH4" s="21">
        <f>IF(OR($P$6="",$P$6=0,$P$7="",$P$7=0,$P$8="",$P$7&lt;1),"",
IF(BH$8="","",
IF($P$6=Lists!$I$6,BH6,
IF($P$6=Lists!$I$7,INT(MONTH(BH7)/3)&amp;"кв"&amp;(YEAR(BH7)-2000)&amp;"г",
IF($P$6=Lists!$I$8,BH8&amp;" год",
IF($P$6=Lists!$I$9,YEAR(BH7)&amp;"г.",""))))))</f>
        <v>46478</v>
      </c>
      <c r="BI4" s="21">
        <f>IF(OR($P$6="",$P$6=0,$P$7="",$P$7=0,$P$8="",$P$7&lt;1),"",
IF(BI$8="","",
IF($P$6=Lists!$I$6,BI6,
IF($P$6=Lists!$I$7,INT(MONTH(BI7)/3)&amp;"кв"&amp;(YEAR(BI7)-2000)&amp;"г",
IF($P$6=Lists!$I$8,BI8&amp;" год",
IF($P$6=Lists!$I$9,YEAR(BI7)&amp;"г.",""))))))</f>
        <v>46508</v>
      </c>
      <c r="BJ4" s="21">
        <f>IF(OR($P$6="",$P$6=0,$P$7="",$P$7=0,$P$8="",$P$7&lt;1),"",
IF(BJ$8="","",
IF($P$6=Lists!$I$6,BJ6,
IF($P$6=Lists!$I$7,INT(MONTH(BJ7)/3)&amp;"кв"&amp;(YEAR(BJ7)-2000)&amp;"г",
IF($P$6=Lists!$I$8,BJ8&amp;" год",
IF($P$6=Lists!$I$9,YEAR(BJ7)&amp;"г.",""))))))</f>
        <v>46539</v>
      </c>
      <c r="BK4" s="21">
        <f>IF(OR($P$6="",$P$6=0,$P$7="",$P$7=0,$P$8="",$P$7&lt;1),"",
IF(BK$8="","",
IF($P$6=Lists!$I$6,BK6,
IF($P$6=Lists!$I$7,INT(MONTH(BK7)/3)&amp;"кв"&amp;(YEAR(BK7)-2000)&amp;"г",
IF($P$6=Lists!$I$8,BK8&amp;" год",
IF($P$6=Lists!$I$9,YEAR(BK7)&amp;"г.",""))))))</f>
        <v>46569</v>
      </c>
      <c r="BL4" s="21">
        <f>IF(OR($P$6="",$P$6=0,$P$7="",$P$7=0,$P$8="",$P$7&lt;1),"",
IF(BL$8="","",
IF($P$6=Lists!$I$6,BL6,
IF($P$6=Lists!$I$7,INT(MONTH(BL7)/3)&amp;"кв"&amp;(YEAR(BL7)-2000)&amp;"г",
IF($P$6=Lists!$I$8,BL8&amp;" год",
IF($P$6=Lists!$I$9,YEAR(BL7)&amp;"г.",""))))))</f>
        <v>46600</v>
      </c>
      <c r="BM4" s="21">
        <f>IF(OR($P$6="",$P$6=0,$P$7="",$P$7=0,$P$8="",$P$7&lt;1),"",
IF(BM$8="","",
IF($P$6=Lists!$I$6,BM6,
IF($P$6=Lists!$I$7,INT(MONTH(BM7)/3)&amp;"кв"&amp;(YEAR(BM7)-2000)&amp;"г",
IF($P$6=Lists!$I$8,BM8&amp;" год",
IF($P$6=Lists!$I$9,YEAR(BM7)&amp;"г.",""))))))</f>
        <v>46631</v>
      </c>
      <c r="BN4" s="21">
        <f>IF(OR($P$6="",$P$6=0,$P$7="",$P$7=0,$P$8="",$P$7&lt;1),"",
IF(BN$8="","",
IF($P$6=Lists!$I$6,BN6,
IF($P$6=Lists!$I$7,INT(MONTH(BN7)/3)&amp;"кв"&amp;(YEAR(BN7)-2000)&amp;"г",
IF($P$6=Lists!$I$8,BN8&amp;" год",
IF($P$6=Lists!$I$9,YEAR(BN7)&amp;"г.",""))))))</f>
        <v>46661</v>
      </c>
      <c r="BO4" s="21">
        <f>IF(OR($P$6="",$P$6=0,$P$7="",$P$7=0,$P$8="",$P$7&lt;1),"",
IF(BO$8="","",
IF($P$6=Lists!$I$6,BO6,
IF($P$6=Lists!$I$7,INT(MONTH(BO7)/3)&amp;"кв"&amp;(YEAR(BO7)-2000)&amp;"г",
IF($P$6=Lists!$I$8,BO8&amp;" год",
IF($P$6=Lists!$I$9,YEAR(BO7)&amp;"г.",""))))))</f>
        <v>46692</v>
      </c>
      <c r="BP4" s="21">
        <f>IF(OR($P$6="",$P$6=0,$P$7="",$P$7=0,$P$8="",$P$7&lt;1),"",
IF(BP$8="","",
IF($P$6=Lists!$I$6,BP6,
IF($P$6=Lists!$I$7,INT(MONTH(BP7)/3)&amp;"кв"&amp;(YEAR(BP7)-2000)&amp;"г",
IF($P$6=Lists!$I$8,BP8&amp;" год",
IF($P$6=Lists!$I$9,YEAR(BP7)&amp;"г.",""))))))</f>
        <v>46722</v>
      </c>
      <c r="BQ4" s="21">
        <f>IF(OR($P$6="",$P$6=0,$P$7="",$P$7=0,$P$8="",$P$7&lt;1),"",
IF(BQ$8="","",
IF($P$6=Lists!$I$6,BQ6,
IF($P$6=Lists!$I$7,INT(MONTH(BQ7)/3)&amp;"кв"&amp;(YEAR(BQ7)-2000)&amp;"г",
IF($P$6=Lists!$I$8,BQ8&amp;" год",
IF($P$6=Lists!$I$9,YEAR(BQ7)&amp;"г.",""))))))</f>
        <v>46753</v>
      </c>
      <c r="BR4" s="21">
        <f>IF(OR($P$6="",$P$6=0,$P$7="",$P$7=0,$P$8="",$P$7&lt;1),"",
IF(BR$8="","",
IF($P$6=Lists!$I$6,BR6,
IF($P$6=Lists!$I$7,INT(MONTH(BR7)/3)&amp;"кв"&amp;(YEAR(BR7)-2000)&amp;"г",
IF($P$6=Lists!$I$8,BR8&amp;" год",
IF($P$6=Lists!$I$9,YEAR(BR7)&amp;"г.",""))))))</f>
        <v>46784</v>
      </c>
      <c r="BS4" s="21">
        <f>IF(OR($P$6="",$P$6=0,$P$7="",$P$7=0,$P$8="",$P$7&lt;1),"",
IF(BS$8="","",
IF($P$6=Lists!$I$6,BS6,
IF($P$6=Lists!$I$7,INT(MONTH(BS7)/3)&amp;"кв"&amp;(YEAR(BS7)-2000)&amp;"г",
IF($P$6=Lists!$I$8,BS8&amp;" год",
IF($P$6=Lists!$I$9,YEAR(BS7)&amp;"г.",""))))))</f>
        <v>46813</v>
      </c>
      <c r="BT4" s="21">
        <f>IF(OR($P$6="",$P$6=0,$P$7="",$P$7=0,$P$8="",$P$7&lt;1),"",
IF(BT$8="","",
IF($P$6=Lists!$I$6,BT6,
IF($P$6=Lists!$I$7,INT(MONTH(BT7)/3)&amp;"кв"&amp;(YEAR(BT7)-2000)&amp;"г",
IF($P$6=Lists!$I$8,BT8&amp;" год",
IF($P$6=Lists!$I$9,YEAR(BT7)&amp;"г.",""))))))</f>
        <v>46844</v>
      </c>
      <c r="BU4" s="21">
        <f>IF(OR($P$6="",$P$6=0,$P$7="",$P$7=0,$P$8="",$P$7&lt;1),"",
IF(BU$8="","",
IF($P$6=Lists!$I$6,BU6,
IF($P$6=Lists!$I$7,INT(MONTH(BU7)/3)&amp;"кв"&amp;(YEAR(BU7)-2000)&amp;"г",
IF($P$6=Lists!$I$8,BU8&amp;" год",
IF($P$6=Lists!$I$9,YEAR(BU7)&amp;"г.",""))))))</f>
        <v>46874</v>
      </c>
      <c r="BV4" s="21">
        <f>IF(OR($P$6="",$P$6=0,$P$7="",$P$7=0,$P$8="",$P$7&lt;1),"",
IF(BV$8="","",
IF($P$6=Lists!$I$6,BV6,
IF($P$6=Lists!$I$7,INT(MONTH(BV7)/3)&amp;"кв"&amp;(YEAR(BV7)-2000)&amp;"г",
IF($P$6=Lists!$I$8,BV8&amp;" год",
IF($P$6=Lists!$I$9,YEAR(BV7)&amp;"г.",""))))))</f>
        <v>46905</v>
      </c>
      <c r="BW4" s="21">
        <f>IF(OR($P$6="",$P$6=0,$P$7="",$P$7=0,$P$8="",$P$7&lt;1),"",
IF(BW$8="","",
IF($P$6=Lists!$I$6,BW6,
IF($P$6=Lists!$I$7,INT(MONTH(BW7)/3)&amp;"кв"&amp;(YEAR(BW7)-2000)&amp;"г",
IF($P$6=Lists!$I$8,BW8&amp;" год",
IF($P$6=Lists!$I$9,YEAR(BW7)&amp;"г.",""))))))</f>
        <v>46935</v>
      </c>
      <c r="BX4" s="21">
        <f>IF(OR($P$6="",$P$6=0,$P$7="",$P$7=0,$P$8="",$P$7&lt;1),"",
IF(BX$8="","",
IF($P$6=Lists!$I$6,BX6,
IF($P$6=Lists!$I$7,INT(MONTH(BX7)/3)&amp;"кв"&amp;(YEAR(BX7)-2000)&amp;"г",
IF($P$6=Lists!$I$8,BX8&amp;" год",
IF($P$6=Lists!$I$9,YEAR(BX7)&amp;"г.",""))))))</f>
        <v>46966</v>
      </c>
      <c r="BY4" s="21">
        <f>IF(OR($P$6="",$P$6=0,$P$7="",$P$7=0,$P$8="",$P$7&lt;1),"",
IF(BY$8="","",
IF($P$6=Lists!$I$6,BY6,
IF($P$6=Lists!$I$7,INT(MONTH(BY7)/3)&amp;"кв"&amp;(YEAR(BY7)-2000)&amp;"г",
IF($P$6=Lists!$I$8,BY8&amp;" год",
IF($P$6=Lists!$I$9,YEAR(BY7)&amp;"г.",""))))))</f>
        <v>46997</v>
      </c>
      <c r="BZ4" s="21">
        <f>IF(OR($P$6="",$P$6=0,$P$7="",$P$7=0,$P$8="",$P$7&lt;1),"",
IF(BZ$8="","",
IF($P$6=Lists!$I$6,BZ6,
IF($P$6=Lists!$I$7,INT(MONTH(BZ7)/3)&amp;"кв"&amp;(YEAR(BZ7)-2000)&amp;"г",
IF($P$6=Lists!$I$8,BZ8&amp;" год",
IF($P$6=Lists!$I$9,YEAR(BZ7)&amp;"г.",""))))))</f>
        <v>47027</v>
      </c>
      <c r="CA4" s="21">
        <f>IF(OR($P$6="",$P$6=0,$P$7="",$P$7=0,$P$8="",$P$7&lt;1),"",
IF(CA$8="","",
IF($P$6=Lists!$I$6,CA6,
IF($P$6=Lists!$I$7,INT(MONTH(CA7)/3)&amp;"кв"&amp;(YEAR(CA7)-2000)&amp;"г",
IF($P$6=Lists!$I$8,CA8&amp;" год",
IF($P$6=Lists!$I$9,YEAR(CA7)&amp;"г.",""))))))</f>
        <v>47058</v>
      </c>
      <c r="CB4" s="21">
        <f>IF(OR($P$6="",$P$6=0,$P$7="",$P$7=0,$P$8="",$P$7&lt;1),"",
IF(CB$8="","",
IF($P$6=Lists!$I$6,CB6,
IF($P$6=Lists!$I$7,INT(MONTH(CB7)/3)&amp;"кв"&amp;(YEAR(CB7)-2000)&amp;"г",
IF($P$6=Lists!$I$8,CB8&amp;" год",
IF($P$6=Lists!$I$9,YEAR(CB7)&amp;"г.",""))))))</f>
        <v>47088</v>
      </c>
      <c r="CC4" s="21">
        <f>IF(OR($P$6="",$P$6=0,$P$7="",$P$7=0,$P$8="",$P$7&lt;1),"",
IF(CC$8="","",
IF($P$6=Lists!$I$6,CC6,
IF($P$6=Lists!$I$7,INT(MONTH(CC7)/3)&amp;"кв"&amp;(YEAR(CC7)-2000)&amp;"г",
IF($P$6=Lists!$I$8,CC8&amp;" год",
IF($P$6=Lists!$I$9,YEAR(CC7)&amp;"г.",""))))))</f>
        <v>47119</v>
      </c>
      <c r="CD4" s="21">
        <f>IF(OR($P$6="",$P$6=0,$P$7="",$P$7=0,$P$8="",$P$7&lt;1),"",
IF(CD$8="","",
IF($P$6=Lists!$I$6,CD6,
IF($P$6=Lists!$I$7,INT(MONTH(CD7)/3)&amp;"кв"&amp;(YEAR(CD7)-2000)&amp;"г",
IF($P$6=Lists!$I$8,CD8&amp;" год",
IF($P$6=Lists!$I$9,YEAR(CD7)&amp;"г.",""))))))</f>
        <v>47150</v>
      </c>
      <c r="CE4" s="21">
        <f>IF(OR($P$6="",$P$6=0,$P$7="",$P$7=0,$P$8="",$P$7&lt;1),"",
IF(CE$8="","",
IF($P$6=Lists!$I$6,CE6,
IF($P$6=Lists!$I$7,INT(MONTH(CE7)/3)&amp;"кв"&amp;(YEAR(CE7)-2000)&amp;"г",
IF($P$6=Lists!$I$8,CE8&amp;" год",
IF($P$6=Lists!$I$9,YEAR(CE7)&amp;"г.",""))))))</f>
        <v>47178</v>
      </c>
      <c r="CF4" s="21" t="str">
        <f>IF(OR($P$6="",$P$6=0,$P$7="",$P$7=0,$P$8="",$P$7&lt;1),"",
IF(CF$8="","",
IF($P$6=Lists!$I$6,CF6,
IF($P$6=Lists!$I$7,INT(MONTH(CF7)/3)&amp;"кв"&amp;(YEAR(CF7)-2000)&amp;"г",
IF($P$6=Lists!$I$8,CF8&amp;" год",
IF($P$6=Lists!$I$9,YEAR(CF7)&amp;"г.",""))))))</f>
        <v/>
      </c>
    </row>
    <row r="5" spans="2:84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1" t="s">
        <v>11</v>
      </c>
      <c r="O6" s="8" t="s">
        <v>4</v>
      </c>
      <c r="P6" s="18" t="s">
        <v>6</v>
      </c>
      <c r="Q6" s="9" t="s">
        <v>5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AD6" si="1">IF(OR($P$6="",$P$6=0,$P$7="",$P$7=0,$P$8="",$P$7&lt;1),"",
IF(Y$8="","",
IF(Y$8=1,EOMONTH($P$7,-1)+1,X7+1)))</f>
        <v>45413</v>
      </c>
      <c r="Z6" s="25">
        <f t="shared" si="1"/>
        <v>45444</v>
      </c>
      <c r="AA6" s="25">
        <f t="shared" si="1"/>
        <v>45474</v>
      </c>
      <c r="AB6" s="25">
        <f t="shared" si="1"/>
        <v>45505</v>
      </c>
      <c r="AC6" s="25">
        <f t="shared" si="1"/>
        <v>45536</v>
      </c>
      <c r="AD6" s="25">
        <f t="shared" si="1"/>
        <v>45566</v>
      </c>
      <c r="AE6" s="25">
        <f t="shared" ref="AE6" si="2">IF(OR($P$6="",$P$6=0,$P$7="",$P$7=0,$P$8="",$P$7&lt;1),"",
IF(AE$8="","",
IF(AE$8=1,EOMONTH($P$7,-1)+1,AD7+1)))</f>
        <v>45597</v>
      </c>
      <c r="AF6" s="25">
        <f t="shared" ref="AF6" si="3">IF(OR($P$6="",$P$6=0,$P$7="",$P$7=0,$P$8="",$P$7&lt;1),"",
IF(AF$8="","",
IF(AF$8=1,EOMONTH($P$7,-1)+1,AE7+1)))</f>
        <v>45627</v>
      </c>
      <c r="AG6" s="25">
        <f t="shared" ref="AG6" si="4">IF(OR($P$6="",$P$6=0,$P$7="",$P$7=0,$P$8="",$P$7&lt;1),"",
IF(AG$8="","",
IF(AG$8=1,EOMONTH($P$7,-1)+1,AF7+1)))</f>
        <v>45658</v>
      </c>
      <c r="AH6" s="25">
        <f t="shared" ref="AH6" si="5">IF(OR($P$6="",$P$6=0,$P$7="",$P$7=0,$P$8="",$P$7&lt;1),"",
IF(AH$8="","",
IF(AH$8=1,EOMONTH($P$7,-1)+1,AG7+1)))</f>
        <v>45689</v>
      </c>
      <c r="AI6" s="25">
        <f t="shared" ref="AI6" si="6">IF(OR($P$6="",$P$6=0,$P$7="",$P$7=0,$P$8="",$P$7&lt;1),"",
IF(AI$8="","",
IF(AI$8=1,EOMONTH($P$7,-1)+1,AH7+1)))</f>
        <v>45717</v>
      </c>
      <c r="AJ6" s="25">
        <f t="shared" ref="AJ6" si="7">IF(OR($P$6="",$P$6=0,$P$7="",$P$7=0,$P$8="",$P$7&lt;1),"",
IF(AJ$8="","",
IF(AJ$8=1,EOMONTH($P$7,-1)+1,AI7+1)))</f>
        <v>45748</v>
      </c>
      <c r="AK6" s="25">
        <f t="shared" ref="AK6" si="8">IF(OR($P$6="",$P$6=0,$P$7="",$P$7=0,$P$8="",$P$7&lt;1),"",
IF(AK$8="","",
IF(AK$8=1,EOMONTH($P$7,-1)+1,AJ7+1)))</f>
        <v>45778</v>
      </c>
      <c r="AL6" s="25">
        <f t="shared" ref="AL6" si="9">IF(OR($P$6="",$P$6=0,$P$7="",$P$7=0,$P$8="",$P$7&lt;1),"",
IF(AL$8="","",
IF(AL$8=1,EOMONTH($P$7,-1)+1,AK7+1)))</f>
        <v>45809</v>
      </c>
      <c r="AM6" s="25">
        <f t="shared" ref="AM6" si="10">IF(OR($P$6="",$P$6=0,$P$7="",$P$7=0,$P$8="",$P$7&lt;1),"",
IF(AM$8="","",
IF(AM$8=1,EOMONTH($P$7,-1)+1,AL7+1)))</f>
        <v>45839</v>
      </c>
      <c r="AN6" s="25">
        <f t="shared" ref="AN6" si="11">IF(OR($P$6="",$P$6=0,$P$7="",$P$7=0,$P$8="",$P$7&lt;1),"",
IF(AN$8="","",
IF(AN$8=1,EOMONTH($P$7,-1)+1,AM7+1)))</f>
        <v>45870</v>
      </c>
      <c r="AO6" s="25">
        <f t="shared" ref="AO6" si="12">IF(OR($P$6="",$P$6=0,$P$7="",$P$7=0,$P$8="",$P$7&lt;1),"",
IF(AO$8="","",
IF(AO$8=1,EOMONTH($P$7,-1)+1,AN7+1)))</f>
        <v>45901</v>
      </c>
      <c r="AP6" s="25">
        <f t="shared" ref="AP6" si="13">IF(OR($P$6="",$P$6=0,$P$7="",$P$7=0,$P$8="",$P$7&lt;1),"",
IF(AP$8="","",
IF(AP$8=1,EOMONTH($P$7,-1)+1,AO7+1)))</f>
        <v>45931</v>
      </c>
      <c r="AQ6" s="25">
        <f t="shared" ref="AQ6" si="14">IF(OR($P$6="",$P$6=0,$P$7="",$P$7=0,$P$8="",$P$7&lt;1),"",
IF(AQ$8="","",
IF(AQ$8=1,EOMONTH($P$7,-1)+1,AP7+1)))</f>
        <v>45962</v>
      </c>
      <c r="AR6" s="25">
        <f t="shared" ref="AR6" si="15">IF(OR($P$6="",$P$6=0,$P$7="",$P$7=0,$P$8="",$P$7&lt;1),"",
IF(AR$8="","",
IF(AR$8=1,EOMONTH($P$7,-1)+1,AQ7+1)))</f>
        <v>45992</v>
      </c>
      <c r="AS6" s="25">
        <f t="shared" ref="AS6" si="16">IF(OR($P$6="",$P$6=0,$P$7="",$P$7=0,$P$8="",$P$7&lt;1),"",
IF(AS$8="","",
IF(AS$8=1,EOMONTH($P$7,-1)+1,AR7+1)))</f>
        <v>46023</v>
      </c>
      <c r="AT6" s="25">
        <f t="shared" ref="AT6" si="17">IF(OR($P$6="",$P$6=0,$P$7="",$P$7=0,$P$8="",$P$7&lt;1),"",
IF(AT$8="","",
IF(AT$8=1,EOMONTH($P$7,-1)+1,AS7+1)))</f>
        <v>46054</v>
      </c>
      <c r="AU6" s="25">
        <f t="shared" ref="AU6" si="18">IF(OR($P$6="",$P$6=0,$P$7="",$P$7=0,$P$8="",$P$7&lt;1),"",
IF(AU$8="","",
IF(AU$8=1,EOMONTH($P$7,-1)+1,AT7+1)))</f>
        <v>46082</v>
      </c>
      <c r="AV6" s="25">
        <f t="shared" ref="AV6" si="19">IF(OR($P$6="",$P$6=0,$P$7="",$P$7=0,$P$8="",$P$7&lt;1),"",
IF(AV$8="","",
IF(AV$8=1,EOMONTH($P$7,-1)+1,AU7+1)))</f>
        <v>46113</v>
      </c>
      <c r="AW6" s="25">
        <f t="shared" ref="AW6" si="20">IF(OR($P$6="",$P$6=0,$P$7="",$P$7=0,$P$8="",$P$7&lt;1),"",
IF(AW$8="","",
IF(AW$8=1,EOMONTH($P$7,-1)+1,AV7+1)))</f>
        <v>46143</v>
      </c>
      <c r="AX6" s="25">
        <f t="shared" ref="AX6" si="21">IF(OR($P$6="",$P$6=0,$P$7="",$P$7=0,$P$8="",$P$7&lt;1),"",
IF(AX$8="","",
IF(AX$8=1,EOMONTH($P$7,-1)+1,AW7+1)))</f>
        <v>46174</v>
      </c>
      <c r="AY6" s="25">
        <f t="shared" ref="AY6" si="22">IF(OR($P$6="",$P$6=0,$P$7="",$P$7=0,$P$8="",$P$7&lt;1),"",
IF(AY$8="","",
IF(AY$8=1,EOMONTH($P$7,-1)+1,AX7+1)))</f>
        <v>46204</v>
      </c>
      <c r="AZ6" s="25">
        <f t="shared" ref="AZ6" si="23">IF(OR($P$6="",$P$6=0,$P$7="",$P$7=0,$P$8="",$P$7&lt;1),"",
IF(AZ$8="","",
IF(AZ$8=1,EOMONTH($P$7,-1)+1,AY7+1)))</f>
        <v>46235</v>
      </c>
      <c r="BA6" s="25">
        <f t="shared" ref="BA6" si="24">IF(OR($P$6="",$P$6=0,$P$7="",$P$7=0,$P$8="",$P$7&lt;1),"",
IF(BA$8="","",
IF(BA$8=1,EOMONTH($P$7,-1)+1,AZ7+1)))</f>
        <v>46266</v>
      </c>
      <c r="BB6" s="25">
        <f t="shared" ref="BB6" si="25">IF(OR($P$6="",$P$6=0,$P$7="",$P$7=0,$P$8="",$P$7&lt;1),"",
IF(BB$8="","",
IF(BB$8=1,EOMONTH($P$7,-1)+1,BA7+1)))</f>
        <v>46296</v>
      </c>
      <c r="BC6" s="25">
        <f t="shared" ref="BC6" si="26">IF(OR($P$6="",$P$6=0,$P$7="",$P$7=0,$P$8="",$P$7&lt;1),"",
IF(BC$8="","",
IF(BC$8=1,EOMONTH($P$7,-1)+1,BB7+1)))</f>
        <v>46327</v>
      </c>
      <c r="BD6" s="25">
        <f t="shared" ref="BD6" si="27">IF(OR($P$6="",$P$6=0,$P$7="",$P$7=0,$P$8="",$P$7&lt;1),"",
IF(BD$8="","",
IF(BD$8=1,EOMONTH($P$7,-1)+1,BC7+1)))</f>
        <v>46357</v>
      </c>
      <c r="BE6" s="25">
        <f t="shared" ref="BE6" si="28">IF(OR($P$6="",$P$6=0,$P$7="",$P$7=0,$P$8="",$P$7&lt;1),"",
IF(BE$8="","",
IF(BE$8=1,EOMONTH($P$7,-1)+1,BD7+1)))</f>
        <v>46388</v>
      </c>
      <c r="BF6" s="25">
        <f t="shared" ref="BF6" si="29">IF(OR($P$6="",$P$6=0,$P$7="",$P$7=0,$P$8="",$P$7&lt;1),"",
IF(BF$8="","",
IF(BF$8=1,EOMONTH($P$7,-1)+1,BE7+1)))</f>
        <v>46419</v>
      </c>
      <c r="BG6" s="25">
        <f t="shared" ref="BG6" si="30">IF(OR($P$6="",$P$6=0,$P$7="",$P$7=0,$P$8="",$P$7&lt;1),"",
IF(BG$8="","",
IF(BG$8=1,EOMONTH($P$7,-1)+1,BF7+1)))</f>
        <v>46447</v>
      </c>
      <c r="BH6" s="25">
        <f t="shared" ref="BH6" si="31">IF(OR($P$6="",$P$6=0,$P$7="",$P$7=0,$P$8="",$P$7&lt;1),"",
IF(BH$8="","",
IF(BH$8=1,EOMONTH($P$7,-1)+1,BG7+1)))</f>
        <v>46478</v>
      </c>
      <c r="BI6" s="25">
        <f t="shared" ref="BI6" si="32">IF(OR($P$6="",$P$6=0,$P$7="",$P$7=0,$P$8="",$P$7&lt;1),"",
IF(BI$8="","",
IF(BI$8=1,EOMONTH($P$7,-1)+1,BH7+1)))</f>
        <v>46508</v>
      </c>
      <c r="BJ6" s="25">
        <f t="shared" ref="BJ6" si="33">IF(OR($P$6="",$P$6=0,$P$7="",$P$7=0,$P$8="",$P$7&lt;1),"",
IF(BJ$8="","",
IF(BJ$8=1,EOMONTH($P$7,-1)+1,BI7+1)))</f>
        <v>46539</v>
      </c>
      <c r="BK6" s="25">
        <f t="shared" ref="BK6" si="34">IF(OR($P$6="",$P$6=0,$P$7="",$P$7=0,$P$8="",$P$7&lt;1),"",
IF(BK$8="","",
IF(BK$8=1,EOMONTH($P$7,-1)+1,BJ7+1)))</f>
        <v>46569</v>
      </c>
      <c r="BL6" s="25">
        <f t="shared" ref="BL6" si="35">IF(OR($P$6="",$P$6=0,$P$7="",$P$7=0,$P$8="",$P$7&lt;1),"",
IF(BL$8="","",
IF(BL$8=1,EOMONTH($P$7,-1)+1,BK7+1)))</f>
        <v>46600</v>
      </c>
      <c r="BM6" s="25">
        <f t="shared" ref="BM6" si="36">IF(OR($P$6="",$P$6=0,$P$7="",$P$7=0,$P$8="",$P$7&lt;1),"",
IF(BM$8="","",
IF(BM$8=1,EOMONTH($P$7,-1)+1,BL7+1)))</f>
        <v>46631</v>
      </c>
      <c r="BN6" s="25">
        <f t="shared" ref="BN6" si="37">IF(OR($P$6="",$P$6=0,$P$7="",$P$7=0,$P$8="",$P$7&lt;1),"",
IF(BN$8="","",
IF(BN$8=1,EOMONTH($P$7,-1)+1,BM7+1)))</f>
        <v>46661</v>
      </c>
      <c r="BO6" s="25">
        <f t="shared" ref="BO6" si="38">IF(OR($P$6="",$P$6=0,$P$7="",$P$7=0,$P$8="",$P$7&lt;1),"",
IF(BO$8="","",
IF(BO$8=1,EOMONTH($P$7,-1)+1,BN7+1)))</f>
        <v>46692</v>
      </c>
      <c r="BP6" s="25">
        <f t="shared" ref="BP6" si="39">IF(OR($P$6="",$P$6=0,$P$7="",$P$7=0,$P$8="",$P$7&lt;1),"",
IF(BP$8="","",
IF(BP$8=1,EOMONTH($P$7,-1)+1,BO7+1)))</f>
        <v>46722</v>
      </c>
      <c r="BQ6" s="25">
        <f t="shared" ref="BQ6" si="40">IF(OR($P$6="",$P$6=0,$P$7="",$P$7=0,$P$8="",$P$7&lt;1),"",
IF(BQ$8="","",
IF(BQ$8=1,EOMONTH($P$7,-1)+1,BP7+1)))</f>
        <v>46753</v>
      </c>
      <c r="BR6" s="25">
        <f t="shared" ref="BR6" si="41">IF(OR($P$6="",$P$6=0,$P$7="",$P$7=0,$P$8="",$P$7&lt;1),"",
IF(BR$8="","",
IF(BR$8=1,EOMONTH($P$7,-1)+1,BQ7+1)))</f>
        <v>46784</v>
      </c>
      <c r="BS6" s="25">
        <f t="shared" ref="BS6" si="42">IF(OR($P$6="",$P$6=0,$P$7="",$P$7=0,$P$8="",$P$7&lt;1),"",
IF(BS$8="","",
IF(BS$8=1,EOMONTH($P$7,-1)+1,BR7+1)))</f>
        <v>46813</v>
      </c>
      <c r="BT6" s="25">
        <f t="shared" ref="BT6" si="43">IF(OR($P$6="",$P$6=0,$P$7="",$P$7=0,$P$8="",$P$7&lt;1),"",
IF(BT$8="","",
IF(BT$8=1,EOMONTH($P$7,-1)+1,BS7+1)))</f>
        <v>46844</v>
      </c>
      <c r="BU6" s="25">
        <f t="shared" ref="BU6" si="44">IF(OR($P$6="",$P$6=0,$P$7="",$P$7=0,$P$8="",$P$7&lt;1),"",
IF(BU$8="","",
IF(BU$8=1,EOMONTH($P$7,-1)+1,BT7+1)))</f>
        <v>46874</v>
      </c>
      <c r="BV6" s="25">
        <f t="shared" ref="BV6" si="45">IF(OR($P$6="",$P$6=0,$P$7="",$P$7=0,$P$8="",$P$7&lt;1),"",
IF(BV$8="","",
IF(BV$8=1,EOMONTH($P$7,-1)+1,BU7+1)))</f>
        <v>46905</v>
      </c>
      <c r="BW6" s="25">
        <f t="shared" ref="BW6" si="46">IF(OR($P$6="",$P$6=0,$P$7="",$P$7=0,$P$8="",$P$7&lt;1),"",
IF(BW$8="","",
IF(BW$8=1,EOMONTH($P$7,-1)+1,BV7+1)))</f>
        <v>46935</v>
      </c>
      <c r="BX6" s="25">
        <f t="shared" ref="BX6" si="47">IF(OR($P$6="",$P$6=0,$P$7="",$P$7=0,$P$8="",$P$7&lt;1),"",
IF(BX$8="","",
IF(BX$8=1,EOMONTH($P$7,-1)+1,BW7+1)))</f>
        <v>46966</v>
      </c>
      <c r="BY6" s="25">
        <f t="shared" ref="BY6" si="48">IF(OR($P$6="",$P$6=0,$P$7="",$P$7=0,$P$8="",$P$7&lt;1),"",
IF(BY$8="","",
IF(BY$8=1,EOMONTH($P$7,-1)+1,BX7+1)))</f>
        <v>46997</v>
      </c>
      <c r="BZ6" s="25">
        <f t="shared" ref="BZ6" si="49">IF(OR($P$6="",$P$6=0,$P$7="",$P$7=0,$P$8="",$P$7&lt;1),"",
IF(BZ$8="","",
IF(BZ$8=1,EOMONTH($P$7,-1)+1,BY7+1)))</f>
        <v>47027</v>
      </c>
      <c r="CA6" s="25">
        <f t="shared" ref="CA6" si="50">IF(OR($P$6="",$P$6=0,$P$7="",$P$7=0,$P$8="",$P$7&lt;1),"",
IF(CA$8="","",
IF(CA$8=1,EOMONTH($P$7,-1)+1,BZ7+1)))</f>
        <v>47058</v>
      </c>
      <c r="CB6" s="25">
        <f t="shared" ref="CB6" si="51">IF(OR($P$6="",$P$6=0,$P$7="",$P$7=0,$P$8="",$P$7&lt;1),"",
IF(CB$8="","",
IF(CB$8=1,EOMONTH($P$7,-1)+1,CA7+1)))</f>
        <v>47088</v>
      </c>
      <c r="CC6" s="25">
        <f t="shared" ref="CC6" si="52">IF(OR($P$6="",$P$6=0,$P$7="",$P$7=0,$P$8="",$P$7&lt;1),"",
IF(CC$8="","",
IF(CC$8=1,EOMONTH($P$7,-1)+1,CB7+1)))</f>
        <v>47119</v>
      </c>
      <c r="CD6" s="25">
        <f t="shared" ref="CD6" si="53">IF(OR($P$6="",$P$6=0,$P$7="",$P$7=0,$P$8="",$P$7&lt;1),"",
IF(CD$8="","",
IF(CD$8=1,EOMONTH($P$7,-1)+1,CC7+1)))</f>
        <v>47150</v>
      </c>
      <c r="CE6" s="25">
        <f t="shared" ref="CE6" si="54">IF(OR($P$6="",$P$6=0,$P$7="",$P$7=0,$P$8="",$P$7&lt;1),"",
IF(CE$8="","",
IF(CE$8=1,EOMONTH($P$7,-1)+1,CD7+1)))</f>
        <v>47178</v>
      </c>
      <c r="CF6" s="25" t="str">
        <f t="shared" ref="CF6" si="55">IF(OR($P$6="",$P$6=0,$P$7="",$P$7=0,$P$8="",$P$7&lt;1),"",
IF(CF$8="","",
IF(CF$8=1,EOMONTH($P$7,-1)+1,CE7+1)))</f>
        <v/>
      </c>
    </row>
    <row r="7" spans="2:84" ht="12" customHeight="1" x14ac:dyDescent="0.3">
      <c r="B7" s="13">
        <f>ROW()</f>
        <v>7</v>
      </c>
      <c r="H7" s="1" t="str">
        <f t="shared" ref="H7:H8" si="56">I7</f>
        <v>старт моделирования</v>
      </c>
      <c r="I7" s="1" t="str">
        <f>Lists!$N$4</f>
        <v>старт моделирования</v>
      </c>
      <c r="M7" s="1" t="s">
        <v>6</v>
      </c>
      <c r="O7" s="8" t="s">
        <v>4</v>
      </c>
      <c r="P7" s="19">
        <v>45383</v>
      </c>
      <c r="Q7" s="9" t="s">
        <v>5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56"/>
        <v>горизонт моделирования</v>
      </c>
      <c r="I8" s="1" t="s">
        <v>10</v>
      </c>
      <c r="M8" s="1" t="s">
        <v>12</v>
      </c>
      <c r="O8" s="8" t="s">
        <v>4</v>
      </c>
      <c r="P8" s="18"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s="2" customFormat="1" x14ac:dyDescent="0.3">
      <c r="B11" s="26"/>
      <c r="H11" s="2" t="s">
        <v>18</v>
      </c>
      <c r="O11" s="8"/>
      <c r="P11" s="27"/>
      <c r="Q11" s="9"/>
      <c r="U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2:84" x14ac:dyDescent="0.3">
      <c r="B12" s="13">
        <f>ROW()</f>
        <v>12</v>
      </c>
    </row>
    <row r="13" spans="2:84" x14ac:dyDescent="0.3">
      <c r="B13" s="13">
        <f>ROW()</f>
        <v>13</v>
      </c>
      <c r="H13" s="1" t="s">
        <v>16</v>
      </c>
      <c r="M13" s="1" t="s">
        <v>17</v>
      </c>
      <c r="X13" s="5">
        <f>IF(X$4="",0,X16*$P14*$P15)</f>
        <v>300000</v>
      </c>
      <c r="Y13" s="5">
        <f t="shared" ref="Y13:CF13" si="57">IF(Y$4="",0,Y16*$P14*$P15)</f>
        <v>300000</v>
      </c>
      <c r="Z13" s="5">
        <f t="shared" si="57"/>
        <v>300000</v>
      </c>
      <c r="AA13" s="5">
        <f t="shared" si="57"/>
        <v>301000</v>
      </c>
      <c r="AB13" s="5">
        <f t="shared" si="57"/>
        <v>301000</v>
      </c>
      <c r="AC13" s="5">
        <f t="shared" si="57"/>
        <v>301000</v>
      </c>
      <c r="AD13" s="5">
        <f t="shared" si="57"/>
        <v>302000</v>
      </c>
      <c r="AE13" s="5">
        <f t="shared" si="57"/>
        <v>302000</v>
      </c>
      <c r="AF13" s="5">
        <f t="shared" si="57"/>
        <v>302000</v>
      </c>
      <c r="AG13" s="5">
        <f t="shared" si="57"/>
        <v>303000</v>
      </c>
      <c r="AH13" s="5">
        <f t="shared" si="57"/>
        <v>303000</v>
      </c>
      <c r="AI13" s="5">
        <f t="shared" si="57"/>
        <v>303000</v>
      </c>
      <c r="AJ13" s="5">
        <f t="shared" si="57"/>
        <v>304000</v>
      </c>
      <c r="AK13" s="5">
        <f t="shared" si="57"/>
        <v>304000</v>
      </c>
      <c r="AL13" s="5">
        <f t="shared" si="57"/>
        <v>304000</v>
      </c>
      <c r="AM13" s="5">
        <f t="shared" si="57"/>
        <v>305000</v>
      </c>
      <c r="AN13" s="5">
        <f t="shared" si="57"/>
        <v>305000</v>
      </c>
      <c r="AO13" s="5">
        <f t="shared" si="57"/>
        <v>305000</v>
      </c>
      <c r="AP13" s="5">
        <f t="shared" si="57"/>
        <v>306000</v>
      </c>
      <c r="AQ13" s="5">
        <f t="shared" si="57"/>
        <v>306000</v>
      </c>
      <c r="AR13" s="5">
        <f t="shared" si="57"/>
        <v>306000</v>
      </c>
      <c r="AS13" s="5">
        <f t="shared" si="57"/>
        <v>307000</v>
      </c>
      <c r="AT13" s="5">
        <f t="shared" si="57"/>
        <v>307000</v>
      </c>
      <c r="AU13" s="5">
        <f t="shared" si="57"/>
        <v>307000</v>
      </c>
      <c r="AV13" s="5">
        <f t="shared" si="57"/>
        <v>308000</v>
      </c>
      <c r="AW13" s="5">
        <f t="shared" si="57"/>
        <v>308000</v>
      </c>
      <c r="AX13" s="5">
        <f t="shared" si="57"/>
        <v>308000</v>
      </c>
      <c r="AY13" s="5">
        <f t="shared" si="57"/>
        <v>309000</v>
      </c>
      <c r="AZ13" s="5">
        <f t="shared" si="57"/>
        <v>309000</v>
      </c>
      <c r="BA13" s="5">
        <f t="shared" si="57"/>
        <v>309000</v>
      </c>
      <c r="BB13" s="5">
        <f t="shared" si="57"/>
        <v>310000</v>
      </c>
      <c r="BC13" s="5">
        <f t="shared" si="57"/>
        <v>310000</v>
      </c>
      <c r="BD13" s="5">
        <f t="shared" si="57"/>
        <v>310000</v>
      </c>
      <c r="BE13" s="5">
        <f t="shared" si="57"/>
        <v>311000</v>
      </c>
      <c r="BF13" s="5">
        <f t="shared" si="57"/>
        <v>311000</v>
      </c>
      <c r="BG13" s="5">
        <f t="shared" si="57"/>
        <v>311000</v>
      </c>
      <c r="BH13" s="5">
        <f t="shared" si="57"/>
        <v>312000</v>
      </c>
      <c r="BI13" s="5">
        <f t="shared" si="57"/>
        <v>312000</v>
      </c>
      <c r="BJ13" s="5">
        <f t="shared" si="57"/>
        <v>312000</v>
      </c>
      <c r="BK13" s="5">
        <f t="shared" si="57"/>
        <v>313000</v>
      </c>
      <c r="BL13" s="5">
        <f t="shared" si="57"/>
        <v>313000</v>
      </c>
      <c r="BM13" s="5">
        <f t="shared" si="57"/>
        <v>313000</v>
      </c>
      <c r="BN13" s="5">
        <f t="shared" si="57"/>
        <v>314000</v>
      </c>
      <c r="BO13" s="5">
        <f t="shared" si="57"/>
        <v>314000</v>
      </c>
      <c r="BP13" s="5">
        <f t="shared" si="57"/>
        <v>314000</v>
      </c>
      <c r="BQ13" s="5">
        <f t="shared" si="57"/>
        <v>315000</v>
      </c>
      <c r="BR13" s="5">
        <f t="shared" si="57"/>
        <v>315000</v>
      </c>
      <c r="BS13" s="5">
        <f t="shared" si="57"/>
        <v>315000</v>
      </c>
      <c r="BT13" s="5">
        <f t="shared" si="57"/>
        <v>316000</v>
      </c>
      <c r="BU13" s="5">
        <f t="shared" si="57"/>
        <v>316000</v>
      </c>
      <c r="BV13" s="5">
        <f t="shared" si="57"/>
        <v>316000</v>
      </c>
      <c r="BW13" s="5">
        <f t="shared" si="57"/>
        <v>317000</v>
      </c>
      <c r="BX13" s="5">
        <f t="shared" si="57"/>
        <v>317000</v>
      </c>
      <c r="BY13" s="5">
        <f t="shared" si="57"/>
        <v>317000</v>
      </c>
      <c r="BZ13" s="5">
        <f t="shared" si="57"/>
        <v>318000</v>
      </c>
      <c r="CA13" s="5">
        <f t="shared" si="57"/>
        <v>318000</v>
      </c>
      <c r="CB13" s="5">
        <f t="shared" si="57"/>
        <v>318000</v>
      </c>
      <c r="CC13" s="5">
        <f t="shared" si="57"/>
        <v>319000</v>
      </c>
      <c r="CD13" s="5">
        <f t="shared" si="57"/>
        <v>319000</v>
      </c>
      <c r="CE13" s="5">
        <f t="shared" si="57"/>
        <v>319000</v>
      </c>
      <c r="CF13" s="5">
        <f t="shared" si="57"/>
        <v>0</v>
      </c>
    </row>
    <row r="14" spans="2:84" x14ac:dyDescent="0.3">
      <c r="B14" s="13">
        <f>ROW()</f>
        <v>14</v>
      </c>
      <c r="H14" s="1" t="str">
        <f>$H$13</f>
        <v>Прогноз объемов рынка (спроса на продукцию)</v>
      </c>
      <c r="I14" s="1" t="s">
        <v>22</v>
      </c>
      <c r="M14" s="1" t="str">
        <f>"покупки"&amp;"/"&amp;$P$6</f>
        <v>покупки/месяц</v>
      </c>
      <c r="O14" s="8" t="s">
        <v>4</v>
      </c>
      <c r="P14" s="29">
        <v>2</v>
      </c>
    </row>
    <row r="15" spans="2:84" x14ac:dyDescent="0.3">
      <c r="B15" s="13">
        <f>ROW()</f>
        <v>15</v>
      </c>
      <c r="H15" s="1" t="str">
        <f t="shared" ref="H15:H19" si="58">$H$13</f>
        <v>Прогноз объемов рынка (спроса на продукцию)</v>
      </c>
      <c r="I15" s="1" t="s">
        <v>21</v>
      </c>
      <c r="M15" s="1" t="str">
        <f>$M$13&amp;"/"&amp;"покупка"</f>
        <v>ед.ГП/покупка</v>
      </c>
      <c r="O15" s="8" t="s">
        <v>4</v>
      </c>
      <c r="P15" s="29">
        <v>5</v>
      </c>
    </row>
    <row r="16" spans="2:84" x14ac:dyDescent="0.3">
      <c r="B16" s="13">
        <f>ROW()</f>
        <v>16</v>
      </c>
      <c r="H16" s="1" t="str">
        <f>$H$13</f>
        <v>Прогноз объемов рынка (спроса на продукцию)</v>
      </c>
      <c r="I16" s="1" t="s">
        <v>19</v>
      </c>
      <c r="M16" s="1" t="s">
        <v>20</v>
      </c>
      <c r="X16" s="5">
        <f>IF(X$4="",0,$P17+$P18*INT((X$8-1)/IF(OR($P19&lt;=0,$P19=""),1,$P19)))</f>
        <v>30000</v>
      </c>
      <c r="Y16" s="5">
        <f t="shared" ref="Y16:CF16" si="59">IF(Y$4="",0,$P17+$P18*INT((Y$8-1)/IF(OR($P19&lt;=0,$P19=""),1,$P19)))</f>
        <v>30000</v>
      </c>
      <c r="Z16" s="5">
        <f t="shared" si="59"/>
        <v>30000</v>
      </c>
      <c r="AA16" s="5">
        <f t="shared" si="59"/>
        <v>30100</v>
      </c>
      <c r="AB16" s="5">
        <f t="shared" si="59"/>
        <v>30100</v>
      </c>
      <c r="AC16" s="5">
        <f t="shared" si="59"/>
        <v>30100</v>
      </c>
      <c r="AD16" s="5">
        <f t="shared" si="59"/>
        <v>30200</v>
      </c>
      <c r="AE16" s="5">
        <f t="shared" si="59"/>
        <v>30200</v>
      </c>
      <c r="AF16" s="5">
        <f t="shared" si="59"/>
        <v>30200</v>
      </c>
      <c r="AG16" s="5">
        <f t="shared" si="59"/>
        <v>30300</v>
      </c>
      <c r="AH16" s="5">
        <f t="shared" si="59"/>
        <v>30300</v>
      </c>
      <c r="AI16" s="5">
        <f t="shared" si="59"/>
        <v>30300</v>
      </c>
      <c r="AJ16" s="5">
        <f t="shared" si="59"/>
        <v>30400</v>
      </c>
      <c r="AK16" s="5">
        <f t="shared" si="59"/>
        <v>30400</v>
      </c>
      <c r="AL16" s="5">
        <f t="shared" si="59"/>
        <v>30400</v>
      </c>
      <c r="AM16" s="5">
        <f t="shared" si="59"/>
        <v>30500</v>
      </c>
      <c r="AN16" s="5">
        <f t="shared" si="59"/>
        <v>30500</v>
      </c>
      <c r="AO16" s="5">
        <f t="shared" si="59"/>
        <v>30500</v>
      </c>
      <c r="AP16" s="5">
        <f t="shared" si="59"/>
        <v>30600</v>
      </c>
      <c r="AQ16" s="5">
        <f t="shared" si="59"/>
        <v>30600</v>
      </c>
      <c r="AR16" s="5">
        <f t="shared" si="59"/>
        <v>30600</v>
      </c>
      <c r="AS16" s="5">
        <f t="shared" si="59"/>
        <v>30700</v>
      </c>
      <c r="AT16" s="5">
        <f t="shared" si="59"/>
        <v>30700</v>
      </c>
      <c r="AU16" s="5">
        <f t="shared" si="59"/>
        <v>30700</v>
      </c>
      <c r="AV16" s="5">
        <f t="shared" si="59"/>
        <v>30800</v>
      </c>
      <c r="AW16" s="5">
        <f t="shared" si="59"/>
        <v>30800</v>
      </c>
      <c r="AX16" s="5">
        <f t="shared" si="59"/>
        <v>30800</v>
      </c>
      <c r="AY16" s="5">
        <f t="shared" si="59"/>
        <v>30900</v>
      </c>
      <c r="AZ16" s="5">
        <f t="shared" si="59"/>
        <v>30900</v>
      </c>
      <c r="BA16" s="5">
        <f t="shared" si="59"/>
        <v>30900</v>
      </c>
      <c r="BB16" s="5">
        <f t="shared" si="59"/>
        <v>31000</v>
      </c>
      <c r="BC16" s="5">
        <f t="shared" si="59"/>
        <v>31000</v>
      </c>
      <c r="BD16" s="5">
        <f t="shared" si="59"/>
        <v>31000</v>
      </c>
      <c r="BE16" s="5">
        <f t="shared" si="59"/>
        <v>31100</v>
      </c>
      <c r="BF16" s="5">
        <f t="shared" si="59"/>
        <v>31100</v>
      </c>
      <c r="BG16" s="5">
        <f t="shared" si="59"/>
        <v>31100</v>
      </c>
      <c r="BH16" s="5">
        <f t="shared" si="59"/>
        <v>31200</v>
      </c>
      <c r="BI16" s="5">
        <f t="shared" si="59"/>
        <v>31200</v>
      </c>
      <c r="BJ16" s="5">
        <f t="shared" si="59"/>
        <v>31200</v>
      </c>
      <c r="BK16" s="5">
        <f t="shared" si="59"/>
        <v>31300</v>
      </c>
      <c r="BL16" s="5">
        <f t="shared" si="59"/>
        <v>31300</v>
      </c>
      <c r="BM16" s="5">
        <f t="shared" si="59"/>
        <v>31300</v>
      </c>
      <c r="BN16" s="5">
        <f t="shared" si="59"/>
        <v>31400</v>
      </c>
      <c r="BO16" s="5">
        <f t="shared" si="59"/>
        <v>31400</v>
      </c>
      <c r="BP16" s="5">
        <f t="shared" si="59"/>
        <v>31400</v>
      </c>
      <c r="BQ16" s="5">
        <f t="shared" si="59"/>
        <v>31500</v>
      </c>
      <c r="BR16" s="5">
        <f t="shared" si="59"/>
        <v>31500</v>
      </c>
      <c r="BS16" s="5">
        <f t="shared" si="59"/>
        <v>31500</v>
      </c>
      <c r="BT16" s="5">
        <f t="shared" si="59"/>
        <v>31600</v>
      </c>
      <c r="BU16" s="5">
        <f t="shared" si="59"/>
        <v>31600</v>
      </c>
      <c r="BV16" s="5">
        <f t="shared" si="59"/>
        <v>31600</v>
      </c>
      <c r="BW16" s="5">
        <f t="shared" si="59"/>
        <v>31700</v>
      </c>
      <c r="BX16" s="5">
        <f t="shared" si="59"/>
        <v>31700</v>
      </c>
      <c r="BY16" s="5">
        <f t="shared" si="59"/>
        <v>31700</v>
      </c>
      <c r="BZ16" s="5">
        <f t="shared" si="59"/>
        <v>31800</v>
      </c>
      <c r="CA16" s="5">
        <f t="shared" si="59"/>
        <v>31800</v>
      </c>
      <c r="CB16" s="5">
        <f t="shared" si="59"/>
        <v>31800</v>
      </c>
      <c r="CC16" s="5">
        <f t="shared" si="59"/>
        <v>31900</v>
      </c>
      <c r="CD16" s="5">
        <f t="shared" si="59"/>
        <v>31900</v>
      </c>
      <c r="CE16" s="5">
        <f t="shared" si="59"/>
        <v>31900</v>
      </c>
      <c r="CF16" s="5">
        <f t="shared" si="59"/>
        <v>0</v>
      </c>
    </row>
    <row r="17" spans="2:84" x14ac:dyDescent="0.3">
      <c r="B17" s="13">
        <f>ROW()</f>
        <v>17</v>
      </c>
      <c r="H17" s="1" t="str">
        <f t="shared" si="58"/>
        <v>Прогноз объемов рынка (спроса на продукцию)</v>
      </c>
      <c r="I17" s="1" t="str">
        <f t="shared" ref="I17:I19" si="60">$I$16</f>
        <v>Прогноз кол-ва покупателей</v>
      </c>
      <c r="J17" s="1" t="s">
        <v>23</v>
      </c>
      <c r="O17" s="8" t="s">
        <v>4</v>
      </c>
      <c r="P17" s="18">
        <v>30000</v>
      </c>
    </row>
    <row r="18" spans="2:84" x14ac:dyDescent="0.3">
      <c r="B18" s="13">
        <f>ROW()</f>
        <v>18</v>
      </c>
      <c r="H18" s="1" t="str">
        <f t="shared" si="58"/>
        <v>Прогноз объемов рынка (спроса на продукцию)</v>
      </c>
      <c r="I18" s="1" t="str">
        <f t="shared" si="60"/>
        <v>Прогноз кол-ва покупателей</v>
      </c>
      <c r="J18" s="1" t="s">
        <v>24</v>
      </c>
      <c r="O18" s="8" t="s">
        <v>4</v>
      </c>
      <c r="P18" s="18">
        <v>100</v>
      </c>
    </row>
    <row r="19" spans="2:84" x14ac:dyDescent="0.3">
      <c r="B19" s="13">
        <f>ROW()</f>
        <v>19</v>
      </c>
      <c r="H19" s="1" t="str">
        <f t="shared" si="58"/>
        <v>Прогноз объемов рынка (спроса на продукцию)</v>
      </c>
      <c r="I19" s="1" t="str">
        <f t="shared" si="60"/>
        <v>Прогноз кол-ва покупателей</v>
      </c>
      <c r="J19" s="1" t="s">
        <v>25</v>
      </c>
      <c r="O19" s="8" t="s">
        <v>4</v>
      </c>
      <c r="P19" s="18">
        <v>3</v>
      </c>
    </row>
    <row r="20" spans="2:84" x14ac:dyDescent="0.3">
      <c r="B20" s="13">
        <f>ROW()</f>
        <v>20</v>
      </c>
    </row>
    <row r="21" spans="2:84" x14ac:dyDescent="0.3">
      <c r="B21" s="13">
        <f>ROW()</f>
        <v>21</v>
      </c>
      <c r="H21" s="1" t="s">
        <v>26</v>
      </c>
      <c r="M21" s="1" t="str">
        <f>$M$13</f>
        <v>ед.ГП</v>
      </c>
      <c r="X21" s="5">
        <f>IF(X$4="",0,IF(X$8&gt;=IF($P22&lt;=$P24,$P24+1,$P22),$P23,IF(X$8&gt;=$P24,$P23*(X$8-$P24)/(IF($P22&lt;=$P24,$P24+1,$P22)-$P24),0)))*X13</f>
        <v>0</v>
      </c>
      <c r="Y21" s="5">
        <f t="shared" ref="Y21:CF21" si="61">IF(Y$4="",0,IF(Y$8&gt;=IF($P22&lt;=$P24,$P24+1,$P22),$P23,IF(Y$8&gt;=$P24,$P23*(Y$8-$P24)/(IF($P22&lt;=$P24,$P24+1,$P22)-$P24),0)))*Y13</f>
        <v>0</v>
      </c>
      <c r="Z21" s="5">
        <f t="shared" si="61"/>
        <v>0</v>
      </c>
      <c r="AA21" s="5">
        <f t="shared" si="61"/>
        <v>0</v>
      </c>
      <c r="AB21" s="5">
        <f t="shared" si="61"/>
        <v>0</v>
      </c>
      <c r="AC21" s="5">
        <f t="shared" si="61"/>
        <v>0</v>
      </c>
      <c r="AD21" s="5">
        <f t="shared" si="61"/>
        <v>487.09677419354841</v>
      </c>
      <c r="AE21" s="5">
        <f t="shared" si="61"/>
        <v>974.19354838709683</v>
      </c>
      <c r="AF21" s="5">
        <f t="shared" si="61"/>
        <v>1461.2903225806456</v>
      </c>
      <c r="AG21" s="5">
        <f t="shared" si="61"/>
        <v>1954.8387096774193</v>
      </c>
      <c r="AH21" s="5">
        <f t="shared" si="61"/>
        <v>2443.5483870967741</v>
      </c>
      <c r="AI21" s="5">
        <f t="shared" si="61"/>
        <v>2932.2580645161297</v>
      </c>
      <c r="AJ21" s="5">
        <f t="shared" si="61"/>
        <v>3432.2580645161293</v>
      </c>
      <c r="AK21" s="5">
        <f t="shared" si="61"/>
        <v>3922.5806451612902</v>
      </c>
      <c r="AL21" s="5">
        <f t="shared" si="61"/>
        <v>4412.9032258064517</v>
      </c>
      <c r="AM21" s="5">
        <f t="shared" si="61"/>
        <v>4919.3548387096771</v>
      </c>
      <c r="AN21" s="5">
        <f t="shared" si="61"/>
        <v>5411.2903225806449</v>
      </c>
      <c r="AO21" s="5">
        <f t="shared" si="61"/>
        <v>5903.2258064516145</v>
      </c>
      <c r="AP21" s="5">
        <f t="shared" si="61"/>
        <v>6416.1290322580653</v>
      </c>
      <c r="AQ21" s="5">
        <f t="shared" si="61"/>
        <v>6909.677419354839</v>
      </c>
      <c r="AR21" s="5">
        <f t="shared" si="61"/>
        <v>7403.2258064516127</v>
      </c>
      <c r="AS21" s="5">
        <f t="shared" si="61"/>
        <v>7922.5806451612907</v>
      </c>
      <c r="AT21" s="5">
        <f t="shared" si="61"/>
        <v>8417.741935483873</v>
      </c>
      <c r="AU21" s="5">
        <f t="shared" si="61"/>
        <v>8912.9032258064526</v>
      </c>
      <c r="AV21" s="5">
        <f t="shared" si="61"/>
        <v>9438.709677419356</v>
      </c>
      <c r="AW21" s="5">
        <f t="shared" si="61"/>
        <v>9935.4838709677424</v>
      </c>
      <c r="AX21" s="5">
        <f t="shared" si="61"/>
        <v>10432.258064516131</v>
      </c>
      <c r="AY21" s="5">
        <f t="shared" si="61"/>
        <v>10964.516129032258</v>
      </c>
      <c r="AZ21" s="5">
        <f t="shared" si="61"/>
        <v>11462.903225806453</v>
      </c>
      <c r="BA21" s="5">
        <f t="shared" si="61"/>
        <v>11961.290322580648</v>
      </c>
      <c r="BB21" s="5">
        <f t="shared" si="61"/>
        <v>12500</v>
      </c>
      <c r="BC21" s="5">
        <f t="shared" si="61"/>
        <v>13000.000000000002</v>
      </c>
      <c r="BD21" s="5">
        <f t="shared" si="61"/>
        <v>13500</v>
      </c>
      <c r="BE21" s="5">
        <f t="shared" si="61"/>
        <v>14045.161290322581</v>
      </c>
      <c r="BF21" s="5">
        <f t="shared" si="61"/>
        <v>14546.77419354839</v>
      </c>
      <c r="BG21" s="5">
        <f t="shared" si="61"/>
        <v>15048.387096774193</v>
      </c>
      <c r="BH21" s="5">
        <f t="shared" si="61"/>
        <v>15600</v>
      </c>
      <c r="BI21" s="5">
        <f t="shared" si="61"/>
        <v>15600</v>
      </c>
      <c r="BJ21" s="5">
        <f t="shared" si="61"/>
        <v>15600</v>
      </c>
      <c r="BK21" s="5">
        <f t="shared" si="61"/>
        <v>15650</v>
      </c>
      <c r="BL21" s="5">
        <f t="shared" si="61"/>
        <v>15650</v>
      </c>
      <c r="BM21" s="5">
        <f t="shared" si="61"/>
        <v>15650</v>
      </c>
      <c r="BN21" s="5">
        <f t="shared" si="61"/>
        <v>15700</v>
      </c>
      <c r="BO21" s="5">
        <f t="shared" si="61"/>
        <v>15700</v>
      </c>
      <c r="BP21" s="5">
        <f t="shared" si="61"/>
        <v>15700</v>
      </c>
      <c r="BQ21" s="5">
        <f t="shared" si="61"/>
        <v>15750</v>
      </c>
      <c r="BR21" s="5">
        <f t="shared" si="61"/>
        <v>15750</v>
      </c>
      <c r="BS21" s="5">
        <f t="shared" si="61"/>
        <v>15750</v>
      </c>
      <c r="BT21" s="5">
        <f t="shared" si="61"/>
        <v>15800</v>
      </c>
      <c r="BU21" s="5">
        <f t="shared" si="61"/>
        <v>15800</v>
      </c>
      <c r="BV21" s="5">
        <f t="shared" si="61"/>
        <v>15800</v>
      </c>
      <c r="BW21" s="5">
        <f t="shared" si="61"/>
        <v>15850</v>
      </c>
      <c r="BX21" s="5">
        <f t="shared" si="61"/>
        <v>15850</v>
      </c>
      <c r="BY21" s="5">
        <f t="shared" si="61"/>
        <v>15850</v>
      </c>
      <c r="BZ21" s="5">
        <f t="shared" si="61"/>
        <v>15900</v>
      </c>
      <c r="CA21" s="5">
        <f t="shared" si="61"/>
        <v>15900</v>
      </c>
      <c r="CB21" s="5">
        <f t="shared" si="61"/>
        <v>15900</v>
      </c>
      <c r="CC21" s="5">
        <f t="shared" si="61"/>
        <v>15950</v>
      </c>
      <c r="CD21" s="5">
        <f t="shared" si="61"/>
        <v>15950</v>
      </c>
      <c r="CE21" s="5">
        <f t="shared" si="61"/>
        <v>15950</v>
      </c>
      <c r="CF21" s="5">
        <f t="shared" si="61"/>
        <v>0</v>
      </c>
    </row>
    <row r="22" spans="2:84" x14ac:dyDescent="0.3">
      <c r="B22" s="13">
        <f>ROW()</f>
        <v>22</v>
      </c>
      <c r="H22" s="1" t="str">
        <f>$H$21</f>
        <v>Прогноз собственного спроса на продукцию</v>
      </c>
      <c r="I22" s="1" t="s">
        <v>27</v>
      </c>
      <c r="O22" s="8" t="s">
        <v>4</v>
      </c>
      <c r="P22" s="18">
        <v>37</v>
      </c>
    </row>
    <row r="23" spans="2:84" x14ac:dyDescent="0.3">
      <c r="B23" s="13">
        <f>ROW()</f>
        <v>23</v>
      </c>
      <c r="H23" s="1" t="str">
        <f>$H$21</f>
        <v>Прогноз собственного спроса на продукцию</v>
      </c>
      <c r="I23" s="1" t="s">
        <v>28</v>
      </c>
      <c r="O23" s="8" t="s">
        <v>4</v>
      </c>
      <c r="P23" s="30">
        <v>0.05</v>
      </c>
    </row>
    <row r="24" spans="2:84" x14ac:dyDescent="0.3">
      <c r="B24" s="13">
        <f>ROW()</f>
        <v>24</v>
      </c>
      <c r="H24" s="1" t="str">
        <f>$H$21</f>
        <v>Прогноз собственного спроса на продукцию</v>
      </c>
      <c r="I24" s="1" t="s">
        <v>30</v>
      </c>
      <c r="O24" s="8" t="s">
        <v>4</v>
      </c>
      <c r="P24" s="18">
        <v>6</v>
      </c>
    </row>
    <row r="25" spans="2:84" x14ac:dyDescent="0.3">
      <c r="B25" s="13">
        <f>ROW()</f>
        <v>25</v>
      </c>
    </row>
    <row r="26" spans="2:84" s="2" customFormat="1" x14ac:dyDescent="0.3">
      <c r="B26" s="26"/>
      <c r="H26" s="2" t="s">
        <v>31</v>
      </c>
      <c r="O26" s="8"/>
      <c r="P26" s="27"/>
      <c r="Q26" s="9"/>
      <c r="U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</row>
    <row r="27" spans="2:84" x14ac:dyDescent="0.3">
      <c r="B27" s="13">
        <f>ROW()</f>
        <v>27</v>
      </c>
    </row>
    <row r="28" spans="2:84" x14ac:dyDescent="0.3">
      <c r="B28" s="13">
        <f>ROW()</f>
        <v>28</v>
      </c>
      <c r="H28" s="1" t="s">
        <v>37</v>
      </c>
      <c r="M28" s="31" t="s">
        <v>33</v>
      </c>
      <c r="P28" s="32" t="s">
        <v>32</v>
      </c>
      <c r="X28" s="5">
        <f>IF(X$4="",0,IF(X$8&gt;=IF($P29&lt;=$P31,$P31+1,$P29),$P30,IF(X$8&gt;=$P31,$P30*(X$8-$P31)/(IF($P29&lt;=$P31,$P31+1,$P29)-$P31),0)))</f>
        <v>0</v>
      </c>
      <c r="Y28" s="5">
        <f t="shared" ref="Y28:CF28" si="62">IF(Y$4="",0,IF(Y$8&gt;=IF($P29&lt;=$P31,$P31+1,$P29),$P30,IF(Y$8&gt;=$P31,$P30*(Y$8-$P31)/(IF($P29&lt;=$P31,$P31+1,$P29)-$P31),0)))</f>
        <v>0</v>
      </c>
      <c r="Z28" s="5">
        <f t="shared" si="62"/>
        <v>0</v>
      </c>
      <c r="AA28" s="5">
        <f t="shared" si="62"/>
        <v>0</v>
      </c>
      <c r="AB28" s="5">
        <f t="shared" si="62"/>
        <v>0</v>
      </c>
      <c r="AC28" s="5">
        <f t="shared" si="62"/>
        <v>0</v>
      </c>
      <c r="AD28" s="5">
        <f t="shared" si="62"/>
        <v>1.4285714285714286</v>
      </c>
      <c r="AE28" s="5">
        <f t="shared" si="62"/>
        <v>2.8571428571428572</v>
      </c>
      <c r="AF28" s="5">
        <f t="shared" si="62"/>
        <v>4.2857142857142856</v>
      </c>
      <c r="AG28" s="5">
        <f t="shared" si="62"/>
        <v>5.7142857142857144</v>
      </c>
      <c r="AH28" s="5">
        <f t="shared" si="62"/>
        <v>7.1428571428571432</v>
      </c>
      <c r="AI28" s="5">
        <f t="shared" si="62"/>
        <v>8.5714285714285712</v>
      </c>
      <c r="AJ28" s="5">
        <f t="shared" si="62"/>
        <v>10</v>
      </c>
      <c r="AK28" s="5">
        <f t="shared" si="62"/>
        <v>10</v>
      </c>
      <c r="AL28" s="5">
        <f t="shared" si="62"/>
        <v>10</v>
      </c>
      <c r="AM28" s="5">
        <f t="shared" si="62"/>
        <v>10</v>
      </c>
      <c r="AN28" s="5">
        <f t="shared" si="62"/>
        <v>10</v>
      </c>
      <c r="AO28" s="5">
        <f t="shared" si="62"/>
        <v>10</v>
      </c>
      <c r="AP28" s="5">
        <f t="shared" si="62"/>
        <v>10</v>
      </c>
      <c r="AQ28" s="5">
        <f t="shared" si="62"/>
        <v>10</v>
      </c>
      <c r="AR28" s="5">
        <f t="shared" si="62"/>
        <v>10</v>
      </c>
      <c r="AS28" s="5">
        <f t="shared" si="62"/>
        <v>10</v>
      </c>
      <c r="AT28" s="5">
        <f t="shared" si="62"/>
        <v>10</v>
      </c>
      <c r="AU28" s="5">
        <f t="shared" si="62"/>
        <v>10</v>
      </c>
      <c r="AV28" s="5">
        <f t="shared" si="62"/>
        <v>10</v>
      </c>
      <c r="AW28" s="5">
        <f t="shared" si="62"/>
        <v>10</v>
      </c>
      <c r="AX28" s="5">
        <f t="shared" si="62"/>
        <v>10</v>
      </c>
      <c r="AY28" s="5">
        <f t="shared" si="62"/>
        <v>10</v>
      </c>
      <c r="AZ28" s="5">
        <f t="shared" si="62"/>
        <v>10</v>
      </c>
      <c r="BA28" s="5">
        <f t="shared" si="62"/>
        <v>10</v>
      </c>
      <c r="BB28" s="5">
        <f t="shared" si="62"/>
        <v>10</v>
      </c>
      <c r="BC28" s="5">
        <f t="shared" si="62"/>
        <v>10</v>
      </c>
      <c r="BD28" s="5">
        <f t="shared" si="62"/>
        <v>10</v>
      </c>
      <c r="BE28" s="5">
        <f t="shared" si="62"/>
        <v>10</v>
      </c>
      <c r="BF28" s="5">
        <f t="shared" si="62"/>
        <v>10</v>
      </c>
      <c r="BG28" s="5">
        <f t="shared" si="62"/>
        <v>10</v>
      </c>
      <c r="BH28" s="5">
        <f t="shared" si="62"/>
        <v>10</v>
      </c>
      <c r="BI28" s="5">
        <f t="shared" si="62"/>
        <v>10</v>
      </c>
      <c r="BJ28" s="5">
        <f t="shared" si="62"/>
        <v>10</v>
      </c>
      <c r="BK28" s="5">
        <f t="shared" si="62"/>
        <v>10</v>
      </c>
      <c r="BL28" s="5">
        <f t="shared" si="62"/>
        <v>10</v>
      </c>
      <c r="BM28" s="5">
        <f t="shared" si="62"/>
        <v>10</v>
      </c>
      <c r="BN28" s="5">
        <f t="shared" si="62"/>
        <v>10</v>
      </c>
      <c r="BO28" s="5">
        <f t="shared" si="62"/>
        <v>10</v>
      </c>
      <c r="BP28" s="5">
        <f t="shared" si="62"/>
        <v>10</v>
      </c>
      <c r="BQ28" s="5">
        <f t="shared" si="62"/>
        <v>10</v>
      </c>
      <c r="BR28" s="5">
        <f t="shared" si="62"/>
        <v>10</v>
      </c>
      <c r="BS28" s="5">
        <f t="shared" si="62"/>
        <v>10</v>
      </c>
      <c r="BT28" s="5">
        <f t="shared" si="62"/>
        <v>10</v>
      </c>
      <c r="BU28" s="5">
        <f t="shared" si="62"/>
        <v>10</v>
      </c>
      <c r="BV28" s="5">
        <f t="shared" si="62"/>
        <v>10</v>
      </c>
      <c r="BW28" s="5">
        <f t="shared" si="62"/>
        <v>10</v>
      </c>
      <c r="BX28" s="5">
        <f t="shared" si="62"/>
        <v>10</v>
      </c>
      <c r="BY28" s="5">
        <f t="shared" si="62"/>
        <v>10</v>
      </c>
      <c r="BZ28" s="5">
        <f t="shared" si="62"/>
        <v>10</v>
      </c>
      <c r="CA28" s="5">
        <f t="shared" si="62"/>
        <v>10</v>
      </c>
      <c r="CB28" s="5">
        <f t="shared" si="62"/>
        <v>10</v>
      </c>
      <c r="CC28" s="5">
        <f t="shared" si="62"/>
        <v>10</v>
      </c>
      <c r="CD28" s="5">
        <f t="shared" si="62"/>
        <v>10</v>
      </c>
      <c r="CE28" s="5">
        <f t="shared" si="62"/>
        <v>10</v>
      </c>
      <c r="CF28" s="5">
        <f t="shared" si="62"/>
        <v>0</v>
      </c>
    </row>
    <row r="29" spans="2:84" x14ac:dyDescent="0.3">
      <c r="B29" s="13">
        <f>ROW()</f>
        <v>29</v>
      </c>
      <c r="H29" s="1" t="str">
        <f>$H$28</f>
        <v>Поток запусков маркетинговой активности (МА)</v>
      </c>
      <c r="I29" s="1" t="s">
        <v>27</v>
      </c>
      <c r="O29" s="8" t="s">
        <v>4</v>
      </c>
      <c r="P29" s="18">
        <v>13</v>
      </c>
    </row>
    <row r="30" spans="2:84" x14ac:dyDescent="0.3">
      <c r="B30" s="13">
        <f>ROW()</f>
        <v>30</v>
      </c>
      <c r="H30" s="1" t="str">
        <f t="shared" ref="H30:H31" si="63">$H$28</f>
        <v>Поток запусков маркетинговой активности (МА)</v>
      </c>
      <c r="I30" s="1" t="s">
        <v>34</v>
      </c>
      <c r="M30" s="1" t="str">
        <f>M28</f>
        <v>кол-во запусков</v>
      </c>
      <c r="O30" s="8" t="s">
        <v>4</v>
      </c>
      <c r="P30" s="18">
        <v>10</v>
      </c>
    </row>
    <row r="31" spans="2:84" x14ac:dyDescent="0.3">
      <c r="B31" s="13">
        <f>ROW()</f>
        <v>31</v>
      </c>
      <c r="H31" s="1" t="str">
        <f t="shared" si="63"/>
        <v>Поток запусков маркетинговой активности (МА)</v>
      </c>
      <c r="I31" s="1" t="s">
        <v>30</v>
      </c>
      <c r="O31" s="8" t="s">
        <v>4</v>
      </c>
      <c r="P31" s="18">
        <v>6</v>
      </c>
    </row>
    <row r="32" spans="2:84" x14ac:dyDescent="0.3">
      <c r="B32" s="13">
        <f>ROW()</f>
        <v>32</v>
      </c>
    </row>
    <row r="33" spans="2:84" x14ac:dyDescent="0.3">
      <c r="B33" s="13">
        <f>ROW()</f>
        <v>33</v>
      </c>
      <c r="H33" s="1" t="s">
        <v>36</v>
      </c>
      <c r="M33" s="31" t="s">
        <v>38</v>
      </c>
      <c r="P33" s="32" t="s">
        <v>35</v>
      </c>
      <c r="X33" s="5">
        <f>IF(X$4="",0,IF(X$8&gt;=IF($P34&lt;=$P36,$P36+1,$P34),0,IF(X$8&gt;=$P36,$P35*(X$8-IF($P34&lt;=$P36,$P36+1,$P34))/($P36-IF($P34&lt;=$P36,$P36+1,$P34)),0)))</f>
        <v>500</v>
      </c>
      <c r="Y33" s="5">
        <f t="shared" ref="Y33:CF33" si="64">IF(Y$4="",0,IF(Y$8&gt;=IF($P34&lt;=$P36,$P36+1,$P34),0,IF(Y$8&gt;=$P36,$P35*(Y$8-IF($P34&lt;=$P36,$P36+1,$P34))/($P36-IF($P34&lt;=$P36,$P36+1,$P34)),0)))</f>
        <v>458.33333333333331</v>
      </c>
      <c r="Z33" s="5">
        <f t="shared" si="64"/>
        <v>416.66666666666669</v>
      </c>
      <c r="AA33" s="5">
        <f t="shared" si="64"/>
        <v>375</v>
      </c>
      <c r="AB33" s="5">
        <f t="shared" si="64"/>
        <v>333.33333333333331</v>
      </c>
      <c r="AC33" s="5">
        <f t="shared" si="64"/>
        <v>291.66666666666669</v>
      </c>
      <c r="AD33" s="5">
        <f t="shared" si="64"/>
        <v>250</v>
      </c>
      <c r="AE33" s="5">
        <f t="shared" si="64"/>
        <v>208.33333333333334</v>
      </c>
      <c r="AF33" s="5">
        <f t="shared" si="64"/>
        <v>166.66666666666666</v>
      </c>
      <c r="AG33" s="5">
        <f t="shared" si="64"/>
        <v>125</v>
      </c>
      <c r="AH33" s="5">
        <f t="shared" si="64"/>
        <v>83.333333333333329</v>
      </c>
      <c r="AI33" s="5">
        <f t="shared" si="64"/>
        <v>41.666666666666664</v>
      </c>
      <c r="AJ33" s="5">
        <f t="shared" si="64"/>
        <v>0</v>
      </c>
      <c r="AK33" s="5">
        <f t="shared" si="64"/>
        <v>0</v>
      </c>
      <c r="AL33" s="5">
        <f t="shared" si="64"/>
        <v>0</v>
      </c>
      <c r="AM33" s="5">
        <f t="shared" si="64"/>
        <v>0</v>
      </c>
      <c r="AN33" s="5">
        <f t="shared" si="64"/>
        <v>0</v>
      </c>
      <c r="AO33" s="5">
        <f t="shared" si="64"/>
        <v>0</v>
      </c>
      <c r="AP33" s="5">
        <f t="shared" si="64"/>
        <v>0</v>
      </c>
      <c r="AQ33" s="5">
        <f t="shared" si="64"/>
        <v>0</v>
      </c>
      <c r="AR33" s="5">
        <f t="shared" si="64"/>
        <v>0</v>
      </c>
      <c r="AS33" s="5">
        <f t="shared" si="64"/>
        <v>0</v>
      </c>
      <c r="AT33" s="5">
        <f t="shared" si="64"/>
        <v>0</v>
      </c>
      <c r="AU33" s="5">
        <f t="shared" si="64"/>
        <v>0</v>
      </c>
      <c r="AV33" s="5">
        <f t="shared" si="64"/>
        <v>0</v>
      </c>
      <c r="AW33" s="5">
        <f t="shared" si="64"/>
        <v>0</v>
      </c>
      <c r="AX33" s="5">
        <f t="shared" si="64"/>
        <v>0</v>
      </c>
      <c r="AY33" s="5">
        <f t="shared" si="64"/>
        <v>0</v>
      </c>
      <c r="AZ33" s="5">
        <f t="shared" si="64"/>
        <v>0</v>
      </c>
      <c r="BA33" s="5">
        <f t="shared" si="64"/>
        <v>0</v>
      </c>
      <c r="BB33" s="5">
        <f t="shared" si="64"/>
        <v>0</v>
      </c>
      <c r="BC33" s="5">
        <f t="shared" si="64"/>
        <v>0</v>
      </c>
      <c r="BD33" s="5">
        <f t="shared" si="64"/>
        <v>0</v>
      </c>
      <c r="BE33" s="5">
        <f t="shared" si="64"/>
        <v>0</v>
      </c>
      <c r="BF33" s="5">
        <f t="shared" si="64"/>
        <v>0</v>
      </c>
      <c r="BG33" s="5">
        <f t="shared" si="64"/>
        <v>0</v>
      </c>
      <c r="BH33" s="5">
        <f t="shared" si="64"/>
        <v>0</v>
      </c>
      <c r="BI33" s="5">
        <f t="shared" si="64"/>
        <v>0</v>
      </c>
      <c r="BJ33" s="5">
        <f t="shared" si="64"/>
        <v>0</v>
      </c>
      <c r="BK33" s="5">
        <f t="shared" si="64"/>
        <v>0</v>
      </c>
      <c r="BL33" s="5">
        <f t="shared" si="64"/>
        <v>0</v>
      </c>
      <c r="BM33" s="5">
        <f t="shared" si="64"/>
        <v>0</v>
      </c>
      <c r="BN33" s="5">
        <f t="shared" si="64"/>
        <v>0</v>
      </c>
      <c r="BO33" s="5">
        <f t="shared" si="64"/>
        <v>0</v>
      </c>
      <c r="BP33" s="5">
        <f t="shared" si="64"/>
        <v>0</v>
      </c>
      <c r="BQ33" s="5">
        <f t="shared" si="64"/>
        <v>0</v>
      </c>
      <c r="BR33" s="5">
        <f t="shared" si="64"/>
        <v>0</v>
      </c>
      <c r="BS33" s="5">
        <f t="shared" si="64"/>
        <v>0</v>
      </c>
      <c r="BT33" s="5">
        <f t="shared" si="64"/>
        <v>0</v>
      </c>
      <c r="BU33" s="5">
        <f t="shared" si="64"/>
        <v>0</v>
      </c>
      <c r="BV33" s="5">
        <f t="shared" si="64"/>
        <v>0</v>
      </c>
      <c r="BW33" s="5">
        <f t="shared" si="64"/>
        <v>0</v>
      </c>
      <c r="BX33" s="5">
        <f t="shared" si="64"/>
        <v>0</v>
      </c>
      <c r="BY33" s="5">
        <f t="shared" si="64"/>
        <v>0</v>
      </c>
      <c r="BZ33" s="5">
        <f t="shared" si="64"/>
        <v>0</v>
      </c>
      <c r="CA33" s="5">
        <f t="shared" si="64"/>
        <v>0</v>
      </c>
      <c r="CB33" s="5">
        <f t="shared" si="64"/>
        <v>0</v>
      </c>
      <c r="CC33" s="5">
        <f t="shared" si="64"/>
        <v>0</v>
      </c>
      <c r="CD33" s="5">
        <f t="shared" si="64"/>
        <v>0</v>
      </c>
      <c r="CE33" s="5">
        <f t="shared" si="64"/>
        <v>0</v>
      </c>
      <c r="CF33" s="5">
        <f t="shared" si="64"/>
        <v>0</v>
      </c>
    </row>
    <row r="34" spans="2:84" x14ac:dyDescent="0.3">
      <c r="B34" s="13">
        <f>ROW()</f>
        <v>34</v>
      </c>
      <c r="H34" s="1" t="str">
        <f>$H$28</f>
        <v>Поток запусков маркетинговой активности (МА)</v>
      </c>
      <c r="I34" s="1" t="s">
        <v>40</v>
      </c>
      <c r="O34" s="8" t="s">
        <v>4</v>
      </c>
      <c r="P34" s="18">
        <v>13</v>
      </c>
      <c r="X34" s="5">
        <f ca="1">SUMIFS(33:33,$8:$8,X$3)</f>
        <v>0</v>
      </c>
      <c r="Y34" s="5">
        <f t="shared" ref="Y34:CF34" ca="1" si="65">SUMIFS(33:33,$8:$8,Y$3)</f>
        <v>0</v>
      </c>
      <c r="Z34" s="5">
        <f t="shared" ca="1" si="65"/>
        <v>0</v>
      </c>
      <c r="AA34" s="5">
        <f t="shared" ca="1" si="65"/>
        <v>0</v>
      </c>
      <c r="AB34" s="5">
        <f t="shared" ca="1" si="65"/>
        <v>0</v>
      </c>
      <c r="AC34" s="5">
        <f t="shared" ca="1" si="65"/>
        <v>0</v>
      </c>
      <c r="AD34" s="5">
        <f t="shared" ca="1" si="65"/>
        <v>0</v>
      </c>
      <c r="AE34" s="5">
        <f t="shared" ca="1" si="65"/>
        <v>0</v>
      </c>
      <c r="AF34" s="5">
        <f t="shared" ca="1" si="65"/>
        <v>0</v>
      </c>
      <c r="AG34" s="5">
        <f t="shared" ca="1" si="65"/>
        <v>0</v>
      </c>
      <c r="AH34" s="5">
        <f t="shared" ca="1" si="65"/>
        <v>0</v>
      </c>
      <c r="AI34" s="5">
        <f t="shared" ca="1" si="65"/>
        <v>0</v>
      </c>
      <c r="AJ34" s="5">
        <f t="shared" ca="1" si="65"/>
        <v>0</v>
      </c>
      <c r="AK34" s="5">
        <f t="shared" ca="1" si="65"/>
        <v>0</v>
      </c>
      <c r="AL34" s="5">
        <f t="shared" ca="1" si="65"/>
        <v>0</v>
      </c>
      <c r="AM34" s="5">
        <f t="shared" ca="1" si="65"/>
        <v>0</v>
      </c>
      <c r="AN34" s="5">
        <f t="shared" ca="1" si="65"/>
        <v>0</v>
      </c>
      <c r="AO34" s="5">
        <f t="shared" ca="1" si="65"/>
        <v>0</v>
      </c>
      <c r="AP34" s="5">
        <f t="shared" ca="1" si="65"/>
        <v>0</v>
      </c>
      <c r="AQ34" s="5">
        <f t="shared" ca="1" si="65"/>
        <v>0</v>
      </c>
      <c r="AR34" s="5">
        <f t="shared" ca="1" si="65"/>
        <v>0</v>
      </c>
      <c r="AS34" s="5">
        <f t="shared" ca="1" si="65"/>
        <v>0</v>
      </c>
      <c r="AT34" s="5">
        <f t="shared" ca="1" si="65"/>
        <v>0</v>
      </c>
      <c r="AU34" s="5">
        <f t="shared" ca="1" si="65"/>
        <v>0</v>
      </c>
      <c r="AV34" s="5">
        <f t="shared" ca="1" si="65"/>
        <v>0</v>
      </c>
      <c r="AW34" s="5">
        <f t="shared" ca="1" si="65"/>
        <v>0</v>
      </c>
      <c r="AX34" s="5">
        <f t="shared" ca="1" si="65"/>
        <v>0</v>
      </c>
      <c r="AY34" s="5">
        <f t="shared" ca="1" si="65"/>
        <v>0</v>
      </c>
      <c r="AZ34" s="5">
        <f t="shared" ca="1" si="65"/>
        <v>0</v>
      </c>
      <c r="BA34" s="5">
        <f t="shared" ca="1" si="65"/>
        <v>0</v>
      </c>
      <c r="BB34" s="5">
        <f t="shared" ca="1" si="65"/>
        <v>0</v>
      </c>
      <c r="BC34" s="5">
        <f t="shared" ca="1" si="65"/>
        <v>0</v>
      </c>
      <c r="BD34" s="5">
        <f t="shared" ca="1" si="65"/>
        <v>0</v>
      </c>
      <c r="BE34" s="5">
        <f t="shared" ca="1" si="65"/>
        <v>0</v>
      </c>
      <c r="BF34" s="5">
        <f t="shared" ca="1" si="65"/>
        <v>0</v>
      </c>
      <c r="BG34" s="5">
        <f t="shared" ca="1" si="65"/>
        <v>0</v>
      </c>
      <c r="BH34" s="5">
        <f t="shared" ca="1" si="65"/>
        <v>0</v>
      </c>
      <c r="BI34" s="5">
        <f t="shared" ca="1" si="65"/>
        <v>0</v>
      </c>
      <c r="BJ34" s="5">
        <f t="shared" ca="1" si="65"/>
        <v>0</v>
      </c>
      <c r="BK34" s="5">
        <f t="shared" ca="1" si="65"/>
        <v>0</v>
      </c>
      <c r="BL34" s="5">
        <f t="shared" ca="1" si="65"/>
        <v>0</v>
      </c>
      <c r="BM34" s="5">
        <f t="shared" ca="1" si="65"/>
        <v>0</v>
      </c>
      <c r="BN34" s="5">
        <f t="shared" ca="1" si="65"/>
        <v>0</v>
      </c>
      <c r="BO34" s="5">
        <f t="shared" ca="1" si="65"/>
        <v>0</v>
      </c>
      <c r="BP34" s="5">
        <f t="shared" ca="1" si="65"/>
        <v>0</v>
      </c>
      <c r="BQ34" s="5">
        <f t="shared" ca="1" si="65"/>
        <v>0</v>
      </c>
      <c r="BR34" s="5">
        <f t="shared" ca="1" si="65"/>
        <v>0</v>
      </c>
      <c r="BS34" s="5">
        <f t="shared" ca="1" si="65"/>
        <v>0</v>
      </c>
      <c r="BT34" s="5">
        <f t="shared" ca="1" si="65"/>
        <v>41.666666666666664</v>
      </c>
      <c r="BU34" s="5">
        <f t="shared" ca="1" si="65"/>
        <v>83.333333333333329</v>
      </c>
      <c r="BV34" s="5">
        <f t="shared" ca="1" si="65"/>
        <v>125</v>
      </c>
      <c r="BW34" s="5">
        <f t="shared" ca="1" si="65"/>
        <v>166.66666666666666</v>
      </c>
      <c r="BX34" s="5">
        <f t="shared" ca="1" si="65"/>
        <v>241.33333333333334</v>
      </c>
      <c r="BY34" s="5">
        <f t="shared" ca="1" si="65"/>
        <v>250</v>
      </c>
      <c r="BZ34" s="5">
        <f t="shared" ca="1" si="65"/>
        <v>291.66666666666669</v>
      </c>
      <c r="CA34" s="5">
        <f t="shared" ca="1" si="65"/>
        <v>333.33333333333331</v>
      </c>
      <c r="CB34" s="5">
        <f t="shared" ca="1" si="65"/>
        <v>375</v>
      </c>
      <c r="CC34" s="5">
        <f t="shared" ca="1" si="65"/>
        <v>416.66666666666669</v>
      </c>
      <c r="CD34" s="5">
        <f t="shared" ca="1" si="65"/>
        <v>458.33333333333331</v>
      </c>
      <c r="CE34" s="5">
        <f t="shared" ca="1" si="65"/>
        <v>500</v>
      </c>
      <c r="CF34" s="5">
        <f t="shared" ca="1" si="65"/>
        <v>0</v>
      </c>
    </row>
    <row r="35" spans="2:84" x14ac:dyDescent="0.3">
      <c r="B35" s="13">
        <f>ROW()</f>
        <v>35</v>
      </c>
      <c r="H35" s="1" t="str">
        <f t="shared" ref="H35:H36" si="66">$H$28</f>
        <v>Поток запусков маркетинговой активности (МА)</v>
      </c>
      <c r="I35" s="1" t="s">
        <v>41</v>
      </c>
      <c r="M35" s="1" t="str">
        <f>M33</f>
        <v>трафик</v>
      </c>
      <c r="O35" s="8" t="s">
        <v>4</v>
      </c>
      <c r="P35" s="18">
        <v>500</v>
      </c>
    </row>
    <row r="36" spans="2:84" x14ac:dyDescent="0.3">
      <c r="B36" s="13">
        <f>ROW()</f>
        <v>36</v>
      </c>
      <c r="H36" s="1" t="str">
        <f t="shared" si="66"/>
        <v>Поток запусков маркетинговой активности (МА)</v>
      </c>
      <c r="I36" s="1" t="s">
        <v>39</v>
      </c>
      <c r="O36" s="8" t="s">
        <v>4</v>
      </c>
      <c r="P36" s="18">
        <v>1</v>
      </c>
    </row>
    <row r="37" spans="2:84" x14ac:dyDescent="0.3">
      <c r="B37" s="13">
        <f>ROW()</f>
        <v>37</v>
      </c>
    </row>
    <row r="38" spans="2:84" x14ac:dyDescent="0.3">
      <c r="B38" s="13">
        <f>ROW()</f>
        <v>38</v>
      </c>
      <c r="M38" s="1" t="s">
        <v>29</v>
      </c>
    </row>
    <row r="39" spans="2:84" x14ac:dyDescent="0.3">
      <c r="B39" s="13">
        <f>ROW()</f>
        <v>39</v>
      </c>
      <c r="M39" s="1" t="s">
        <v>42</v>
      </c>
    </row>
    <row r="40" spans="2:84" x14ac:dyDescent="0.3">
      <c r="B40" s="13">
        <f>ROW()</f>
        <v>40</v>
      </c>
      <c r="M40" s="1" t="s">
        <v>43</v>
      </c>
    </row>
    <row r="41" spans="2:84" x14ac:dyDescent="0.3">
      <c r="B41" s="13">
        <f>ROW()</f>
        <v>41</v>
      </c>
      <c r="M41" s="1" t="s">
        <v>44</v>
      </c>
    </row>
    <row r="42" spans="2:84" x14ac:dyDescent="0.3">
      <c r="B42" s="13">
        <f>ROW()</f>
        <v>42</v>
      </c>
      <c r="M42" s="1" t="s">
        <v>45</v>
      </c>
    </row>
    <row r="43" spans="2:84" x14ac:dyDescent="0.3">
      <c r="B43" s="13">
        <f>ROW()</f>
        <v>43</v>
      </c>
      <c r="M43" s="1" t="s">
        <v>46</v>
      </c>
    </row>
    <row r="44" spans="2:84" x14ac:dyDescent="0.3">
      <c r="B44" s="13">
        <f>ROW()</f>
        <v>44</v>
      </c>
    </row>
    <row r="45" spans="2:84" x14ac:dyDescent="0.3">
      <c r="B45" s="13">
        <f>ROW()</f>
        <v>45</v>
      </c>
      <c r="H45" s="1" t="s">
        <v>47</v>
      </c>
      <c r="M45" s="1" t="str">
        <f>$M$33</f>
        <v>трафик</v>
      </c>
      <c r="X45" s="5">
        <f ca="1">IF(X$4="",0,SUMPRODUCT($X28:X28,INDIRECT(ADDRESS($B34,SUMIFS($2:$2,$1:$1,$P$8)-X$8+1)&amp;":"&amp;ADDRESS($B34,SUMIFS($2:$2,$1:$1,$P$8)))))</f>
        <v>0</v>
      </c>
      <c r="Y45" s="5">
        <f ca="1">IF(Y$4="",0,SUMPRODUCT($X28:Y28,INDIRECT(ADDRESS($B34,SUMIFS($2:$2,$1:$1,$P$8)-Y$8+1)&amp;":"&amp;ADDRESS($B34,SUMIFS($2:$2,$1:$1,$P$8)))))</f>
        <v>0</v>
      </c>
      <c r="Z45" s="5">
        <f ca="1">IF(Z$4="",0,SUMPRODUCT($X28:Z28,INDIRECT(ADDRESS($B34,SUMIFS($2:$2,$1:$1,$P$8)-Z$8+1)&amp;":"&amp;ADDRESS($B34,SUMIFS($2:$2,$1:$1,$P$8)))))</f>
        <v>0</v>
      </c>
      <c r="AA45" s="5">
        <f ca="1">IF(AA$4="",0,SUMPRODUCT($X28:AA28,INDIRECT(ADDRESS($B34,SUMIFS($2:$2,$1:$1,$P$8)-AA$8+1)&amp;":"&amp;ADDRESS($B34,SUMIFS($2:$2,$1:$1,$P$8)))))</f>
        <v>0</v>
      </c>
      <c r="AB45" s="5">
        <f ca="1">IF(AB$4="",0,SUMPRODUCT($X28:AB28,INDIRECT(ADDRESS($B34,SUMIFS($2:$2,$1:$1,$P$8)-AB$8+1)&amp;":"&amp;ADDRESS($B34,SUMIFS($2:$2,$1:$1,$P$8)))))</f>
        <v>0</v>
      </c>
      <c r="AC45" s="5">
        <f ca="1">IF(AC$4="",0,SUMPRODUCT($X28:AC28,INDIRECT(ADDRESS($B34,SUMIFS($2:$2,$1:$1,$P$8)-AC$8+1)&amp;":"&amp;ADDRESS($B34,SUMIFS($2:$2,$1:$1,$P$8)))))</f>
        <v>0</v>
      </c>
      <c r="AD45" s="5">
        <f ca="1">IF(AD$4="",0,SUMPRODUCT($X28:AD28,INDIRECT(ADDRESS($B34,SUMIFS($2:$2,$1:$1,$P$8)-AD$8+1)&amp;":"&amp;ADDRESS($B34,SUMIFS($2:$2,$1:$1,$P$8)))))</f>
        <v>714.28571428571433</v>
      </c>
      <c r="AE45" s="5">
        <f ca="1">IF(AE$4="",0,SUMPRODUCT($X28:AE28,INDIRECT(ADDRESS($B34,SUMIFS($2:$2,$1:$1,$P$8)-AE$8+1)&amp;":"&amp;ADDRESS($B34,SUMIFS($2:$2,$1:$1,$P$8)))))</f>
        <v>2083.3333333333335</v>
      </c>
      <c r="AF45" s="5">
        <f ca="1">IF(AF$4="",0,SUMPRODUCT($X28:AF28,INDIRECT(ADDRESS($B34,SUMIFS($2:$2,$1:$1,$P$8)-AF$8+1)&amp;":"&amp;ADDRESS($B34,SUMIFS($2:$2,$1:$1,$P$8)))))</f>
        <v>4047.6190476190473</v>
      </c>
      <c r="AG45" s="5">
        <f ca="1">IF(AG$4="",0,SUMPRODUCT($X28:AG28,INDIRECT(ADDRESS($B34,SUMIFS($2:$2,$1:$1,$P$8)-AG$8+1)&amp;":"&amp;ADDRESS($B34,SUMIFS($2:$2,$1:$1,$P$8)))))</f>
        <v>6547.6190476190477</v>
      </c>
      <c r="AH45" s="5">
        <f ca="1">IF(AH$4="",0,SUMPRODUCT($X28:AH28,INDIRECT(ADDRESS($B34,SUMIFS($2:$2,$1:$1,$P$8)-AH$8+1)&amp;":"&amp;ADDRESS($B34,SUMIFS($2:$2,$1:$1,$P$8)))))</f>
        <v>9523.8095238095229</v>
      </c>
      <c r="AI45" s="5">
        <f ca="1">IF(AI$4="",0,SUMPRODUCT($X28:AI28,INDIRECT(ADDRESS($B34,SUMIFS($2:$2,$1:$1,$P$8)-AI$8+1)&amp;":"&amp;ADDRESS($B34,SUMIFS($2:$2,$1:$1,$P$8)))))</f>
        <v>12916.666666666668</v>
      </c>
      <c r="AJ45" s="5">
        <f ca="1">IF(AJ$4="",0,SUMPRODUCT($X28:AJ28,INDIRECT(ADDRESS($B34,SUMIFS($2:$2,$1:$1,$P$8)-AJ$8+1)&amp;":"&amp;ADDRESS($B34,SUMIFS($2:$2,$1:$1,$P$8)))))</f>
        <v>16666.666666666668</v>
      </c>
      <c r="AK45" s="5">
        <f ca="1">IF(AK$4="",0,SUMPRODUCT($X28:AK28,INDIRECT(ADDRESS($B34,SUMIFS($2:$2,$1:$1,$P$8)-AK$8+1)&amp;":"&amp;ADDRESS($B34,SUMIFS($2:$2,$1:$1,$P$8)))))</f>
        <v>20047.142857142855</v>
      </c>
      <c r="AL45" s="5">
        <f ca="1">IF(AL$4="",0,SUMPRODUCT($X28:AL28,INDIRECT(ADDRESS($B34,SUMIFS($2:$2,$1:$1,$P$8)-AL$8+1)&amp;":"&amp;ADDRESS($B34,SUMIFS($2:$2,$1:$1,$P$8)))))</f>
        <v>23010.952380952378</v>
      </c>
      <c r="AM45" s="5">
        <f ca="1">IF(AM$4="",0,SUMPRODUCT($X28:AM28,INDIRECT(ADDRESS($B34,SUMIFS($2:$2,$1:$1,$P$8)-AM$8+1)&amp;":"&amp;ADDRESS($B34,SUMIFS($2:$2,$1:$1,$P$8)))))</f>
        <v>25558.095238095237</v>
      </c>
      <c r="AN45" s="5">
        <f ca="1">IF(AN$4="",0,SUMPRODUCT($X28:AN28,INDIRECT(ADDRESS($B34,SUMIFS($2:$2,$1:$1,$P$8)-AN$8+1)&amp;":"&amp;ADDRESS($B34,SUMIFS($2:$2,$1:$1,$P$8)))))</f>
        <v>27688.571428571428</v>
      </c>
      <c r="AO45" s="5">
        <f ca="1">IF(AO$4="",0,SUMPRODUCT($X28:AO28,INDIRECT(ADDRESS($B34,SUMIFS($2:$2,$1:$1,$P$8)-AO$8+1)&amp;":"&amp;ADDRESS($B34,SUMIFS($2:$2,$1:$1,$P$8)))))</f>
        <v>29402.38095238095</v>
      </c>
      <c r="AP45" s="5">
        <f ca="1">IF(AP$4="",0,SUMPRODUCT($X28:AP28,INDIRECT(ADDRESS($B34,SUMIFS($2:$2,$1:$1,$P$8)-AP$8+1)&amp;":"&amp;ADDRESS($B34,SUMIFS($2:$2,$1:$1,$P$8)))))</f>
        <v>30699.523809523809</v>
      </c>
      <c r="AQ45" s="5">
        <f ca="1">IF(AQ$4="",0,SUMPRODUCT($X28:AQ28,INDIRECT(ADDRESS($B34,SUMIFS($2:$2,$1:$1,$P$8)-AQ$8+1)&amp;":"&amp;ADDRESS($B34,SUMIFS($2:$2,$1:$1,$P$8)))))</f>
        <v>31639.523809523809</v>
      </c>
      <c r="AR45" s="5">
        <f ca="1">IF(AR$4="",0,SUMPRODUCT($X28:AR28,INDIRECT(ADDRESS($B34,SUMIFS($2:$2,$1:$1,$P$8)-AR$8+1)&amp;":"&amp;ADDRESS($B34,SUMIFS($2:$2,$1:$1,$P$8)))))</f>
        <v>32234.761904761905</v>
      </c>
      <c r="AS45" s="5">
        <f ca="1">IF(AS$4="",0,SUMPRODUCT($X28:AS28,INDIRECT(ADDRESS($B34,SUMIFS($2:$2,$1:$1,$P$8)-AS$8+1)&amp;":"&amp;ADDRESS($B34,SUMIFS($2:$2,$1:$1,$P$8)))))</f>
        <v>32591.90476190476</v>
      </c>
      <c r="AT45" s="5">
        <f ca="1">IF(AT$4="",0,SUMPRODUCT($X28:AT28,INDIRECT(ADDRESS($B34,SUMIFS($2:$2,$1:$1,$P$8)-AT$8+1)&amp;":"&amp;ADDRESS($B34,SUMIFS($2:$2,$1:$1,$P$8)))))</f>
        <v>32770.476190476191</v>
      </c>
      <c r="AU45" s="5">
        <f ca="1">IF(AU$4="",0,SUMPRODUCT($X28:AU28,INDIRECT(ADDRESS($B34,SUMIFS($2:$2,$1:$1,$P$8)-AU$8+1)&amp;":"&amp;ADDRESS($B34,SUMIFS($2:$2,$1:$1,$P$8)))))</f>
        <v>32830</v>
      </c>
      <c r="AV45" s="5">
        <f ca="1">IF(AV$4="",0,SUMPRODUCT($X28:AV28,INDIRECT(ADDRESS($B34,SUMIFS($2:$2,$1:$1,$P$8)-AV$8+1)&amp;":"&amp;ADDRESS($B34,SUMIFS($2:$2,$1:$1,$P$8)))))</f>
        <v>32830</v>
      </c>
      <c r="AW45" s="5">
        <f ca="1">IF(AW$4="",0,SUMPRODUCT($X28:AW28,INDIRECT(ADDRESS($B34,SUMIFS($2:$2,$1:$1,$P$8)-AW$8+1)&amp;":"&amp;ADDRESS($B34,SUMIFS($2:$2,$1:$1,$P$8)))))</f>
        <v>32830</v>
      </c>
      <c r="AX45" s="5">
        <f ca="1">IF(AX$4="",0,SUMPRODUCT($X28:AX28,INDIRECT(ADDRESS($B34,SUMIFS($2:$2,$1:$1,$P$8)-AX$8+1)&amp;":"&amp;ADDRESS($B34,SUMIFS($2:$2,$1:$1,$P$8)))))</f>
        <v>32830</v>
      </c>
      <c r="AY45" s="5">
        <f ca="1">IF(AY$4="",0,SUMPRODUCT($X28:AY28,INDIRECT(ADDRESS($B34,SUMIFS($2:$2,$1:$1,$P$8)-AY$8+1)&amp;":"&amp;ADDRESS($B34,SUMIFS($2:$2,$1:$1,$P$8)))))</f>
        <v>32830</v>
      </c>
      <c r="AZ45" s="5">
        <f ca="1">IF(AZ$4="",0,SUMPRODUCT($X28:AZ28,INDIRECT(ADDRESS($B34,SUMIFS($2:$2,$1:$1,$P$8)-AZ$8+1)&amp;":"&amp;ADDRESS($B34,SUMIFS($2:$2,$1:$1,$P$8)))))</f>
        <v>32830</v>
      </c>
      <c r="BA45" s="5">
        <f ca="1">IF(BA$4="",0,SUMPRODUCT($X28:BA28,INDIRECT(ADDRESS($B34,SUMIFS($2:$2,$1:$1,$P$8)-BA$8+1)&amp;":"&amp;ADDRESS($B34,SUMIFS($2:$2,$1:$1,$P$8)))))</f>
        <v>32830</v>
      </c>
      <c r="BB45" s="5">
        <f ca="1">IF(BB$4="",0,SUMPRODUCT($X28:BB28,INDIRECT(ADDRESS($B34,SUMIFS($2:$2,$1:$1,$P$8)-BB$8+1)&amp;":"&amp;ADDRESS($B34,SUMIFS($2:$2,$1:$1,$P$8)))))</f>
        <v>32830</v>
      </c>
      <c r="BC45" s="5">
        <f ca="1">IF(BC$4="",0,SUMPRODUCT($X28:BC28,INDIRECT(ADDRESS($B34,SUMIFS($2:$2,$1:$1,$P$8)-BC$8+1)&amp;":"&amp;ADDRESS($B34,SUMIFS($2:$2,$1:$1,$P$8)))))</f>
        <v>32830</v>
      </c>
      <c r="BD45" s="5">
        <f ca="1">IF(BD$4="",0,SUMPRODUCT($X28:BD28,INDIRECT(ADDRESS($B34,SUMIFS($2:$2,$1:$1,$P$8)-BD$8+1)&amp;":"&amp;ADDRESS($B34,SUMIFS($2:$2,$1:$1,$P$8)))))</f>
        <v>32830</v>
      </c>
      <c r="BE45" s="5">
        <f ca="1">IF(BE$4="",0,SUMPRODUCT($X28:BE28,INDIRECT(ADDRESS($B34,SUMIFS($2:$2,$1:$1,$P$8)-BE$8+1)&amp;":"&amp;ADDRESS($B34,SUMIFS($2:$2,$1:$1,$P$8)))))</f>
        <v>32830</v>
      </c>
      <c r="BF45" s="5">
        <f ca="1">IF(BF$4="",0,SUMPRODUCT($X28:BF28,INDIRECT(ADDRESS($B34,SUMIFS($2:$2,$1:$1,$P$8)-BF$8+1)&amp;":"&amp;ADDRESS($B34,SUMIFS($2:$2,$1:$1,$P$8)))))</f>
        <v>32830</v>
      </c>
      <c r="BG45" s="5">
        <f ca="1">IF(BG$4="",0,SUMPRODUCT($X28:BG28,INDIRECT(ADDRESS($B34,SUMIFS($2:$2,$1:$1,$P$8)-BG$8+1)&amp;":"&amp;ADDRESS($B34,SUMIFS($2:$2,$1:$1,$P$8)))))</f>
        <v>32830</v>
      </c>
      <c r="BH45" s="5">
        <f ca="1">IF(BH$4="",0,SUMPRODUCT($X28:BH28,INDIRECT(ADDRESS($B34,SUMIFS($2:$2,$1:$1,$P$8)-BH$8+1)&amp;":"&amp;ADDRESS($B34,SUMIFS($2:$2,$1:$1,$P$8)))))</f>
        <v>32830</v>
      </c>
      <c r="BI45" s="5">
        <f ca="1">IF(BI$4="",0,SUMPRODUCT($X28:BI28,INDIRECT(ADDRESS($B34,SUMIFS($2:$2,$1:$1,$P$8)-BI$8+1)&amp;":"&amp;ADDRESS($B34,SUMIFS($2:$2,$1:$1,$P$8)))))</f>
        <v>32830</v>
      </c>
      <c r="BJ45" s="5">
        <f ca="1">IF(BJ$4="",0,SUMPRODUCT($X28:BJ28,INDIRECT(ADDRESS($B34,SUMIFS($2:$2,$1:$1,$P$8)-BJ$8+1)&amp;":"&amp;ADDRESS($B34,SUMIFS($2:$2,$1:$1,$P$8)))))</f>
        <v>32830</v>
      </c>
      <c r="BK45" s="5">
        <f ca="1">IF(BK$4="",0,SUMPRODUCT($X28:BK28,INDIRECT(ADDRESS($B34,SUMIFS($2:$2,$1:$1,$P$8)-BK$8+1)&amp;":"&amp;ADDRESS($B34,SUMIFS($2:$2,$1:$1,$P$8)))))</f>
        <v>32830</v>
      </c>
      <c r="BL45" s="5">
        <f ca="1">IF(BL$4="",0,SUMPRODUCT($X28:BL28,INDIRECT(ADDRESS($B34,SUMIFS($2:$2,$1:$1,$P$8)-BL$8+1)&amp;":"&amp;ADDRESS($B34,SUMIFS($2:$2,$1:$1,$P$8)))))</f>
        <v>32830</v>
      </c>
      <c r="BM45" s="5">
        <f ca="1">IF(BM$4="",0,SUMPRODUCT($X28:BM28,INDIRECT(ADDRESS($B34,SUMIFS($2:$2,$1:$1,$P$8)-BM$8+1)&amp;":"&amp;ADDRESS($B34,SUMIFS($2:$2,$1:$1,$P$8)))))</f>
        <v>32830</v>
      </c>
      <c r="BN45" s="5">
        <f ca="1">IF(BN$4="",0,SUMPRODUCT($X28:BN28,INDIRECT(ADDRESS($B34,SUMIFS($2:$2,$1:$1,$P$8)-BN$8+1)&amp;":"&amp;ADDRESS($B34,SUMIFS($2:$2,$1:$1,$P$8)))))</f>
        <v>32830</v>
      </c>
      <c r="BO45" s="5">
        <f ca="1">IF(BO$4="",0,SUMPRODUCT($X28:BO28,INDIRECT(ADDRESS($B34,SUMIFS($2:$2,$1:$1,$P$8)-BO$8+1)&amp;":"&amp;ADDRESS($B34,SUMIFS($2:$2,$1:$1,$P$8)))))</f>
        <v>32830</v>
      </c>
      <c r="BP45" s="5">
        <f ca="1">IF(BP$4="",0,SUMPRODUCT($X28:BP28,INDIRECT(ADDRESS($B34,SUMIFS($2:$2,$1:$1,$P$8)-BP$8+1)&amp;":"&amp;ADDRESS($B34,SUMIFS($2:$2,$1:$1,$P$8)))))</f>
        <v>32830</v>
      </c>
      <c r="BQ45" s="5">
        <f ca="1">IF(BQ$4="",0,SUMPRODUCT($X28:BQ28,INDIRECT(ADDRESS($B34,SUMIFS($2:$2,$1:$1,$P$8)-BQ$8+1)&amp;":"&amp;ADDRESS($B34,SUMIFS($2:$2,$1:$1,$P$8)))))</f>
        <v>32830</v>
      </c>
      <c r="BR45" s="5">
        <f ca="1">IF(BR$4="",0,SUMPRODUCT($X28:BR28,INDIRECT(ADDRESS($B34,SUMIFS($2:$2,$1:$1,$P$8)-BR$8+1)&amp;":"&amp;ADDRESS($B34,SUMIFS($2:$2,$1:$1,$P$8)))))</f>
        <v>32830</v>
      </c>
      <c r="BS45" s="5">
        <f ca="1">IF(BS$4="",0,SUMPRODUCT($X28:BS28,INDIRECT(ADDRESS($B34,SUMIFS($2:$2,$1:$1,$P$8)-BS$8+1)&amp;":"&amp;ADDRESS($B34,SUMIFS($2:$2,$1:$1,$P$8)))))</f>
        <v>32830</v>
      </c>
      <c r="BT45" s="5">
        <f ca="1">IF(BT$4="",0,SUMPRODUCT($X28:BT28,INDIRECT(ADDRESS($B34,SUMIFS($2:$2,$1:$1,$P$8)-BT$8+1)&amp;":"&amp;ADDRESS($B34,SUMIFS($2:$2,$1:$1,$P$8)))))</f>
        <v>32830</v>
      </c>
      <c r="BU45" s="5">
        <f ca="1">IF(BU$4="",0,SUMPRODUCT($X28:BU28,INDIRECT(ADDRESS($B34,SUMIFS($2:$2,$1:$1,$P$8)-BU$8+1)&amp;":"&amp;ADDRESS($B34,SUMIFS($2:$2,$1:$1,$P$8)))))</f>
        <v>32830</v>
      </c>
      <c r="BV45" s="5">
        <f ca="1">IF(BV$4="",0,SUMPRODUCT($X28:BV28,INDIRECT(ADDRESS($B34,SUMIFS($2:$2,$1:$1,$P$8)-BV$8+1)&amp;":"&amp;ADDRESS($B34,SUMIFS($2:$2,$1:$1,$P$8)))))</f>
        <v>32830</v>
      </c>
      <c r="BW45" s="5">
        <f ca="1">IF(BW$4="",0,SUMPRODUCT($X28:BW28,INDIRECT(ADDRESS($B34,SUMIFS($2:$2,$1:$1,$P$8)-BW$8+1)&amp;":"&amp;ADDRESS($B34,SUMIFS($2:$2,$1:$1,$P$8)))))</f>
        <v>32830</v>
      </c>
      <c r="BX45" s="5">
        <f ca="1">IF(BX$4="",0,SUMPRODUCT($X28:BX28,INDIRECT(ADDRESS($B34,SUMIFS($2:$2,$1:$1,$P$8)-BX$8+1)&amp;":"&amp;ADDRESS($B34,SUMIFS($2:$2,$1:$1,$P$8)))))</f>
        <v>32830</v>
      </c>
      <c r="BY45" s="5">
        <f ca="1">IF(BY$4="",0,SUMPRODUCT($X28:BY28,INDIRECT(ADDRESS($B34,SUMIFS($2:$2,$1:$1,$P$8)-BY$8+1)&amp;":"&amp;ADDRESS($B34,SUMIFS($2:$2,$1:$1,$P$8)))))</f>
        <v>32830</v>
      </c>
      <c r="BZ45" s="5">
        <f ca="1">IF(BZ$4="",0,SUMPRODUCT($X28:BZ28,INDIRECT(ADDRESS($B34,SUMIFS($2:$2,$1:$1,$P$8)-BZ$8+1)&amp;":"&amp;ADDRESS($B34,SUMIFS($2:$2,$1:$1,$P$8)))))</f>
        <v>32830</v>
      </c>
      <c r="CA45" s="5">
        <f ca="1">IF(CA$4="",0,SUMPRODUCT($X28:CA28,INDIRECT(ADDRESS($B34,SUMIFS($2:$2,$1:$1,$P$8)-CA$8+1)&amp;":"&amp;ADDRESS($B34,SUMIFS($2:$2,$1:$1,$P$8)))))</f>
        <v>32830</v>
      </c>
      <c r="CB45" s="5">
        <f ca="1">IF(CB$4="",0,SUMPRODUCT($X28:CB28,INDIRECT(ADDRESS($B34,SUMIFS($2:$2,$1:$1,$P$8)-CB$8+1)&amp;":"&amp;ADDRESS($B34,SUMIFS($2:$2,$1:$1,$P$8)))))</f>
        <v>32830</v>
      </c>
      <c r="CC45" s="5">
        <f ca="1">IF(CC$4="",0,SUMPRODUCT($X28:CC28,INDIRECT(ADDRESS($B34,SUMIFS($2:$2,$1:$1,$P$8)-CC$8+1)&amp;":"&amp;ADDRESS($B34,SUMIFS($2:$2,$1:$1,$P$8)))))</f>
        <v>32830</v>
      </c>
      <c r="CD45" s="5">
        <f ca="1">IF(CD$4="",0,SUMPRODUCT($X28:CD28,INDIRECT(ADDRESS($B34,SUMIFS($2:$2,$1:$1,$P$8)-CD$8+1)&amp;":"&amp;ADDRESS($B34,SUMIFS($2:$2,$1:$1,$P$8)))))</f>
        <v>32830</v>
      </c>
      <c r="CE45" s="5">
        <f ca="1">IF(CE$4="",0,SUMPRODUCT($X28:CE28,INDIRECT(ADDRESS($B34,SUMIFS($2:$2,$1:$1,$P$8)-CE$8+1)&amp;":"&amp;ADDRESS($B34,SUMIFS($2:$2,$1:$1,$P$8)))))</f>
        <v>32830</v>
      </c>
      <c r="CF45" s="5">
        <f ca="1">IF(CF$4="",0,SUMPRODUCT($X28:CF28,INDIRECT(ADDRESS($B34,SUMIFS($2:$2,$1:$1,$P$8)-CF$8+1)&amp;":"&amp;ADDRESS($B34,SUMIFS($2:$2,$1:$1,$P$8)))))</f>
        <v>0</v>
      </c>
    </row>
    <row r="46" spans="2:84" x14ac:dyDescent="0.3">
      <c r="B46" s="13">
        <f>ROW()</f>
        <v>46</v>
      </c>
    </row>
    <row r="47" spans="2:84" x14ac:dyDescent="0.3">
      <c r="B47" s="13">
        <f>ROW()</f>
        <v>47</v>
      </c>
    </row>
    <row r="48" spans="2:84" x14ac:dyDescent="0.3">
      <c r="B48" s="13">
        <f>ROW()</f>
        <v>48</v>
      </c>
    </row>
    <row r="49" spans="2:2" x14ac:dyDescent="0.3">
      <c r="B49" s="13">
        <f>ROW()</f>
        <v>49</v>
      </c>
    </row>
    <row r="50" spans="2:2" x14ac:dyDescent="0.3">
      <c r="B50" s="13">
        <f>ROW()</f>
        <v>50</v>
      </c>
    </row>
    <row r="51" spans="2:2" x14ac:dyDescent="0.3">
      <c r="B51" s="13">
        <f>ROW()</f>
        <v>51</v>
      </c>
    </row>
    <row r="52" spans="2:2" x14ac:dyDescent="0.3">
      <c r="B52" s="13">
        <f>ROW()</f>
        <v>52</v>
      </c>
    </row>
    <row r="53" spans="2:2" x14ac:dyDescent="0.3">
      <c r="B53" s="13">
        <f>ROW()</f>
        <v>53</v>
      </c>
    </row>
    <row r="54" spans="2:2" x14ac:dyDescent="0.3">
      <c r="B54" s="13">
        <f>ROW()</f>
        <v>54</v>
      </c>
    </row>
    <row r="55" spans="2:2" x14ac:dyDescent="0.3">
      <c r="B55" s="13">
        <f>ROW()</f>
        <v>55</v>
      </c>
    </row>
    <row r="56" spans="2:2" x14ac:dyDescent="0.3">
      <c r="B56" s="13">
        <f>ROW()</f>
        <v>56</v>
      </c>
    </row>
    <row r="57" spans="2:2" x14ac:dyDescent="0.3">
      <c r="B57" s="13">
        <f>ROW()</f>
        <v>57</v>
      </c>
    </row>
    <row r="58" spans="2:2" x14ac:dyDescent="0.3">
      <c r="B58" s="13">
        <f>ROW()</f>
        <v>58</v>
      </c>
    </row>
    <row r="59" spans="2:2" x14ac:dyDescent="0.3">
      <c r="B59" s="13">
        <f>ROW()</f>
        <v>59</v>
      </c>
    </row>
    <row r="60" spans="2:2" x14ac:dyDescent="0.3">
      <c r="B60" s="13">
        <f>ROW()</f>
        <v>60</v>
      </c>
    </row>
    <row r="61" spans="2:2" x14ac:dyDescent="0.3">
      <c r="B61" s="13">
        <f>ROW()</f>
        <v>61</v>
      </c>
    </row>
    <row r="62" spans="2:2" x14ac:dyDescent="0.3">
      <c r="B62" s="13">
        <f>ROW()</f>
        <v>62</v>
      </c>
    </row>
    <row r="63" spans="2:2" x14ac:dyDescent="0.3">
      <c r="B63" s="13">
        <f>ROW()</f>
        <v>63</v>
      </c>
    </row>
    <row r="64" spans="2:2" x14ac:dyDescent="0.3">
      <c r="B64" s="13">
        <f>ROW()</f>
        <v>64</v>
      </c>
    </row>
    <row r="65" spans="2:2" x14ac:dyDescent="0.3">
      <c r="B65" s="13">
        <f>ROW()</f>
        <v>65</v>
      </c>
    </row>
    <row r="66" spans="2:2" x14ac:dyDescent="0.3">
      <c r="B66" s="13">
        <f>ROW()</f>
        <v>66</v>
      </c>
    </row>
    <row r="67" spans="2:2" x14ac:dyDescent="0.3">
      <c r="B67" s="13">
        <f>ROW()</f>
        <v>67</v>
      </c>
    </row>
    <row r="68" spans="2:2" x14ac:dyDescent="0.3">
      <c r="B68" s="13">
        <f>ROW()</f>
        <v>68</v>
      </c>
    </row>
    <row r="69" spans="2:2" x14ac:dyDescent="0.3">
      <c r="B69" s="13">
        <f>ROW()</f>
        <v>69</v>
      </c>
    </row>
    <row r="70" spans="2:2" x14ac:dyDescent="0.3">
      <c r="B70" s="13">
        <f>ROW()</f>
        <v>70</v>
      </c>
    </row>
    <row r="71" spans="2:2" x14ac:dyDescent="0.3">
      <c r="B71" s="13">
        <f>ROW()</f>
        <v>71</v>
      </c>
    </row>
    <row r="72" spans="2:2" x14ac:dyDescent="0.3">
      <c r="B72" s="13">
        <f>ROW()</f>
        <v>72</v>
      </c>
    </row>
    <row r="73" spans="2:2" x14ac:dyDescent="0.3">
      <c r="B73" s="13">
        <f>ROW()</f>
        <v>73</v>
      </c>
    </row>
    <row r="74" spans="2:2" x14ac:dyDescent="0.3">
      <c r="B74" s="13">
        <f>ROW()</f>
        <v>74</v>
      </c>
    </row>
    <row r="75" spans="2:2" x14ac:dyDescent="0.3">
      <c r="B75" s="13">
        <f>ROW()</f>
        <v>75</v>
      </c>
    </row>
    <row r="76" spans="2:2" x14ac:dyDescent="0.3">
      <c r="B76" s="13">
        <f>ROW()</f>
        <v>76</v>
      </c>
    </row>
    <row r="77" spans="2:2" x14ac:dyDescent="0.3">
      <c r="B77" s="13">
        <f>ROW()</f>
        <v>77</v>
      </c>
    </row>
    <row r="78" spans="2:2" x14ac:dyDescent="0.3">
      <c r="B78" s="13">
        <f>ROW()</f>
        <v>78</v>
      </c>
    </row>
    <row r="79" spans="2:2" x14ac:dyDescent="0.3">
      <c r="B79" s="13">
        <f>ROW()</f>
        <v>79</v>
      </c>
    </row>
    <row r="80" spans="2:2" x14ac:dyDescent="0.3">
      <c r="B80" s="13">
        <f>ROW()</f>
        <v>80</v>
      </c>
    </row>
    <row r="81" spans="2:2" x14ac:dyDescent="0.3">
      <c r="B81" s="13">
        <f>ROW()</f>
        <v>81</v>
      </c>
    </row>
    <row r="82" spans="2:2" x14ac:dyDescent="0.3">
      <c r="B82" s="13">
        <f>ROW()</f>
        <v>82</v>
      </c>
    </row>
    <row r="83" spans="2:2" x14ac:dyDescent="0.3">
      <c r="B83" s="13">
        <f>ROW()</f>
        <v>83</v>
      </c>
    </row>
    <row r="84" spans="2:2" x14ac:dyDescent="0.3">
      <c r="B84" s="13">
        <f>ROW()</f>
        <v>84</v>
      </c>
    </row>
    <row r="85" spans="2:2" x14ac:dyDescent="0.3">
      <c r="B85" s="13">
        <f>ROW()</f>
        <v>85</v>
      </c>
    </row>
    <row r="86" spans="2:2" x14ac:dyDescent="0.3">
      <c r="B86" s="13">
        <f>ROW()</f>
        <v>86</v>
      </c>
    </row>
    <row r="87" spans="2:2" x14ac:dyDescent="0.3">
      <c r="B87" s="13">
        <f>ROW()</f>
        <v>87</v>
      </c>
    </row>
    <row r="88" spans="2:2" x14ac:dyDescent="0.3">
      <c r="B88" s="13">
        <f>ROW()</f>
        <v>88</v>
      </c>
    </row>
    <row r="89" spans="2:2" x14ac:dyDescent="0.3">
      <c r="B89" s="13">
        <f>ROW()</f>
        <v>89</v>
      </c>
    </row>
    <row r="90" spans="2:2" x14ac:dyDescent="0.3">
      <c r="B90" s="13">
        <f>ROW()</f>
        <v>90</v>
      </c>
    </row>
    <row r="91" spans="2:2" x14ac:dyDescent="0.3">
      <c r="B91" s="13">
        <f>ROW()</f>
        <v>91</v>
      </c>
    </row>
    <row r="92" spans="2:2" x14ac:dyDescent="0.3">
      <c r="B92" s="13">
        <f>ROW()</f>
        <v>92</v>
      </c>
    </row>
    <row r="93" spans="2:2" x14ac:dyDescent="0.3">
      <c r="B93" s="13">
        <f>ROW()</f>
        <v>93</v>
      </c>
    </row>
    <row r="94" spans="2:2" x14ac:dyDescent="0.3">
      <c r="B94" s="13">
        <f>ROW()</f>
        <v>94</v>
      </c>
    </row>
    <row r="95" spans="2:2" x14ac:dyDescent="0.3">
      <c r="B95" s="13">
        <f>ROW()</f>
        <v>95</v>
      </c>
    </row>
    <row r="96" spans="2:2" x14ac:dyDescent="0.3">
      <c r="B96" s="13">
        <f>ROW()</f>
        <v>96</v>
      </c>
    </row>
    <row r="97" spans="2:2" x14ac:dyDescent="0.3">
      <c r="B97" s="13">
        <f>ROW()</f>
        <v>97</v>
      </c>
    </row>
    <row r="98" spans="2:2" x14ac:dyDescent="0.3">
      <c r="B98" s="13">
        <f>ROW()</f>
        <v>98</v>
      </c>
    </row>
    <row r="99" spans="2:2" x14ac:dyDescent="0.3">
      <c r="B99" s="13">
        <f>ROW()</f>
        <v>99</v>
      </c>
    </row>
    <row r="100" spans="2:2" x14ac:dyDescent="0.3">
      <c r="B100" s="13">
        <f>ROW()</f>
        <v>100</v>
      </c>
    </row>
    <row r="101" spans="2:2" x14ac:dyDescent="0.3">
      <c r="B101" s="13">
        <f>ROW()</f>
        <v>101</v>
      </c>
    </row>
    <row r="102" spans="2:2" x14ac:dyDescent="0.3">
      <c r="B102" s="13">
        <f>ROW()</f>
        <v>102</v>
      </c>
    </row>
    <row r="103" spans="2:2" x14ac:dyDescent="0.3">
      <c r="B103" s="13">
        <f>ROW()</f>
        <v>103</v>
      </c>
    </row>
    <row r="104" spans="2:2" x14ac:dyDescent="0.3">
      <c r="B104" s="13">
        <f>ROW()</f>
        <v>104</v>
      </c>
    </row>
    <row r="105" spans="2:2" x14ac:dyDescent="0.3">
      <c r="B105" s="13">
        <f>ROW()</f>
        <v>105</v>
      </c>
    </row>
    <row r="106" spans="2:2" x14ac:dyDescent="0.3">
      <c r="B106" s="13">
        <f>ROW()</f>
        <v>106</v>
      </c>
    </row>
    <row r="107" spans="2:2" x14ac:dyDescent="0.3">
      <c r="B107" s="13">
        <f>ROW()</f>
        <v>107</v>
      </c>
    </row>
    <row r="108" spans="2:2" x14ac:dyDescent="0.3">
      <c r="B108" s="13">
        <f>ROW()</f>
        <v>108</v>
      </c>
    </row>
    <row r="109" spans="2:2" x14ac:dyDescent="0.3">
      <c r="B109" s="13">
        <f>ROW()</f>
        <v>109</v>
      </c>
    </row>
    <row r="110" spans="2:2" x14ac:dyDescent="0.3">
      <c r="B110" s="13">
        <f>ROW()</f>
        <v>110</v>
      </c>
    </row>
    <row r="111" spans="2:2" x14ac:dyDescent="0.3">
      <c r="B111" s="13">
        <f>ROW()</f>
        <v>111</v>
      </c>
    </row>
    <row r="112" spans="2:2" x14ac:dyDescent="0.3">
      <c r="B112" s="13">
        <f>ROW()</f>
        <v>112</v>
      </c>
    </row>
    <row r="113" spans="2:2" x14ac:dyDescent="0.3">
      <c r="B113" s="13">
        <f>ROW()</f>
        <v>113</v>
      </c>
    </row>
    <row r="114" spans="2:2" x14ac:dyDescent="0.3">
      <c r="B114" s="13">
        <f>ROW()</f>
        <v>114</v>
      </c>
    </row>
    <row r="115" spans="2:2" x14ac:dyDescent="0.3">
      <c r="B115" s="13">
        <f>ROW()</f>
        <v>115</v>
      </c>
    </row>
    <row r="116" spans="2:2" x14ac:dyDescent="0.3">
      <c r="B116" s="13">
        <f>ROW()</f>
        <v>116</v>
      </c>
    </row>
    <row r="117" spans="2:2" x14ac:dyDescent="0.3">
      <c r="B117" s="13">
        <f>ROW()</f>
        <v>117</v>
      </c>
    </row>
    <row r="118" spans="2:2" x14ac:dyDescent="0.3">
      <c r="B118" s="13">
        <f>ROW()</f>
        <v>118</v>
      </c>
    </row>
    <row r="119" spans="2:2" x14ac:dyDescent="0.3">
      <c r="B119" s="13">
        <f>ROW()</f>
        <v>119</v>
      </c>
    </row>
    <row r="120" spans="2:2" x14ac:dyDescent="0.3">
      <c r="B120" s="13">
        <f>ROW()</f>
        <v>120</v>
      </c>
    </row>
    <row r="121" spans="2:2" x14ac:dyDescent="0.3">
      <c r="B121" s="13">
        <f>ROW()</f>
        <v>121</v>
      </c>
    </row>
    <row r="122" spans="2:2" x14ac:dyDescent="0.3">
      <c r="B122" s="13">
        <f>ROW()</f>
        <v>122</v>
      </c>
    </row>
    <row r="123" spans="2:2" x14ac:dyDescent="0.3">
      <c r="B123" s="13">
        <f>ROW()</f>
        <v>123</v>
      </c>
    </row>
    <row r="124" spans="2:2" x14ac:dyDescent="0.3">
      <c r="B124" s="13">
        <f>ROW()</f>
        <v>124</v>
      </c>
    </row>
    <row r="125" spans="2:2" x14ac:dyDescent="0.3">
      <c r="B125" s="13">
        <f>ROW()</f>
        <v>125</v>
      </c>
    </row>
    <row r="126" spans="2:2" x14ac:dyDescent="0.3">
      <c r="B126" s="13">
        <f>ROW()</f>
        <v>126</v>
      </c>
    </row>
    <row r="127" spans="2:2" x14ac:dyDescent="0.3">
      <c r="B127" s="13">
        <f>ROW()</f>
        <v>127</v>
      </c>
    </row>
    <row r="128" spans="2:2" x14ac:dyDescent="0.3">
      <c r="B128" s="13">
        <f>ROW()</f>
        <v>128</v>
      </c>
    </row>
    <row r="129" spans="2:2" x14ac:dyDescent="0.3">
      <c r="B129" s="13">
        <f>ROW()</f>
        <v>129</v>
      </c>
    </row>
    <row r="130" spans="2:2" x14ac:dyDescent="0.3">
      <c r="B130" s="13">
        <f>ROW()</f>
        <v>130</v>
      </c>
    </row>
    <row r="131" spans="2:2" x14ac:dyDescent="0.3">
      <c r="B131" s="13">
        <f>ROW()</f>
        <v>131</v>
      </c>
    </row>
    <row r="132" spans="2:2" x14ac:dyDescent="0.3">
      <c r="B132" s="13">
        <f>ROW()</f>
        <v>132</v>
      </c>
    </row>
    <row r="133" spans="2:2" x14ac:dyDescent="0.3">
      <c r="B133" s="13">
        <f>ROW()</f>
        <v>133</v>
      </c>
    </row>
    <row r="134" spans="2:2" x14ac:dyDescent="0.3">
      <c r="B134" s="13">
        <f>ROW()</f>
        <v>134</v>
      </c>
    </row>
    <row r="135" spans="2:2" x14ac:dyDescent="0.3">
      <c r="B135" s="13">
        <f>ROW()</f>
        <v>135</v>
      </c>
    </row>
    <row r="136" spans="2:2" x14ac:dyDescent="0.3">
      <c r="B136" s="13">
        <f>ROW()</f>
        <v>136</v>
      </c>
    </row>
    <row r="137" spans="2:2" x14ac:dyDescent="0.3">
      <c r="B137" s="13">
        <f>ROW()</f>
        <v>137</v>
      </c>
    </row>
  </sheetData>
  <conditionalFormatting sqref="X4:Z4">
    <cfRule type="containsBlanks" dxfId="103" priority="67">
      <formula>LEN(TRIM(X4))=0</formula>
    </cfRule>
  </conditionalFormatting>
  <conditionalFormatting sqref="X1:Z1 A14:A25 A27:A28 A32 A37:A47">
    <cfRule type="containsBlanks" dxfId="102" priority="66">
      <formula>LEN(TRIM(A1))=0</formula>
    </cfRule>
  </conditionalFormatting>
  <conditionalFormatting sqref="H6:J6 H14:J25 U14:U25 X14:CF25 X27:CF28 U27:U28 H27:J28 H32:J32 U32 X32:CF32 U37:U47 H37:J47 X37:CF47">
    <cfRule type="expression" dxfId="101" priority="63">
      <formula>AND($H6&lt;&gt;"",$I6&lt;&gt;"",$J6&lt;&gt;"")</formula>
    </cfRule>
    <cfRule type="expression" dxfId="100" priority="64">
      <formula>AND($H6&lt;&gt;"",$I6&lt;&gt;"",$J6="")</formula>
    </cfRule>
    <cfRule type="expression" dxfId="99" priority="65">
      <formula>AND($H6&lt;&gt;"",$I6="",$J6="")</formula>
    </cfRule>
  </conditionalFormatting>
  <conditionalFormatting sqref="X6:Z6 U6">
    <cfRule type="expression" dxfId="98" priority="60">
      <formula>AND($H6&lt;&gt;"",$I6&lt;&gt;"",$J6&lt;&gt;"")</formula>
    </cfRule>
    <cfRule type="expression" dxfId="97" priority="61">
      <formula>AND($H6&lt;&gt;"",$I6&lt;&gt;"",$J6="")</formula>
    </cfRule>
    <cfRule type="expression" dxfId="96" priority="62">
      <formula>AND($H6&lt;&gt;"",$I6="",$J6="")</formula>
    </cfRule>
  </conditionalFormatting>
  <conditionalFormatting sqref="H6 H14:H25 H27:H28 H32 H37:H47">
    <cfRule type="expression" dxfId="95" priority="59">
      <formula>AND($H6&lt;&gt;"",$I6&lt;&gt;"")</formula>
    </cfRule>
  </conditionalFormatting>
  <conditionalFormatting sqref="I6 I14:I25 I27:I28 I32 I37:I47">
    <cfRule type="expression" dxfId="94" priority="58">
      <formula>AND($I6&lt;&gt;"",$J6&lt;&gt;"")</formula>
    </cfRule>
  </conditionalFormatting>
  <conditionalFormatting sqref="H7:J10 H12:J13">
    <cfRule type="expression" dxfId="93" priority="55">
      <formula>AND($H7&lt;&gt;"",$I7&lt;&gt;"",$J7&lt;&gt;"")</formula>
    </cfRule>
    <cfRule type="expression" dxfId="92" priority="56">
      <formula>AND($H7&lt;&gt;"",$I7&lt;&gt;"",$J7="")</formula>
    </cfRule>
    <cfRule type="expression" dxfId="91" priority="57">
      <formula>AND($H7&lt;&gt;"",$I7="",$J7="")</formula>
    </cfRule>
  </conditionalFormatting>
  <conditionalFormatting sqref="X7:Z10 U7:U10 U12:U13 X12:Z13">
    <cfRule type="expression" dxfId="90" priority="52">
      <formula>AND($H7&lt;&gt;"",$I7&lt;&gt;"",$J7&lt;&gt;"")</formula>
    </cfRule>
    <cfRule type="expression" dxfId="89" priority="53">
      <formula>AND($H7&lt;&gt;"",$I7&lt;&gt;"",$J7="")</formula>
    </cfRule>
    <cfRule type="expression" dxfId="88" priority="54">
      <formula>AND($H7&lt;&gt;"",$I7="",$J7="")</formula>
    </cfRule>
  </conditionalFormatting>
  <conditionalFormatting sqref="H7:H10 H12:H13">
    <cfRule type="expression" dxfId="87" priority="51">
      <formula>AND($H7&lt;&gt;"",$I7&lt;&gt;"")</formula>
    </cfRule>
  </conditionalFormatting>
  <conditionalFormatting sqref="I7:I10 I12:I13">
    <cfRule type="expression" dxfId="86" priority="50">
      <formula>AND($I7&lt;&gt;"",$J7&lt;&gt;"")</formula>
    </cfRule>
  </conditionalFormatting>
  <conditionalFormatting sqref="A6:A10 A12:A13">
    <cfRule type="containsBlanks" dxfId="85" priority="49">
      <formula>LEN(TRIM(A6))=0</formula>
    </cfRule>
  </conditionalFormatting>
  <conditionalFormatting sqref="AA4:AB4">
    <cfRule type="containsBlanks" dxfId="84" priority="48">
      <formula>LEN(TRIM(AA4))=0</formula>
    </cfRule>
  </conditionalFormatting>
  <conditionalFormatting sqref="AA1:AB1">
    <cfRule type="containsBlanks" dxfId="83" priority="47">
      <formula>LEN(TRIM(AA1))=0</formula>
    </cfRule>
  </conditionalFormatting>
  <conditionalFormatting sqref="AA6:AB6">
    <cfRule type="expression" dxfId="82" priority="44">
      <formula>AND($H6&lt;&gt;"",$I6&lt;&gt;"",$J6&lt;&gt;"")</formula>
    </cfRule>
    <cfRule type="expression" dxfId="81" priority="45">
      <formula>AND($H6&lt;&gt;"",$I6&lt;&gt;"",$J6="")</formula>
    </cfRule>
    <cfRule type="expression" dxfId="80" priority="46">
      <formula>AND($H6&lt;&gt;"",$I6="",$J6="")</formula>
    </cfRule>
  </conditionalFormatting>
  <conditionalFormatting sqref="AA7:AB10 AA12:AB13">
    <cfRule type="expression" dxfId="79" priority="41">
      <formula>AND($H7&lt;&gt;"",$I7&lt;&gt;"",$J7&lt;&gt;"")</formula>
    </cfRule>
    <cfRule type="expression" dxfId="78" priority="42">
      <formula>AND($H7&lt;&gt;"",$I7&lt;&gt;"",$J7="")</formula>
    </cfRule>
    <cfRule type="expression" dxfId="77" priority="43">
      <formula>AND($H7&lt;&gt;"",$I7="",$J7="")</formula>
    </cfRule>
  </conditionalFormatting>
  <conditionalFormatting sqref="AC4:AD4">
    <cfRule type="containsBlanks" dxfId="76" priority="40">
      <formula>LEN(TRIM(AC4))=0</formula>
    </cfRule>
  </conditionalFormatting>
  <conditionalFormatting sqref="AC1:AD1">
    <cfRule type="containsBlanks" dxfId="75" priority="39">
      <formula>LEN(TRIM(AC1))=0</formula>
    </cfRule>
  </conditionalFormatting>
  <conditionalFormatting sqref="AC6:AD6">
    <cfRule type="expression" dxfId="74" priority="36">
      <formula>AND($H6&lt;&gt;"",$I6&lt;&gt;"",$J6&lt;&gt;"")</formula>
    </cfRule>
    <cfRule type="expression" dxfId="73" priority="37">
      <formula>AND($H6&lt;&gt;"",$I6&lt;&gt;"",$J6="")</formula>
    </cfRule>
    <cfRule type="expression" dxfId="72" priority="38">
      <formula>AND($H6&lt;&gt;"",$I6="",$J6="")</formula>
    </cfRule>
  </conditionalFormatting>
  <conditionalFormatting sqref="AC7:AD10 AC12:AD13">
    <cfRule type="expression" dxfId="71" priority="33">
      <formula>AND($H7&lt;&gt;"",$I7&lt;&gt;"",$J7&lt;&gt;"")</formula>
    </cfRule>
    <cfRule type="expression" dxfId="70" priority="34">
      <formula>AND($H7&lt;&gt;"",$I7&lt;&gt;"",$J7="")</formula>
    </cfRule>
    <cfRule type="expression" dxfId="69" priority="35">
      <formula>AND($H7&lt;&gt;"",$I7="",$J7="")</formula>
    </cfRule>
  </conditionalFormatting>
  <conditionalFormatting sqref="AE4:CF4">
    <cfRule type="containsBlanks" dxfId="68" priority="32">
      <formula>LEN(TRIM(AE4))=0</formula>
    </cfRule>
  </conditionalFormatting>
  <conditionalFormatting sqref="AE1:CF1">
    <cfRule type="containsBlanks" dxfId="67" priority="31">
      <formula>LEN(TRIM(AE1))=0</formula>
    </cfRule>
  </conditionalFormatting>
  <conditionalFormatting sqref="AE6:CF6">
    <cfRule type="expression" dxfId="66" priority="28">
      <formula>AND($H6&lt;&gt;"",$I6&lt;&gt;"",$J6&lt;&gt;"")</formula>
    </cfRule>
    <cfRule type="expression" dxfId="65" priority="29">
      <formula>AND($H6&lt;&gt;"",$I6&lt;&gt;"",$J6="")</formula>
    </cfRule>
    <cfRule type="expression" dxfId="64" priority="30">
      <formula>AND($H6&lt;&gt;"",$I6="",$J6="")</formula>
    </cfRule>
  </conditionalFormatting>
  <conditionalFormatting sqref="AE7:CF10 AE12:CF13">
    <cfRule type="expression" dxfId="63" priority="25">
      <formula>AND($H7&lt;&gt;"",$I7&lt;&gt;"",$J7&lt;&gt;"")</formula>
    </cfRule>
    <cfRule type="expression" dxfId="62" priority="26">
      <formula>AND($H7&lt;&gt;"",$I7&lt;&gt;"",$J7="")</formula>
    </cfRule>
    <cfRule type="expression" dxfId="61" priority="27">
      <formula>AND($H7&lt;&gt;"",$I7="",$J7="")</formula>
    </cfRule>
  </conditionalFormatting>
  <conditionalFormatting sqref="A29:A31">
    <cfRule type="containsBlanks" dxfId="23" priority="24">
      <formula>LEN(TRIM(A29))=0</formula>
    </cfRule>
  </conditionalFormatting>
  <conditionalFormatting sqref="H29:J31 U29:U31 X29:CF31">
    <cfRule type="expression" dxfId="22" priority="21">
      <formula>AND($H29&lt;&gt;"",$I29&lt;&gt;"",$J29&lt;&gt;"")</formula>
    </cfRule>
    <cfRule type="expression" dxfId="21" priority="22">
      <formula>AND($H29&lt;&gt;"",$I29&lt;&gt;"",$J29="")</formula>
    </cfRule>
    <cfRule type="expression" dxfId="20" priority="23">
      <formula>AND($H29&lt;&gt;"",$I29="",$J29="")</formula>
    </cfRule>
  </conditionalFormatting>
  <conditionalFormatting sqref="H29:H31">
    <cfRule type="expression" dxfId="19" priority="20">
      <formula>AND($H29&lt;&gt;"",$I29&lt;&gt;"")</formula>
    </cfRule>
  </conditionalFormatting>
  <conditionalFormatting sqref="I29:I31">
    <cfRule type="expression" dxfId="18" priority="19">
      <formula>AND($I29&lt;&gt;"",$J29&lt;&gt;"")</formula>
    </cfRule>
  </conditionalFormatting>
  <conditionalFormatting sqref="A33">
    <cfRule type="containsBlanks" dxfId="17" priority="18">
      <formula>LEN(TRIM(A33))=0</formula>
    </cfRule>
  </conditionalFormatting>
  <conditionalFormatting sqref="U33 H33:J33 X33:CF33">
    <cfRule type="expression" dxfId="16" priority="15">
      <formula>AND($H33&lt;&gt;"",$I33&lt;&gt;"",$J33&lt;&gt;"")</formula>
    </cfRule>
    <cfRule type="expression" dxfId="15" priority="16">
      <formula>AND($H33&lt;&gt;"",$I33&lt;&gt;"",$J33="")</formula>
    </cfRule>
    <cfRule type="expression" dxfId="14" priority="17">
      <formula>AND($H33&lt;&gt;"",$I33="",$J33="")</formula>
    </cfRule>
  </conditionalFormatting>
  <conditionalFormatting sqref="H33">
    <cfRule type="expression" dxfId="13" priority="14">
      <formula>AND($H33&lt;&gt;"",$I33&lt;&gt;"")</formula>
    </cfRule>
  </conditionalFormatting>
  <conditionalFormatting sqref="I33">
    <cfRule type="expression" dxfId="12" priority="13">
      <formula>AND($I33&lt;&gt;"",$J33&lt;&gt;"")</formula>
    </cfRule>
  </conditionalFormatting>
  <conditionalFormatting sqref="A34:A36">
    <cfRule type="containsBlanks" dxfId="11" priority="12">
      <formula>LEN(TRIM(A34))=0</formula>
    </cfRule>
  </conditionalFormatting>
  <conditionalFormatting sqref="H34:J36 U34:U36 X34:CF36">
    <cfRule type="expression" dxfId="10" priority="9">
      <formula>AND($H34&lt;&gt;"",$I34&lt;&gt;"",$J34&lt;&gt;"")</formula>
    </cfRule>
    <cfRule type="expression" dxfId="9" priority="10">
      <formula>AND($H34&lt;&gt;"",$I34&lt;&gt;"",$J34="")</formula>
    </cfRule>
    <cfRule type="expression" dxfId="8" priority="11">
      <formula>AND($H34&lt;&gt;"",$I34="",$J34="")</formula>
    </cfRule>
  </conditionalFormatting>
  <conditionalFormatting sqref="H34:H36">
    <cfRule type="expression" dxfId="7" priority="8">
      <formula>AND($H34&lt;&gt;"",$I34&lt;&gt;"")</formula>
    </cfRule>
  </conditionalFormatting>
  <conditionalFormatting sqref="I34:I36">
    <cfRule type="expression" dxfId="6" priority="7">
      <formula>AND($I34&lt;&gt;"",$J34&lt;&gt;"")</formula>
    </cfRule>
  </conditionalFormatting>
  <conditionalFormatting sqref="A48:A137">
    <cfRule type="containsBlanks" dxfId="5" priority="6">
      <formula>LEN(TRIM(A48))=0</formula>
    </cfRule>
  </conditionalFormatting>
  <conditionalFormatting sqref="X48:CF137 U48:U137 H48:J137">
    <cfRule type="expression" dxfId="4" priority="3">
      <formula>AND($H48&lt;&gt;"",$I48&lt;&gt;"",$J48&lt;&gt;"")</formula>
    </cfRule>
    <cfRule type="expression" dxfId="3" priority="4">
      <formula>AND($H48&lt;&gt;"",$I48&lt;&gt;"",$J48="")</formula>
    </cfRule>
    <cfRule type="expression" dxfId="2" priority="5">
      <formula>AND($H48&lt;&gt;"",$I48="",$J48="")</formula>
    </cfRule>
  </conditionalFormatting>
  <conditionalFormatting sqref="H48:H137">
    <cfRule type="expression" dxfId="1" priority="2">
      <formula>AND($H48&lt;&gt;"",$I48&lt;&gt;"")</formula>
    </cfRule>
  </conditionalFormatting>
  <conditionalFormatting sqref="I48:I137">
    <cfRule type="expression" dxfId="0" priority="1">
      <formula>AND($I48&lt;&gt;"",$J48&lt;&gt;"")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AD47"/>
  <sheetViews>
    <sheetView showGridLines="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H4" sqref="H4:P8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31.109375" style="1" customWidth="1"/>
    <col min="11" max="12" width="0.88671875" style="1" customWidth="1"/>
    <col min="13" max="13" width="11.6640625" style="1" bestFit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30" width="12.77734375" style="5" customWidth="1"/>
    <col min="31" max="16384" width="8.88671875" style="1"/>
  </cols>
  <sheetData>
    <row r="1" spans="2:30" s="13" customFormat="1" ht="10.050000000000001" customHeight="1" x14ac:dyDescent="0.2"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</row>
    <row r="2" spans="2:30" s="13" customFormat="1" ht="10.050000000000001" customHeight="1" x14ac:dyDescent="0.2"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</row>
    <row r="3" spans="2:30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</row>
    <row r="4" spans="2:30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2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44531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44562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44593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44621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44652</v>
      </c>
      <c r="AC4" s="21" t="str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/>
      </c>
      <c r="AD4" s="21" t="str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/>
      </c>
    </row>
    <row r="5" spans="2:30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</row>
    <row r="6" spans="2:30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1" t="s">
        <v>11</v>
      </c>
      <c r="O6" s="8" t="s">
        <v>4</v>
      </c>
      <c r="P6" s="18" t="s">
        <v>6</v>
      </c>
      <c r="Q6" s="9" t="s">
        <v>5</v>
      </c>
      <c r="U6" s="25">
        <f>X6</f>
        <v>44531</v>
      </c>
      <c r="X6" s="25">
        <f>IF(OR($P$6="",$P$6=0,$P$7="",$P$7=0,$P$8="",$P$7&lt;1),"",
IF(X$8="","",
IF(X$8=1,EOMONTH($P$7,-1)+1,W7+1)))</f>
        <v>44531</v>
      </c>
      <c r="Y6" s="25">
        <f t="shared" ref="Y6:AD6" si="0">IF(OR($P$6="",$P$6=0,$P$7="",$P$7=0,$P$8="",$P$7&lt;1),"",
IF(Y$8="","",
IF(Y$8=1,EOMONTH($P$7,-1)+1,X7+1)))</f>
        <v>44562</v>
      </c>
      <c r="Z6" s="25">
        <f t="shared" si="0"/>
        <v>44593</v>
      </c>
      <c r="AA6" s="25">
        <f t="shared" si="0"/>
        <v>44621</v>
      </c>
      <c r="AB6" s="25">
        <f t="shared" si="0"/>
        <v>44652</v>
      </c>
      <c r="AC6" s="25" t="str">
        <f t="shared" si="0"/>
        <v/>
      </c>
      <c r="AD6" s="25" t="str">
        <f t="shared" si="0"/>
        <v/>
      </c>
    </row>
    <row r="7" spans="2:30" ht="12" customHeight="1" x14ac:dyDescent="0.3">
      <c r="B7" s="13">
        <f>ROW()</f>
        <v>7</v>
      </c>
      <c r="H7" s="1" t="str">
        <f t="shared" ref="H7:H8" si="1">I7</f>
        <v>старт моделирования</v>
      </c>
      <c r="I7" s="1" t="str">
        <f>Lists!$N$4</f>
        <v>старт моделирования</v>
      </c>
      <c r="M7" s="1" t="s">
        <v>6</v>
      </c>
      <c r="O7" s="8" t="s">
        <v>4</v>
      </c>
      <c r="P7" s="19">
        <v>44531</v>
      </c>
      <c r="Q7" s="9" t="s">
        <v>5</v>
      </c>
      <c r="U7" s="25">
        <f ca="1">MAX(INDIRECT(ADDRESS($B7,X$2)&amp;":"&amp;ADDRESS($B7,MAX($2:$2))))</f>
        <v>44681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44561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44592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44620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44651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44681</v>
      </c>
      <c r="AC7" s="25" t="str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/>
      </c>
      <c r="AD7" s="25" t="str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/>
      </c>
    </row>
    <row r="8" spans="2:30" ht="12" customHeight="1" x14ac:dyDescent="0.3">
      <c r="B8" s="13">
        <f>ROW()</f>
        <v>8</v>
      </c>
      <c r="H8" s="1" t="str">
        <f t="shared" si="1"/>
        <v>горизонт моделирования</v>
      </c>
      <c r="I8" s="1" t="s">
        <v>10</v>
      </c>
      <c r="M8" s="1" t="s">
        <v>12</v>
      </c>
      <c r="O8" s="8" t="s">
        <v>4</v>
      </c>
      <c r="P8" s="18">
        <v>5</v>
      </c>
      <c r="U8" s="5">
        <f ca="1">MAX(INDIRECT(ADDRESS($B8,X$2)&amp;":"&amp;ADDRESS($B8,MAX($2:$2))))</f>
        <v>5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 t="str">
        <f>IF(OR($P$6="",$P$6=0,$P$7="",$P$7=0,$P$8="",$P$7&lt;1),"",
IF(MAX($W8:AB8)+1&gt;$P$8,"",MAX($W8:AB8)+1))</f>
        <v/>
      </c>
      <c r="AD8" s="5" t="str">
        <f>IF(OR($P$6="",$P$6=0,$P$7="",$P$7=0,$P$8="",$P$7&lt;1),"",
IF(MAX($W8:AC8)+1&gt;$P$8,"",MAX($W8:AC8)+1))</f>
        <v/>
      </c>
    </row>
    <row r="9" spans="2:30" ht="3" customHeight="1" x14ac:dyDescent="0.3">
      <c r="B9" s="13">
        <f>ROW()</f>
        <v>9</v>
      </c>
    </row>
    <row r="10" spans="2:30" x14ac:dyDescent="0.3">
      <c r="B10" s="13">
        <f>ROW()</f>
        <v>10</v>
      </c>
    </row>
    <row r="11" spans="2:30" x14ac:dyDescent="0.3">
      <c r="B11" s="13">
        <f>ROW()</f>
        <v>11</v>
      </c>
    </row>
    <row r="12" spans="2:30" x14ac:dyDescent="0.3">
      <c r="B12" s="13">
        <f>ROW()</f>
        <v>12</v>
      </c>
    </row>
    <row r="13" spans="2:30" x14ac:dyDescent="0.3">
      <c r="B13" s="13">
        <f>ROW()</f>
        <v>13</v>
      </c>
    </row>
    <row r="14" spans="2:30" x14ac:dyDescent="0.3">
      <c r="B14" s="13">
        <f>ROW()</f>
        <v>14</v>
      </c>
    </row>
    <row r="15" spans="2:30" x14ac:dyDescent="0.3">
      <c r="B15" s="13">
        <f>ROW()</f>
        <v>15</v>
      </c>
    </row>
    <row r="16" spans="2:30" x14ac:dyDescent="0.3">
      <c r="B16" s="13">
        <f>ROW()</f>
        <v>16</v>
      </c>
    </row>
    <row r="17" spans="2:2" x14ac:dyDescent="0.3">
      <c r="B17" s="13">
        <f>ROW()</f>
        <v>17</v>
      </c>
    </row>
    <row r="18" spans="2:2" x14ac:dyDescent="0.3">
      <c r="B18" s="13">
        <f>ROW()</f>
        <v>18</v>
      </c>
    </row>
    <row r="19" spans="2:2" x14ac:dyDescent="0.3">
      <c r="B19" s="13">
        <f>ROW()</f>
        <v>19</v>
      </c>
    </row>
    <row r="20" spans="2:2" x14ac:dyDescent="0.3">
      <c r="B20" s="13">
        <f>ROW()</f>
        <v>20</v>
      </c>
    </row>
    <row r="21" spans="2:2" x14ac:dyDescent="0.3">
      <c r="B21" s="13">
        <f>ROW()</f>
        <v>21</v>
      </c>
    </row>
    <row r="22" spans="2:2" x14ac:dyDescent="0.3">
      <c r="B22" s="13">
        <f>ROW()</f>
        <v>22</v>
      </c>
    </row>
    <row r="23" spans="2:2" x14ac:dyDescent="0.3">
      <c r="B23" s="13">
        <f>ROW()</f>
        <v>23</v>
      </c>
    </row>
    <row r="24" spans="2:2" x14ac:dyDescent="0.3">
      <c r="B24" s="13">
        <f>ROW()</f>
        <v>24</v>
      </c>
    </row>
    <row r="25" spans="2:2" x14ac:dyDescent="0.3">
      <c r="B25" s="13">
        <f>ROW()</f>
        <v>25</v>
      </c>
    </row>
    <row r="26" spans="2:2" x14ac:dyDescent="0.3">
      <c r="B26" s="13">
        <f>ROW()</f>
        <v>26</v>
      </c>
    </row>
    <row r="27" spans="2:2" x14ac:dyDescent="0.3">
      <c r="B27" s="13">
        <f>ROW()</f>
        <v>27</v>
      </c>
    </row>
    <row r="28" spans="2:2" x14ac:dyDescent="0.3">
      <c r="B28" s="13">
        <f>ROW()</f>
        <v>28</v>
      </c>
    </row>
    <row r="29" spans="2:2" x14ac:dyDescent="0.3">
      <c r="B29" s="13">
        <f>ROW()</f>
        <v>29</v>
      </c>
    </row>
    <row r="30" spans="2:2" x14ac:dyDescent="0.3">
      <c r="B30" s="13">
        <f>ROW()</f>
        <v>30</v>
      </c>
    </row>
    <row r="31" spans="2:2" x14ac:dyDescent="0.3">
      <c r="B31" s="13">
        <f>ROW()</f>
        <v>31</v>
      </c>
    </row>
    <row r="32" spans="2:2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  <row r="43" spans="2:2" x14ac:dyDescent="0.3">
      <c r="B43" s="13">
        <f>ROW()</f>
        <v>43</v>
      </c>
    </row>
    <row r="44" spans="2:2" x14ac:dyDescent="0.3">
      <c r="B44" s="13">
        <f>ROW()</f>
        <v>44</v>
      </c>
    </row>
    <row r="45" spans="2:2" x14ac:dyDescent="0.3">
      <c r="B45" s="13">
        <f>ROW()</f>
        <v>45</v>
      </c>
    </row>
    <row r="46" spans="2:2" x14ac:dyDescent="0.3">
      <c r="B46" s="13">
        <f>ROW()</f>
        <v>46</v>
      </c>
    </row>
    <row r="47" spans="2:2" x14ac:dyDescent="0.3">
      <c r="B47" s="13">
        <f>ROW()</f>
        <v>47</v>
      </c>
    </row>
  </sheetData>
  <conditionalFormatting sqref="X4:Z4">
    <cfRule type="containsBlanks" dxfId="60" priority="36">
      <formula>LEN(TRIM(X4))=0</formula>
    </cfRule>
  </conditionalFormatting>
  <conditionalFormatting sqref="X1:Z1">
    <cfRule type="containsBlanks" dxfId="59" priority="35">
      <formula>LEN(TRIM(X1))=0</formula>
    </cfRule>
  </conditionalFormatting>
  <conditionalFormatting sqref="H6:J6">
    <cfRule type="expression" dxfId="58" priority="31">
      <formula>AND($H6&lt;&gt;"",$I6&lt;&gt;"",$J6&lt;&gt;"")</formula>
    </cfRule>
    <cfRule type="expression" dxfId="57" priority="32">
      <formula>AND($H6&lt;&gt;"",$I6&lt;&gt;"",$J6="")</formula>
    </cfRule>
    <cfRule type="expression" dxfId="56" priority="34">
      <formula>AND($H6&lt;&gt;"",$I6="",$J6="")</formula>
    </cfRule>
  </conditionalFormatting>
  <conditionalFormatting sqref="X6:Z6 U6">
    <cfRule type="expression" dxfId="55" priority="28">
      <formula>AND($H6&lt;&gt;"",$I6&lt;&gt;"",$J6&lt;&gt;"")</formula>
    </cfRule>
    <cfRule type="expression" dxfId="54" priority="29">
      <formula>AND($H6&lt;&gt;"",$I6&lt;&gt;"",$J6="")</formula>
    </cfRule>
    <cfRule type="expression" dxfId="53" priority="30">
      <formula>AND($H6&lt;&gt;"",$I6="",$J6="")</formula>
    </cfRule>
  </conditionalFormatting>
  <conditionalFormatting sqref="H6">
    <cfRule type="expression" dxfId="52" priority="27">
      <formula>AND($H6&lt;&gt;"",$I6&lt;&gt;"")</formula>
    </cfRule>
  </conditionalFormatting>
  <conditionalFormatting sqref="I6">
    <cfRule type="expression" dxfId="51" priority="26">
      <formula>AND($I6&lt;&gt;"",$J6&lt;&gt;"")</formula>
    </cfRule>
  </conditionalFormatting>
  <conditionalFormatting sqref="H7:J47">
    <cfRule type="expression" dxfId="50" priority="23">
      <formula>AND($H7&lt;&gt;"",$I7&lt;&gt;"",$J7&lt;&gt;"")</formula>
    </cfRule>
    <cfRule type="expression" dxfId="49" priority="24">
      <formula>AND($H7&lt;&gt;"",$I7&lt;&gt;"",$J7="")</formula>
    </cfRule>
    <cfRule type="expression" dxfId="48" priority="25">
      <formula>AND($H7&lt;&gt;"",$I7="",$J7="")</formula>
    </cfRule>
  </conditionalFormatting>
  <conditionalFormatting sqref="X7:Z47 U7:U47">
    <cfRule type="expression" dxfId="47" priority="20">
      <formula>AND($H7&lt;&gt;"",$I7&lt;&gt;"",$J7&lt;&gt;"")</formula>
    </cfRule>
    <cfRule type="expression" dxfId="46" priority="21">
      <formula>AND($H7&lt;&gt;"",$I7&lt;&gt;"",$J7="")</formula>
    </cfRule>
    <cfRule type="expression" dxfId="45" priority="22">
      <formula>AND($H7&lt;&gt;"",$I7="",$J7="")</formula>
    </cfRule>
  </conditionalFormatting>
  <conditionalFormatting sqref="H7:H47">
    <cfRule type="expression" dxfId="44" priority="19">
      <formula>AND($H7&lt;&gt;"",$I7&lt;&gt;"")</formula>
    </cfRule>
  </conditionalFormatting>
  <conditionalFormatting sqref="I7:I47">
    <cfRule type="expression" dxfId="43" priority="18">
      <formula>AND($I7&lt;&gt;"",$J7&lt;&gt;"")</formula>
    </cfRule>
  </conditionalFormatting>
  <conditionalFormatting sqref="A6:A47">
    <cfRule type="containsBlanks" dxfId="42" priority="17">
      <formula>LEN(TRIM(A6))=0</formula>
    </cfRule>
  </conditionalFormatting>
  <conditionalFormatting sqref="AA4:AB4">
    <cfRule type="containsBlanks" dxfId="41" priority="16">
      <formula>LEN(TRIM(AA4))=0</formula>
    </cfRule>
  </conditionalFormatting>
  <conditionalFormatting sqref="AA1:AB1">
    <cfRule type="containsBlanks" dxfId="40" priority="15">
      <formula>LEN(TRIM(AA1))=0</formula>
    </cfRule>
  </conditionalFormatting>
  <conditionalFormatting sqref="AA6:AB6">
    <cfRule type="expression" dxfId="39" priority="12">
      <formula>AND($H6&lt;&gt;"",$I6&lt;&gt;"",$J6&lt;&gt;"")</formula>
    </cfRule>
    <cfRule type="expression" dxfId="38" priority="13">
      <formula>AND($H6&lt;&gt;"",$I6&lt;&gt;"",$J6="")</formula>
    </cfRule>
    <cfRule type="expression" dxfId="37" priority="14">
      <formula>AND($H6&lt;&gt;"",$I6="",$J6="")</formula>
    </cfRule>
  </conditionalFormatting>
  <conditionalFormatting sqref="AA7:AB47">
    <cfRule type="expression" dxfId="36" priority="9">
      <formula>AND($H7&lt;&gt;"",$I7&lt;&gt;"",$J7&lt;&gt;"")</formula>
    </cfRule>
    <cfRule type="expression" dxfId="35" priority="10">
      <formula>AND($H7&lt;&gt;"",$I7&lt;&gt;"",$J7="")</formula>
    </cfRule>
    <cfRule type="expression" dxfId="34" priority="11">
      <formula>AND($H7&lt;&gt;"",$I7="",$J7="")</formula>
    </cfRule>
  </conditionalFormatting>
  <conditionalFormatting sqref="AC4:AD4">
    <cfRule type="containsBlanks" dxfId="33" priority="8">
      <formula>LEN(TRIM(AC4))=0</formula>
    </cfRule>
  </conditionalFormatting>
  <conditionalFormatting sqref="AC1:AD1">
    <cfRule type="containsBlanks" dxfId="32" priority="7">
      <formula>LEN(TRIM(AC1))=0</formula>
    </cfRule>
  </conditionalFormatting>
  <conditionalFormatting sqref="AC6:AD6">
    <cfRule type="expression" dxfId="31" priority="4">
      <formula>AND($H6&lt;&gt;"",$I6&lt;&gt;"",$J6&lt;&gt;"")</formula>
    </cfRule>
    <cfRule type="expression" dxfId="30" priority="5">
      <formula>AND($H6&lt;&gt;"",$I6&lt;&gt;"",$J6="")</formula>
    </cfRule>
    <cfRule type="expression" dxfId="29" priority="6">
      <formula>AND($H6&lt;&gt;"",$I6="",$J6="")</formula>
    </cfRule>
  </conditionalFormatting>
  <conditionalFormatting sqref="AC7:AD47">
    <cfRule type="expression" dxfId="28" priority="1">
      <formula>AND($H7&lt;&gt;"",$I7&lt;&gt;"",$J7&lt;&gt;"")</formula>
    </cfRule>
    <cfRule type="expression" dxfId="27" priority="2">
      <formula>AND($H7&lt;&gt;"",$I7&lt;&gt;"",$J7="")</formula>
    </cfRule>
    <cfRule type="expression" dxfId="26" priority="3">
      <formula>AND($H7&lt;&gt;"",$I7="",$J7="")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INDIRECT(INDEX(Lists!$5:$5,1,SUMIFS(Lists!$1:$1,Lists!$4:$4,$I6)))</xm:f>
          </x14:formula1>
          <xm:sqref>P6</xm:sqref>
        </x14:dataValidation>
        <x14:dataValidation type="list" allowBlank="1" showInputMessage="1" showErrorMessage="1">
          <x14:formula1>
            <xm:f>INDIRECT(INDEX(Lists!$5:$5,1,SUMIFS(Lists!$1:$1,Lists!$4:$4,$I7)))</xm:f>
          </x14:formula1>
          <xm:sqref>P7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7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6384" width="8.88671875" style="1"/>
  </cols>
  <sheetData>
    <row r="1" spans="1:16" ht="12" customHeight="1" x14ac:dyDescent="0.3">
      <c r="I1" s="20">
        <f>COLUMN()</f>
        <v>9</v>
      </c>
      <c r="N1" s="20">
        <f>COLUMN()</f>
        <v>14</v>
      </c>
    </row>
    <row r="2" spans="1:16" ht="12" customHeight="1" x14ac:dyDescent="0.3">
      <c r="I2" s="20" t="str">
        <f>LEFT(ADDRESS(1,I1,4),(LEN(ADDRESS(1,I1,4))-1))</f>
        <v>I</v>
      </c>
      <c r="N2" s="20" t="str">
        <f>LEFT(ADDRESS(1,N1,4),(LEN(ADDRESS(1,N1,4))-1))</f>
        <v>N</v>
      </c>
    </row>
    <row r="3" spans="1:16" ht="12" customHeight="1" x14ac:dyDescent="0.3"/>
    <row r="4" spans="1:16" s="2" customFormat="1" x14ac:dyDescent="0.3">
      <c r="A4" s="14"/>
      <c r="H4" s="8"/>
      <c r="I4" s="11" t="s">
        <v>9</v>
      </c>
      <c r="J4" s="9"/>
      <c r="K4" s="17"/>
      <c r="M4" s="8"/>
      <c r="N4" s="11" t="s">
        <v>8</v>
      </c>
      <c r="O4" s="9"/>
      <c r="P4" s="17"/>
    </row>
    <row r="5" spans="1:16" x14ac:dyDescent="0.3">
      <c r="A5" s="13">
        <f>ROW()</f>
        <v>5</v>
      </c>
      <c r="I5" s="15" t="str">
        <f>"Lists!"&amp;I$2&amp;$A6&amp;":"&amp;I$2&amp;($A5+MAX(J:J))</f>
        <v>Lists!I6:I9</v>
      </c>
      <c r="N5" s="15" t="str">
        <f>"Lists!"&amp;N$2&amp;$A6&amp;":"&amp;N$2&amp;($A5+MAX(O:O))</f>
        <v>Lists!N6:N29</v>
      </c>
    </row>
    <row r="6" spans="1:16" x14ac:dyDescent="0.3">
      <c r="A6" s="13">
        <f>ROW()</f>
        <v>6</v>
      </c>
      <c r="H6" s="8" t="s">
        <v>4</v>
      </c>
      <c r="I6" s="18" t="s">
        <v>6</v>
      </c>
      <c r="J6" s="9">
        <f>MAX(J$5:J5)+1</f>
        <v>1</v>
      </c>
      <c r="K6" s="16">
        <f>IF(AND(I6="",J6&lt;&gt;0),1,IF(COUNTIF(I:I,I6)&lt;&gt;1,1,0))</f>
        <v>0</v>
      </c>
      <c r="N6" s="19">
        <f ca="1">EOMONTH(TODAY(),0)+1</f>
        <v>45352</v>
      </c>
      <c r="O6" s="9">
        <f>MAX(O$5:O5)+1</f>
        <v>1</v>
      </c>
      <c r="P6" s="16">
        <f t="shared" ref="P6:P29" ca="1" si="0">IF(AND(N6="",O6&lt;&gt;0),1,IF(COUNTIF(N:N,N6)&lt;&gt;1,1,0))</f>
        <v>0</v>
      </c>
    </row>
    <row r="7" spans="1:16" x14ac:dyDescent="0.3">
      <c r="A7" s="13">
        <f>ROW()</f>
        <v>7</v>
      </c>
      <c r="H7" s="8" t="s">
        <v>4</v>
      </c>
      <c r="I7" s="18" t="s">
        <v>7</v>
      </c>
      <c r="J7" s="9">
        <f>MAX(J$5:J6)+1</f>
        <v>2</v>
      </c>
      <c r="K7" s="16">
        <f>IF(AND(I7="",J7&lt;&gt;0),1,IF(COUNTIF(I:I,I7)&lt;&gt;1,1,0))</f>
        <v>0</v>
      </c>
      <c r="N7" s="19">
        <f ca="1">EOMONTH(N6,0)+1</f>
        <v>45383</v>
      </c>
      <c r="O7" s="9">
        <f>MAX(O$5:O6)+1</f>
        <v>2</v>
      </c>
      <c r="P7" s="16">
        <f t="shared" ca="1" si="0"/>
        <v>0</v>
      </c>
    </row>
    <row r="8" spans="1:16" x14ac:dyDescent="0.3">
      <c r="A8" s="13">
        <f>ROW()</f>
        <v>8</v>
      </c>
      <c r="H8" s="8" t="s">
        <v>4</v>
      </c>
      <c r="I8" s="18" t="s">
        <v>13</v>
      </c>
      <c r="J8" s="9">
        <f>MAX(J$5:J7)+1</f>
        <v>3</v>
      </c>
      <c r="K8" s="16">
        <f>IF(AND(I8="",J8&lt;&gt;0),1,IF(COUNTIF(I:I,I8)&lt;&gt;1,1,0))</f>
        <v>0</v>
      </c>
      <c r="N8" s="19">
        <f t="shared" ref="N8:N17" ca="1" si="1">EOMONTH(N7,0)+1</f>
        <v>45413</v>
      </c>
      <c r="O8" s="9">
        <f>MAX(O$5:O7)+1</f>
        <v>3</v>
      </c>
      <c r="P8" s="16">
        <f t="shared" ca="1" si="0"/>
        <v>0</v>
      </c>
    </row>
    <row r="9" spans="1:16" x14ac:dyDescent="0.3">
      <c r="A9" s="13">
        <f>ROW()</f>
        <v>9</v>
      </c>
      <c r="H9" s="8" t="s">
        <v>4</v>
      </c>
      <c r="I9" s="18" t="s">
        <v>14</v>
      </c>
      <c r="J9" s="9">
        <f>MAX(J$5:J8)+1</f>
        <v>4</v>
      </c>
      <c r="K9" s="16">
        <f>IF(AND(I9="",J9&lt;&gt;0),1,IF(COUNTIF(I:I,I9)&lt;&gt;1,1,0))</f>
        <v>0</v>
      </c>
      <c r="N9" s="19">
        <f t="shared" ca="1" si="1"/>
        <v>45444</v>
      </c>
      <c r="O9" s="9">
        <f>MAX(O$5:O8)+1</f>
        <v>4</v>
      </c>
      <c r="P9" s="16">
        <f t="shared" ca="1" si="0"/>
        <v>0</v>
      </c>
    </row>
    <row r="10" spans="1:16" x14ac:dyDescent="0.3">
      <c r="A10" s="13">
        <f>ROW()</f>
        <v>10</v>
      </c>
      <c r="N10" s="19">
        <f t="shared" ca="1" si="1"/>
        <v>45474</v>
      </c>
      <c r="O10" s="9">
        <f>MAX(O$5:O9)+1</f>
        <v>5</v>
      </c>
      <c r="P10" s="16">
        <f t="shared" ca="1" si="0"/>
        <v>0</v>
      </c>
    </row>
    <row r="11" spans="1:16" x14ac:dyDescent="0.3">
      <c r="A11" s="13">
        <f>ROW()</f>
        <v>11</v>
      </c>
      <c r="N11" s="19">
        <f t="shared" ca="1" si="1"/>
        <v>45505</v>
      </c>
      <c r="O11" s="9">
        <f>MAX(O$5:O10)+1</f>
        <v>6</v>
      </c>
      <c r="P11" s="16">
        <f t="shared" ca="1" si="0"/>
        <v>0</v>
      </c>
    </row>
    <row r="12" spans="1:16" x14ac:dyDescent="0.3">
      <c r="A12" s="13">
        <f>ROW()</f>
        <v>12</v>
      </c>
      <c r="N12" s="19">
        <f t="shared" ca="1" si="1"/>
        <v>45536</v>
      </c>
      <c r="O12" s="9">
        <f>MAX(O$5:O11)+1</f>
        <v>7</v>
      </c>
      <c r="P12" s="16">
        <f t="shared" ca="1" si="0"/>
        <v>0</v>
      </c>
    </row>
    <row r="13" spans="1:16" x14ac:dyDescent="0.3">
      <c r="A13" s="13">
        <f>ROW()</f>
        <v>13</v>
      </c>
      <c r="N13" s="19">
        <f t="shared" ca="1" si="1"/>
        <v>45566</v>
      </c>
      <c r="O13" s="9">
        <f>MAX(O$5:O12)+1</f>
        <v>8</v>
      </c>
      <c r="P13" s="16">
        <f t="shared" ca="1" si="0"/>
        <v>0</v>
      </c>
    </row>
    <row r="14" spans="1:16" x14ac:dyDescent="0.3">
      <c r="A14" s="13">
        <f>ROW()</f>
        <v>14</v>
      </c>
      <c r="N14" s="19">
        <f t="shared" ca="1" si="1"/>
        <v>45597</v>
      </c>
      <c r="O14" s="9">
        <f>MAX(O$5:O13)+1</f>
        <v>9</v>
      </c>
      <c r="P14" s="16">
        <f t="shared" ca="1" si="0"/>
        <v>0</v>
      </c>
    </row>
    <row r="15" spans="1:16" x14ac:dyDescent="0.3">
      <c r="A15" s="13">
        <f>ROW()</f>
        <v>15</v>
      </c>
      <c r="N15" s="19">
        <f t="shared" ca="1" si="1"/>
        <v>45627</v>
      </c>
      <c r="O15" s="9">
        <f>MAX(O$5:O14)+1</f>
        <v>10</v>
      </c>
      <c r="P15" s="16">
        <f t="shared" ca="1" si="0"/>
        <v>0</v>
      </c>
    </row>
    <row r="16" spans="1:16" x14ac:dyDescent="0.3">
      <c r="A16" s="13">
        <f>ROW()</f>
        <v>16</v>
      </c>
      <c r="N16" s="19">
        <f t="shared" ca="1" si="1"/>
        <v>45658</v>
      </c>
      <c r="O16" s="9">
        <f>MAX(O$5:O15)+1</f>
        <v>11</v>
      </c>
      <c r="P16" s="16">
        <f t="shared" ca="1" si="0"/>
        <v>0</v>
      </c>
    </row>
    <row r="17" spans="1:16" x14ac:dyDescent="0.3">
      <c r="A17" s="13">
        <f>ROW()</f>
        <v>17</v>
      </c>
      <c r="N17" s="19">
        <f t="shared" ca="1" si="1"/>
        <v>45689</v>
      </c>
      <c r="O17" s="9">
        <f>MAX(O$5:O16)+1</f>
        <v>12</v>
      </c>
      <c r="P17" s="16">
        <f t="shared" ca="1" si="0"/>
        <v>0</v>
      </c>
    </row>
    <row r="18" spans="1:16" x14ac:dyDescent="0.3">
      <c r="A18" s="13">
        <f>ROW()</f>
        <v>18</v>
      </c>
      <c r="N18" s="19">
        <f t="shared" ref="N18:N28" ca="1" si="2">EOMONTH(N17,0)+1</f>
        <v>45717</v>
      </c>
      <c r="O18" s="9">
        <f>MAX(O$5:O17)+1</f>
        <v>13</v>
      </c>
      <c r="P18" s="16">
        <f t="shared" ca="1" si="0"/>
        <v>0</v>
      </c>
    </row>
    <row r="19" spans="1:16" x14ac:dyDescent="0.3">
      <c r="A19" s="13">
        <f>ROW()</f>
        <v>19</v>
      </c>
      <c r="N19" s="19">
        <f t="shared" ca="1" si="2"/>
        <v>45748</v>
      </c>
      <c r="O19" s="9">
        <f>MAX(O$5:O18)+1</f>
        <v>14</v>
      </c>
      <c r="P19" s="16">
        <f t="shared" ca="1" si="0"/>
        <v>0</v>
      </c>
    </row>
    <row r="20" spans="1:16" x14ac:dyDescent="0.3">
      <c r="A20" s="13">
        <f>ROW()</f>
        <v>20</v>
      </c>
      <c r="N20" s="19">
        <f t="shared" ca="1" si="2"/>
        <v>45778</v>
      </c>
      <c r="O20" s="9">
        <f>MAX(O$5:O19)+1</f>
        <v>15</v>
      </c>
      <c r="P20" s="16">
        <f t="shared" ca="1" si="0"/>
        <v>0</v>
      </c>
    </row>
    <row r="21" spans="1:16" x14ac:dyDescent="0.3">
      <c r="A21" s="13">
        <f>ROW()</f>
        <v>21</v>
      </c>
      <c r="N21" s="19">
        <f t="shared" ca="1" si="2"/>
        <v>45809</v>
      </c>
      <c r="O21" s="9">
        <f>MAX(O$5:O20)+1</f>
        <v>16</v>
      </c>
      <c r="P21" s="16">
        <f t="shared" ca="1" si="0"/>
        <v>0</v>
      </c>
    </row>
    <row r="22" spans="1:16" x14ac:dyDescent="0.3">
      <c r="A22" s="13">
        <f>ROW()</f>
        <v>22</v>
      </c>
      <c r="N22" s="19">
        <f t="shared" ca="1" si="2"/>
        <v>45839</v>
      </c>
      <c r="O22" s="9">
        <f>MAX(O$5:O21)+1</f>
        <v>17</v>
      </c>
      <c r="P22" s="16">
        <f t="shared" ca="1" si="0"/>
        <v>0</v>
      </c>
    </row>
    <row r="23" spans="1:16" x14ac:dyDescent="0.3">
      <c r="A23" s="13">
        <f>ROW()</f>
        <v>23</v>
      </c>
      <c r="N23" s="19">
        <f t="shared" ca="1" si="2"/>
        <v>45870</v>
      </c>
      <c r="O23" s="9">
        <f>MAX(O$5:O22)+1</f>
        <v>18</v>
      </c>
      <c r="P23" s="16">
        <f t="shared" ca="1" si="0"/>
        <v>0</v>
      </c>
    </row>
    <row r="24" spans="1:16" x14ac:dyDescent="0.3">
      <c r="A24" s="13">
        <f>ROW()</f>
        <v>24</v>
      </c>
      <c r="N24" s="19">
        <f t="shared" ca="1" si="2"/>
        <v>45901</v>
      </c>
      <c r="O24" s="9">
        <f>MAX(O$5:O23)+1</f>
        <v>19</v>
      </c>
      <c r="P24" s="16">
        <f t="shared" ca="1" si="0"/>
        <v>0</v>
      </c>
    </row>
    <row r="25" spans="1:16" x14ac:dyDescent="0.3">
      <c r="A25" s="13">
        <f>ROW()</f>
        <v>25</v>
      </c>
      <c r="N25" s="19">
        <f t="shared" ca="1" si="2"/>
        <v>45931</v>
      </c>
      <c r="O25" s="9">
        <f>MAX(O$5:O24)+1</f>
        <v>20</v>
      </c>
      <c r="P25" s="16">
        <f t="shared" ca="1" si="0"/>
        <v>0</v>
      </c>
    </row>
    <row r="26" spans="1:16" x14ac:dyDescent="0.3">
      <c r="A26" s="13">
        <f>ROW()</f>
        <v>26</v>
      </c>
      <c r="N26" s="19">
        <f t="shared" ca="1" si="2"/>
        <v>45962</v>
      </c>
      <c r="O26" s="9">
        <f>MAX(O$5:O25)+1</f>
        <v>21</v>
      </c>
      <c r="P26" s="16">
        <f t="shared" ca="1" si="0"/>
        <v>0</v>
      </c>
    </row>
    <row r="27" spans="1:16" x14ac:dyDescent="0.3">
      <c r="A27" s="13">
        <f>ROW()</f>
        <v>27</v>
      </c>
      <c r="N27" s="19">
        <f t="shared" ca="1" si="2"/>
        <v>45992</v>
      </c>
      <c r="O27" s="9">
        <f>MAX(O$5:O26)+1</f>
        <v>22</v>
      </c>
      <c r="P27" s="16">
        <f t="shared" ca="1" si="0"/>
        <v>0</v>
      </c>
    </row>
    <row r="28" spans="1:16" x14ac:dyDescent="0.3">
      <c r="A28" s="13">
        <f>ROW()</f>
        <v>28</v>
      </c>
      <c r="N28" s="19">
        <f t="shared" ca="1" si="2"/>
        <v>46023</v>
      </c>
      <c r="O28" s="9">
        <f>MAX(O$5:O27)+1</f>
        <v>23</v>
      </c>
      <c r="P28" s="16">
        <f t="shared" ca="1" si="0"/>
        <v>0</v>
      </c>
    </row>
    <row r="29" spans="1:16" x14ac:dyDescent="0.3">
      <c r="A29" s="13">
        <f>ROW()</f>
        <v>29</v>
      </c>
      <c r="N29" s="19">
        <f t="shared" ref="N29" ca="1" si="3">EOMONTH(N28,0)+1</f>
        <v>46054</v>
      </c>
      <c r="O29" s="9">
        <f>MAX(O$5:O28)+1</f>
        <v>24</v>
      </c>
      <c r="P29" s="16">
        <f t="shared" ca="1" si="0"/>
        <v>0</v>
      </c>
    </row>
    <row r="30" spans="1:16" x14ac:dyDescent="0.3">
      <c r="A30" s="13">
        <f>ROW()</f>
        <v>30</v>
      </c>
    </row>
    <row r="31" spans="1:16" x14ac:dyDescent="0.3">
      <c r="A31" s="13">
        <f>ROW()</f>
        <v>31</v>
      </c>
    </row>
    <row r="32" spans="1:16" x14ac:dyDescent="0.3">
      <c r="A32" s="13">
        <f>ROW()</f>
        <v>32</v>
      </c>
    </row>
    <row r="33" spans="1:1" x14ac:dyDescent="0.3">
      <c r="A33" s="13">
        <f>ROW()</f>
        <v>33</v>
      </c>
    </row>
    <row r="34" spans="1:1" x14ac:dyDescent="0.3">
      <c r="A34" s="13">
        <f>ROW()</f>
        <v>34</v>
      </c>
    </row>
    <row r="35" spans="1:1" x14ac:dyDescent="0.3">
      <c r="A35" s="13">
        <f>ROW()</f>
        <v>35</v>
      </c>
    </row>
    <row r="36" spans="1:1" x14ac:dyDescent="0.3">
      <c r="A36" s="13">
        <f>ROW()</f>
        <v>36</v>
      </c>
    </row>
    <row r="37" spans="1:1" x14ac:dyDescent="0.3">
      <c r="A37" s="13">
        <f>ROW()</f>
        <v>37</v>
      </c>
    </row>
    <row r="38" spans="1:1" x14ac:dyDescent="0.3">
      <c r="A38" s="13">
        <f>ROW()</f>
        <v>38</v>
      </c>
    </row>
    <row r="39" spans="1:1" x14ac:dyDescent="0.3">
      <c r="A39" s="13">
        <f>ROW()</f>
        <v>39</v>
      </c>
    </row>
    <row r="40" spans="1:1" x14ac:dyDescent="0.3">
      <c r="A40" s="13">
        <f>ROW()</f>
        <v>40</v>
      </c>
    </row>
    <row r="41" spans="1:1" x14ac:dyDescent="0.3">
      <c r="A41" s="13">
        <f>ROW()</f>
        <v>41</v>
      </c>
    </row>
    <row r="42" spans="1:1" x14ac:dyDescent="0.3">
      <c r="A42" s="13">
        <f>ROW()</f>
        <v>42</v>
      </c>
    </row>
    <row r="43" spans="1:1" x14ac:dyDescent="0.3">
      <c r="A43" s="13">
        <f>ROW()</f>
        <v>43</v>
      </c>
    </row>
    <row r="44" spans="1:1" x14ac:dyDescent="0.3">
      <c r="A44" s="13">
        <f>ROW()</f>
        <v>44</v>
      </c>
    </row>
    <row r="45" spans="1:1" x14ac:dyDescent="0.3">
      <c r="A45" s="13">
        <f>ROW()</f>
        <v>45</v>
      </c>
    </row>
    <row r="46" spans="1:1" x14ac:dyDescent="0.3">
      <c r="A46" s="13">
        <f>ROW()</f>
        <v>46</v>
      </c>
    </row>
    <row r="47" spans="1:1" x14ac:dyDescent="0.3">
      <c r="A47" s="13">
        <f>ROW()</f>
        <v>47</v>
      </c>
    </row>
  </sheetData>
  <conditionalFormatting sqref="K1:K1048576 P1:P1048576">
    <cfRule type="cellIs" dxfId="25" priority="3" operator="notEqual">
      <formula>0</formula>
    </cfRule>
  </conditionalFormatting>
  <conditionalFormatting sqref="A1:XFD1048576">
    <cfRule type="cellIs" dxfId="24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Demand</vt:lpstr>
      <vt:lpstr>Model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2024-02-07T08:52:11Z</dcterms:modified>
</cp:coreProperties>
</file>