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Demand" sheetId="5" r:id="rId1"/>
    <sheet name="Model" sheetId="1" r:id="rId2"/>
    <sheet name="Lists" sheetId="4" r:id="rId3"/>
    <sheet name="info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F82" i="5" l="1"/>
  <c r="CF75" i="5"/>
  <c r="P76" i="5"/>
  <c r="B82" i="5"/>
  <c r="B81" i="5"/>
  <c r="M80" i="5"/>
  <c r="H80" i="5"/>
  <c r="B80" i="5"/>
  <c r="M79" i="5"/>
  <c r="H79" i="5"/>
  <c r="B79" i="5"/>
  <c r="M78" i="5"/>
  <c r="H78" i="5"/>
  <c r="B78" i="5"/>
  <c r="H77" i="5"/>
  <c r="B77" i="5"/>
  <c r="P77" i="5"/>
  <c r="H76" i="5"/>
  <c r="B76" i="5"/>
  <c r="H75" i="5"/>
  <c r="B75" i="5"/>
  <c r="B74" i="5"/>
  <c r="B73" i="5"/>
  <c r="M72" i="5"/>
  <c r="B72" i="5"/>
  <c r="B71" i="5"/>
  <c r="H70" i="5"/>
  <c r="B70" i="5"/>
  <c r="M69" i="5"/>
  <c r="H69" i="5"/>
  <c r="B69" i="5"/>
  <c r="H68" i="5"/>
  <c r="B68" i="5"/>
  <c r="B67" i="5"/>
  <c r="B66" i="5"/>
  <c r="H65" i="5"/>
  <c r="B65" i="5"/>
  <c r="M64" i="5"/>
  <c r="H64" i="5"/>
  <c r="B64" i="5"/>
  <c r="H63" i="5"/>
  <c r="B63" i="5"/>
  <c r="B62" i="5"/>
  <c r="B61" i="5"/>
  <c r="M45" i="5"/>
  <c r="M46" i="5"/>
  <c r="M44" i="5"/>
  <c r="H46" i="5"/>
  <c r="H45" i="5"/>
  <c r="H44" i="5"/>
  <c r="H43" i="5"/>
  <c r="H42" i="5"/>
  <c r="H41" i="5"/>
  <c r="P41" i="5"/>
  <c r="P42" i="5" s="1"/>
  <c r="P43" i="5" s="1"/>
  <c r="B44" i="5"/>
  <c r="B43" i="5"/>
  <c r="B42" i="5"/>
  <c r="B41" i="5"/>
  <c r="B40" i="5"/>
  <c r="AB2" i="5" l="1"/>
  <c r="M38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H36" i="5"/>
  <c r="B36" i="5"/>
  <c r="M35" i="5"/>
  <c r="H35" i="5"/>
  <c r="B35" i="5"/>
  <c r="H34" i="5"/>
  <c r="B34" i="5"/>
  <c r="B33" i="5"/>
  <c r="M30" i="5"/>
  <c r="H31" i="5"/>
  <c r="H30" i="5"/>
  <c r="H29" i="5"/>
  <c r="B31" i="5"/>
  <c r="B30" i="5"/>
  <c r="B29" i="5"/>
  <c r="H24" i="5" l="1"/>
  <c r="H23" i="5"/>
  <c r="H22" i="5"/>
  <c r="M21" i="5"/>
  <c r="M15" i="5"/>
  <c r="I19" i="5"/>
  <c r="H19" i="5"/>
  <c r="H14" i="5"/>
  <c r="M14" i="5"/>
  <c r="I18" i="5"/>
  <c r="I17" i="5"/>
  <c r="H18" i="5"/>
  <c r="H17" i="5"/>
  <c r="H15" i="5"/>
  <c r="H16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B39" i="5"/>
  <c r="B38" i="5"/>
  <c r="B37" i="5"/>
  <c r="B32" i="5"/>
  <c r="B28" i="5"/>
  <c r="B27" i="5"/>
  <c r="B25" i="5"/>
  <c r="B24" i="5"/>
  <c r="B23" i="5"/>
  <c r="B22" i="5"/>
  <c r="B21" i="5"/>
  <c r="B20" i="5"/>
  <c r="B19" i="5"/>
  <c r="B18" i="5"/>
  <c r="B17" i="5"/>
  <c r="B15" i="5"/>
  <c r="B14" i="5"/>
  <c r="B16" i="5"/>
  <c r="B13" i="5"/>
  <c r="B12" i="5"/>
  <c r="B10" i="5"/>
  <c r="B9" i="5"/>
  <c r="X8" i="5"/>
  <c r="X6" i="5" s="1"/>
  <c r="U6" i="5" s="1"/>
  <c r="H8" i="5"/>
  <c r="B8" i="5"/>
  <c r="I7" i="5"/>
  <c r="H7" i="5" s="1"/>
  <c r="B7" i="5"/>
  <c r="I6" i="5"/>
  <c r="H6" i="5" s="1"/>
  <c r="B6" i="5"/>
  <c r="AD2" i="5"/>
  <c r="AC2" i="5"/>
  <c r="AA2" i="5"/>
  <c r="Z2" i="5"/>
  <c r="Y2" i="5"/>
  <c r="X2" i="5"/>
  <c r="X1" i="5"/>
  <c r="Y1" i="5" s="1"/>
  <c r="Z1" i="5" s="1"/>
  <c r="X7" i="5" l="1"/>
  <c r="X4" i="5" s="1"/>
  <c r="Y8" i="5"/>
  <c r="AA1" i="5"/>
  <c r="Y1" i="1"/>
  <c r="X1" i="1"/>
  <c r="AD2" i="1"/>
  <c r="AC2" i="1"/>
  <c r="X8" i="1"/>
  <c r="N6" i="4"/>
  <c r="N7" i="4" s="1"/>
  <c r="N8" i="4" s="1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X33" i="5" l="1"/>
  <c r="X67" i="5"/>
  <c r="X40" i="5"/>
  <c r="X62" i="5"/>
  <c r="X74" i="5"/>
  <c r="X28" i="5"/>
  <c r="X16" i="5"/>
  <c r="X13" i="5" s="1"/>
  <c r="X21" i="5" s="1"/>
  <c r="Y6" i="5"/>
  <c r="AB1" i="5"/>
  <c r="Z8" i="5"/>
  <c r="AA8" i="5" s="1"/>
  <c r="Z1" i="1"/>
  <c r="Y8" i="1"/>
  <c r="X6" i="1"/>
  <c r="N19" i="4"/>
  <c r="H8" i="1"/>
  <c r="I7" i="1"/>
  <c r="H7" i="1" s="1"/>
  <c r="I6" i="1"/>
  <c r="H6" i="1" s="1"/>
  <c r="AC1" i="5" l="1"/>
  <c r="Y7" i="5"/>
  <c r="Z6" i="5" s="1"/>
  <c r="AB8" i="5"/>
  <c r="AB1" i="1"/>
  <c r="AC1" i="1" s="1"/>
  <c r="AA1" i="1"/>
  <c r="X7" i="1"/>
  <c r="U6" i="1"/>
  <c r="Z8" i="1"/>
  <c r="N20" i="4"/>
  <c r="AB2" i="1"/>
  <c r="AA2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6" i="1"/>
  <c r="Z2" i="1"/>
  <c r="Y2" i="1"/>
  <c r="X2" i="1"/>
  <c r="O6" i="4"/>
  <c r="N1" i="4"/>
  <c r="N2" i="4" s="1"/>
  <c r="J7" i="4"/>
  <c r="J8" i="4" s="1"/>
  <c r="J6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5" i="4"/>
  <c r="I1" i="4"/>
  <c r="I2" i="4" s="1"/>
  <c r="AD1" i="5" l="1"/>
  <c r="AE1" i="5"/>
  <c r="AF1" i="5" s="1"/>
  <c r="Y4" i="5"/>
  <c r="AC8" i="5"/>
  <c r="Z7" i="5"/>
  <c r="AA6" i="5" s="1"/>
  <c r="AD8" i="5"/>
  <c r="X4" i="1"/>
  <c r="AD1" i="1"/>
  <c r="Y6" i="1"/>
  <c r="Y7" i="1" s="1"/>
  <c r="AA8" i="1"/>
  <c r="J9" i="4"/>
  <c r="I5" i="4" s="1"/>
  <c r="O7" i="4"/>
  <c r="N21" i="4"/>
  <c r="O8" i="4"/>
  <c r="Y40" i="5" l="1"/>
  <c r="Y62" i="5"/>
  <c r="Y67" i="5"/>
  <c r="Y74" i="5"/>
  <c r="Y33" i="5"/>
  <c r="Y28" i="5"/>
  <c r="Y16" i="5"/>
  <c r="Y13" i="5" s="1"/>
  <c r="Y21" i="5" s="1"/>
  <c r="AG1" i="5"/>
  <c r="Z4" i="5"/>
  <c r="AE8" i="5"/>
  <c r="AA7" i="5"/>
  <c r="AA4" i="5" s="1"/>
  <c r="Y4" i="1"/>
  <c r="Z6" i="1"/>
  <c r="Z7" i="1" s="1"/>
  <c r="AB8" i="1"/>
  <c r="K9" i="4"/>
  <c r="K7" i="4"/>
  <c r="K8" i="4"/>
  <c r="K6" i="4"/>
  <c r="O9" i="4"/>
  <c r="N22" i="4"/>
  <c r="AA62" i="5" l="1"/>
  <c r="AA67" i="5"/>
  <c r="AA40" i="5"/>
  <c r="AA74" i="5"/>
  <c r="Z62" i="5"/>
  <c r="Z67" i="5"/>
  <c r="Z40" i="5"/>
  <c r="Z74" i="5"/>
  <c r="Z33" i="5"/>
  <c r="Z28" i="5"/>
  <c r="Z16" i="5"/>
  <c r="Z13" i="5" s="1"/>
  <c r="Z21" i="5" s="1"/>
  <c r="AA33" i="5"/>
  <c r="AA28" i="5"/>
  <c r="AA16" i="5"/>
  <c r="AA13" i="5" s="1"/>
  <c r="AA21" i="5" s="1"/>
  <c r="AH1" i="5"/>
  <c r="AF8" i="5"/>
  <c r="AB6" i="5"/>
  <c r="Z4" i="1"/>
  <c r="AC8" i="1"/>
  <c r="AA6" i="1"/>
  <c r="AA7" i="1" s="1"/>
  <c r="O10" i="4"/>
  <c r="O11" i="4" s="1"/>
  <c r="O13" i="4"/>
  <c r="O12" i="4"/>
  <c r="N23" i="4"/>
  <c r="AI1" i="5" l="1"/>
  <c r="AG8" i="5"/>
  <c r="AB7" i="5"/>
  <c r="AC6" i="5" s="1"/>
  <c r="AA4" i="1"/>
  <c r="AD8" i="1"/>
  <c r="AC6" i="1"/>
  <c r="AC7" i="1" s="1"/>
  <c r="AC4" i="1" s="1"/>
  <c r="AB6" i="1"/>
  <c r="AB7" i="1" s="1"/>
  <c r="O14" i="4"/>
  <c r="N24" i="4"/>
  <c r="U8" i="1"/>
  <c r="AJ1" i="5" l="1"/>
  <c r="AB4" i="5"/>
  <c r="AH8" i="5"/>
  <c r="AI8" i="5" s="1"/>
  <c r="AC7" i="5"/>
  <c r="AC4" i="5" s="1"/>
  <c r="AB4" i="1"/>
  <c r="AD6" i="1"/>
  <c r="AD7" i="1"/>
  <c r="AD4" i="1" s="1"/>
  <c r="O15" i="4"/>
  <c r="N25" i="4"/>
  <c r="U7" i="1"/>
  <c r="AC62" i="5" l="1"/>
  <c r="AC67" i="5"/>
  <c r="AC40" i="5"/>
  <c r="AC74" i="5"/>
  <c r="AB62" i="5"/>
  <c r="AB67" i="5"/>
  <c r="AB40" i="5"/>
  <c r="AB74" i="5"/>
  <c r="AB33" i="5"/>
  <c r="AB28" i="5"/>
  <c r="AB16" i="5"/>
  <c r="AB13" i="5" s="1"/>
  <c r="AB21" i="5" s="1"/>
  <c r="AC28" i="5"/>
  <c r="AC33" i="5"/>
  <c r="AC16" i="5"/>
  <c r="AC13" i="5" s="1"/>
  <c r="AC21" i="5" s="1"/>
  <c r="AK1" i="5"/>
  <c r="AJ8" i="5"/>
  <c r="AD6" i="5"/>
  <c r="O16" i="4"/>
  <c r="N26" i="4"/>
  <c r="AL1" i="5" l="1"/>
  <c r="AK8" i="5"/>
  <c r="AD7" i="5"/>
  <c r="AE6" i="5" s="1"/>
  <c r="O17" i="4"/>
  <c r="N27" i="4"/>
  <c r="N28" i="4" s="1"/>
  <c r="AM1" i="5" l="1"/>
  <c r="AD4" i="5"/>
  <c r="AE7" i="5"/>
  <c r="AF6" i="5" s="1"/>
  <c r="AL8" i="5"/>
  <c r="O18" i="4"/>
  <c r="O19" i="4" s="1"/>
  <c r="O20" i="4" s="1"/>
  <c r="O21" i="4" s="1"/>
  <c r="N29" i="4"/>
  <c r="AN1" i="5" l="1"/>
  <c r="AD67" i="5"/>
  <c r="AD40" i="5"/>
  <c r="AD62" i="5"/>
  <c r="AD74" i="5"/>
  <c r="AD28" i="5"/>
  <c r="AD33" i="5"/>
  <c r="AD16" i="5"/>
  <c r="AD13" i="5" s="1"/>
  <c r="AD21" i="5" s="1"/>
  <c r="AE4" i="5"/>
  <c r="AF7" i="5"/>
  <c r="AG6" i="5" s="1"/>
  <c r="AM8" i="5"/>
  <c r="O22" i="4"/>
  <c r="O23" i="4" s="1"/>
  <c r="AP1" i="5" l="1"/>
  <c r="AQ1" i="5" s="1"/>
  <c r="AR1" i="5" s="1"/>
  <c r="AS1" i="5" s="1"/>
  <c r="AT1" i="5" s="1"/>
  <c r="AU1" i="5" s="1"/>
  <c r="AV1" i="5" s="1"/>
  <c r="AW1" i="5" s="1"/>
  <c r="AX1" i="5" s="1"/>
  <c r="AY1" i="5" s="1"/>
  <c r="AZ1" i="5" s="1"/>
  <c r="BA1" i="5" s="1"/>
  <c r="BB1" i="5" s="1"/>
  <c r="BC1" i="5" s="1"/>
  <c r="BD1" i="5" s="1"/>
  <c r="BE1" i="5" s="1"/>
  <c r="BF1" i="5" s="1"/>
  <c r="BG1" i="5" s="1"/>
  <c r="BH1" i="5" s="1"/>
  <c r="BI1" i="5" s="1"/>
  <c r="BJ1" i="5" s="1"/>
  <c r="BK1" i="5" s="1"/>
  <c r="BL1" i="5" s="1"/>
  <c r="BM1" i="5" s="1"/>
  <c r="BN1" i="5" s="1"/>
  <c r="BO1" i="5" s="1"/>
  <c r="BP1" i="5" s="1"/>
  <c r="BQ1" i="5" s="1"/>
  <c r="BR1" i="5" s="1"/>
  <c r="BS1" i="5" s="1"/>
  <c r="BT1" i="5" s="1"/>
  <c r="BU1" i="5" s="1"/>
  <c r="BV1" i="5" s="1"/>
  <c r="BW1" i="5" s="1"/>
  <c r="BX1" i="5" s="1"/>
  <c r="BY1" i="5" s="1"/>
  <c r="BZ1" i="5" s="1"/>
  <c r="CA1" i="5" s="1"/>
  <c r="CB1" i="5" s="1"/>
  <c r="CC1" i="5" s="1"/>
  <c r="CD1" i="5" s="1"/>
  <c r="CE1" i="5" s="1"/>
  <c r="CF1" i="5" s="1"/>
  <c r="AE67" i="5"/>
  <c r="AE40" i="5"/>
  <c r="AE62" i="5"/>
  <c r="AE74" i="5"/>
  <c r="AO1" i="5"/>
  <c r="AE28" i="5"/>
  <c r="AE33" i="5"/>
  <c r="AE16" i="5"/>
  <c r="AE13" i="5" s="1"/>
  <c r="AE21" i="5" s="1"/>
  <c r="AF4" i="5"/>
  <c r="AN8" i="5"/>
  <c r="AG7" i="5"/>
  <c r="AH6" i="5" s="1"/>
  <c r="O24" i="4"/>
  <c r="AF40" i="5" l="1"/>
  <c r="AF62" i="5"/>
  <c r="AF67" i="5"/>
  <c r="AF74" i="5"/>
  <c r="AF33" i="5"/>
  <c r="AF28" i="5"/>
  <c r="AF16" i="5"/>
  <c r="AF13" i="5" s="1"/>
  <c r="AF21" i="5" s="1"/>
  <c r="AG4" i="5"/>
  <c r="AO8" i="5"/>
  <c r="AP8" i="5" s="1"/>
  <c r="AH7" i="5"/>
  <c r="AI6" i="5" s="1"/>
  <c r="O25" i="4"/>
  <c r="AG67" i="5" l="1"/>
  <c r="AG40" i="5"/>
  <c r="AG62" i="5"/>
  <c r="AG74" i="5"/>
  <c r="AG33" i="5"/>
  <c r="AG28" i="5"/>
  <c r="AG16" i="5"/>
  <c r="AG13" i="5" s="1"/>
  <c r="AG21" i="5" s="1"/>
  <c r="AH4" i="5"/>
  <c r="AI7" i="5"/>
  <c r="AJ6" i="5" s="1"/>
  <c r="AQ8" i="5"/>
  <c r="AR8" i="5" s="1"/>
  <c r="O26" i="4"/>
  <c r="AH62" i="5" l="1"/>
  <c r="AH67" i="5"/>
  <c r="AH40" i="5"/>
  <c r="AH74" i="5"/>
  <c r="AH33" i="5"/>
  <c r="AH28" i="5"/>
  <c r="AH16" i="5"/>
  <c r="AH13" i="5" s="1"/>
  <c r="AH21" i="5" s="1"/>
  <c r="AI4" i="5"/>
  <c r="AS8" i="5"/>
  <c r="AT8" i="5" s="1"/>
  <c r="AJ7" i="5"/>
  <c r="AK6" i="5" s="1"/>
  <c r="O27" i="4"/>
  <c r="AI62" i="5" l="1"/>
  <c r="AI40" i="5"/>
  <c r="AI67" i="5"/>
  <c r="AI74" i="5"/>
  <c r="AI33" i="5"/>
  <c r="AI28" i="5"/>
  <c r="AI16" i="5"/>
  <c r="AI13" i="5" s="1"/>
  <c r="AI21" i="5" s="1"/>
  <c r="AJ4" i="5"/>
  <c r="AK7" i="5"/>
  <c r="AL6" i="5" s="1"/>
  <c r="AU8" i="5"/>
  <c r="AV8" i="5" s="1"/>
  <c r="AW8" i="5" s="1"/>
  <c r="O28" i="4"/>
  <c r="AJ62" i="5" l="1"/>
  <c r="AJ67" i="5"/>
  <c r="AJ40" i="5"/>
  <c r="AJ74" i="5"/>
  <c r="AJ28" i="5"/>
  <c r="AJ33" i="5"/>
  <c r="AJ16" i="5"/>
  <c r="AJ13" i="5" s="1"/>
  <c r="AJ21" i="5" s="1"/>
  <c r="AK4" i="5"/>
  <c r="AL7" i="5"/>
  <c r="AM6" i="5" s="1"/>
  <c r="AX8" i="5"/>
  <c r="O29" i="4"/>
  <c r="AK62" i="5" l="1"/>
  <c r="AK67" i="5"/>
  <c r="AK40" i="5"/>
  <c r="AK74" i="5"/>
  <c r="AK33" i="5"/>
  <c r="AK28" i="5"/>
  <c r="AK16" i="5"/>
  <c r="AK13" i="5" s="1"/>
  <c r="AK21" i="5" s="1"/>
  <c r="AL4" i="5"/>
  <c r="AM7" i="5"/>
  <c r="AN6" i="5" s="1"/>
  <c r="AM4" i="5"/>
  <c r="AY8" i="5"/>
  <c r="P29" i="4"/>
  <c r="N5" i="4"/>
  <c r="AL67" i="5" l="1"/>
  <c r="AL40" i="5"/>
  <c r="AL62" i="5"/>
  <c r="AL74" i="5"/>
  <c r="AM67" i="5"/>
  <c r="AM40" i="5"/>
  <c r="AM62" i="5"/>
  <c r="AM74" i="5"/>
  <c r="AM28" i="5"/>
  <c r="AM33" i="5"/>
  <c r="AM16" i="5"/>
  <c r="AM13" i="5" s="1"/>
  <c r="AM21" i="5" s="1"/>
  <c r="AL28" i="5"/>
  <c r="AL33" i="5"/>
  <c r="AL16" i="5"/>
  <c r="AL13" i="5" s="1"/>
  <c r="AL21" i="5"/>
  <c r="AN7" i="5"/>
  <c r="AO6" i="5" s="1"/>
  <c r="AZ8" i="5"/>
  <c r="P13" i="4"/>
  <c r="P9" i="4"/>
  <c r="P10" i="4"/>
  <c r="P11" i="4"/>
  <c r="P12" i="4"/>
  <c r="P14" i="4"/>
  <c r="P7" i="4"/>
  <c r="P17" i="4"/>
  <c r="P15" i="4"/>
  <c r="P6" i="4"/>
  <c r="P8" i="4"/>
  <c r="P20" i="4"/>
  <c r="P16" i="4"/>
  <c r="P22" i="4"/>
  <c r="P21" i="4"/>
  <c r="P19" i="4"/>
  <c r="P18" i="4"/>
  <c r="P23" i="4"/>
  <c r="P24" i="4"/>
  <c r="P25" i="4"/>
  <c r="P26" i="4"/>
  <c r="P27" i="4"/>
  <c r="P28" i="4"/>
  <c r="AN4" i="5" l="1"/>
  <c r="AO7" i="5"/>
  <c r="AP6" i="5" s="1"/>
  <c r="BA8" i="5"/>
  <c r="AN40" i="5" l="1"/>
  <c r="AN62" i="5"/>
  <c r="AN67" i="5"/>
  <c r="AN74" i="5"/>
  <c r="AN28" i="5"/>
  <c r="AN33" i="5"/>
  <c r="AN16" i="5"/>
  <c r="AN13" i="5" s="1"/>
  <c r="AN21" i="5" s="1"/>
  <c r="AO4" i="5"/>
  <c r="AP7" i="5"/>
  <c r="AQ6" i="5" s="1"/>
  <c r="BB8" i="5"/>
  <c r="AO67" i="5" l="1"/>
  <c r="AO62" i="5"/>
  <c r="AO40" i="5"/>
  <c r="AO74" i="5"/>
  <c r="AO33" i="5"/>
  <c r="AO28" i="5"/>
  <c r="AO16" i="5"/>
  <c r="AO13" i="5" s="1"/>
  <c r="AO21" i="5" s="1"/>
  <c r="AP4" i="5"/>
  <c r="AQ7" i="5"/>
  <c r="AR6" i="5" s="1"/>
  <c r="BC8" i="5"/>
  <c r="AP40" i="5" l="1"/>
  <c r="AP62" i="5"/>
  <c r="AP67" i="5"/>
  <c r="AP74" i="5"/>
  <c r="AP33" i="5"/>
  <c r="AP28" i="5"/>
  <c r="AP16" i="5"/>
  <c r="AP13" i="5" s="1"/>
  <c r="AP21" i="5" s="1"/>
  <c r="AQ4" i="5"/>
  <c r="AR7" i="5"/>
  <c r="AS6" i="5" s="1"/>
  <c r="BD8" i="5"/>
  <c r="AQ40" i="5" l="1"/>
  <c r="AQ62" i="5"/>
  <c r="AQ67" i="5"/>
  <c r="AQ74" i="5"/>
  <c r="AQ33" i="5"/>
  <c r="AQ28" i="5"/>
  <c r="AQ16" i="5"/>
  <c r="AQ13" i="5" s="1"/>
  <c r="AQ21" i="5" s="1"/>
  <c r="AR4" i="5"/>
  <c r="AS7" i="5"/>
  <c r="AT6" i="5" s="1"/>
  <c r="BE8" i="5"/>
  <c r="AR62" i="5" l="1"/>
  <c r="AR67" i="5"/>
  <c r="AR40" i="5"/>
  <c r="AR74" i="5"/>
  <c r="AR33" i="5"/>
  <c r="AR28" i="5"/>
  <c r="AR16" i="5"/>
  <c r="AR13" i="5" s="1"/>
  <c r="AR21" i="5" s="1"/>
  <c r="AS4" i="5"/>
  <c r="AT7" i="5"/>
  <c r="AU6" i="5" s="1"/>
  <c r="BF8" i="5"/>
  <c r="AS62" i="5" l="1"/>
  <c r="AS40" i="5"/>
  <c r="AS67" i="5"/>
  <c r="AS74" i="5"/>
  <c r="AS28" i="5"/>
  <c r="AS33" i="5"/>
  <c r="AS16" i="5"/>
  <c r="AS13" i="5" s="1"/>
  <c r="AS21" i="5" s="1"/>
  <c r="AT4" i="5"/>
  <c r="AU7" i="5"/>
  <c r="AV6" i="5" s="1"/>
  <c r="AV7" i="5" s="1"/>
  <c r="BG8" i="5"/>
  <c r="AT67" i="5" l="1"/>
  <c r="AT40" i="5"/>
  <c r="AT62" i="5"/>
  <c r="AT74" i="5"/>
  <c r="AT28" i="5"/>
  <c r="AT33" i="5"/>
  <c r="AT16" i="5"/>
  <c r="AT13" i="5" s="1"/>
  <c r="AT21" i="5" s="1"/>
  <c r="AU4" i="5"/>
  <c r="AV4" i="5"/>
  <c r="BH8" i="5"/>
  <c r="AW6" i="5"/>
  <c r="AU67" i="5" l="1"/>
  <c r="AU40" i="5"/>
  <c r="AU62" i="5"/>
  <c r="AU74" i="5"/>
  <c r="AV40" i="5"/>
  <c r="AV67" i="5"/>
  <c r="AV62" i="5"/>
  <c r="AV74" i="5"/>
  <c r="AU28" i="5"/>
  <c r="AU33" i="5"/>
  <c r="AU16" i="5"/>
  <c r="AU13" i="5" s="1"/>
  <c r="AU21" i="5" s="1"/>
  <c r="AV28" i="5"/>
  <c r="AV33" i="5"/>
  <c r="AV16" i="5"/>
  <c r="AV13" i="5" s="1"/>
  <c r="AV21" i="5" s="1"/>
  <c r="BI8" i="5"/>
  <c r="AW7" i="5"/>
  <c r="AW4" i="5" s="1"/>
  <c r="AW40" i="5" l="1"/>
  <c r="AW67" i="5"/>
  <c r="AW62" i="5"/>
  <c r="AW74" i="5"/>
  <c r="AW33" i="5"/>
  <c r="AW28" i="5"/>
  <c r="AW16" i="5"/>
  <c r="AW13" i="5" s="1"/>
  <c r="AW21" i="5" s="1"/>
  <c r="AX6" i="5"/>
  <c r="BJ8" i="5"/>
  <c r="BK8" i="5" l="1"/>
  <c r="AX7" i="5"/>
  <c r="AX4" i="5" s="1"/>
  <c r="AX67" i="5" l="1"/>
  <c r="AX40" i="5"/>
  <c r="AX62" i="5"/>
  <c r="AX74" i="5"/>
  <c r="AX33" i="5"/>
  <c r="AX28" i="5"/>
  <c r="AX16" i="5"/>
  <c r="AX13" i="5" s="1"/>
  <c r="AX21" i="5" s="1"/>
  <c r="AY6" i="5"/>
  <c r="BL8" i="5"/>
  <c r="BM8" i="5" l="1"/>
  <c r="AY7" i="5"/>
  <c r="AY4" i="5" s="1"/>
  <c r="AY62" i="5" l="1"/>
  <c r="AY40" i="5"/>
  <c r="AY67" i="5"/>
  <c r="AY74" i="5"/>
  <c r="AY33" i="5"/>
  <c r="AY28" i="5"/>
  <c r="AY16" i="5"/>
  <c r="AY13" i="5" s="1"/>
  <c r="AY21" i="5" s="1"/>
  <c r="AZ6" i="5"/>
  <c r="BN8" i="5"/>
  <c r="BO8" i="5" l="1"/>
  <c r="AZ7" i="5"/>
  <c r="AZ4" i="5" s="1"/>
  <c r="AZ62" i="5" l="1"/>
  <c r="AZ67" i="5"/>
  <c r="AZ40" i="5"/>
  <c r="AZ74" i="5"/>
  <c r="AZ33" i="5"/>
  <c r="AZ28" i="5"/>
  <c r="AZ16" i="5"/>
  <c r="AZ13" i="5" s="1"/>
  <c r="AZ21" i="5" s="1"/>
  <c r="BA6" i="5"/>
  <c r="BP8" i="5"/>
  <c r="BQ8" i="5" l="1"/>
  <c r="BA7" i="5"/>
  <c r="BA4" i="5" s="1"/>
  <c r="BA62" i="5" l="1"/>
  <c r="BA67" i="5"/>
  <c r="BA40" i="5"/>
  <c r="BA74" i="5"/>
  <c r="BA28" i="5"/>
  <c r="BA33" i="5"/>
  <c r="BA16" i="5"/>
  <c r="BA13" i="5" s="1"/>
  <c r="BA21" i="5" s="1"/>
  <c r="BB6" i="5"/>
  <c r="BR8" i="5"/>
  <c r="BS8" i="5" l="1"/>
  <c r="BB7" i="5"/>
  <c r="BB4" i="5" s="1"/>
  <c r="BB67" i="5" l="1"/>
  <c r="BB62" i="5"/>
  <c r="BB40" i="5"/>
  <c r="BB74" i="5"/>
  <c r="BB28" i="5"/>
  <c r="BB33" i="5"/>
  <c r="BB16" i="5"/>
  <c r="BB13" i="5" s="1"/>
  <c r="BB21" i="5" s="1"/>
  <c r="BC6" i="5"/>
  <c r="BT8" i="5"/>
  <c r="BU8" i="5" l="1"/>
  <c r="BC7" i="5"/>
  <c r="BC4" i="5" s="1"/>
  <c r="BC67" i="5" l="1"/>
  <c r="BC40" i="5"/>
  <c r="BC62" i="5"/>
  <c r="BC74" i="5"/>
  <c r="BC28" i="5"/>
  <c r="BC33" i="5"/>
  <c r="BC16" i="5"/>
  <c r="BC13" i="5" s="1"/>
  <c r="BC21" i="5" s="1"/>
  <c r="BD6" i="5"/>
  <c r="BV8" i="5"/>
  <c r="BW8" i="5" l="1"/>
  <c r="BD7" i="5"/>
  <c r="BD4" i="5" s="1"/>
  <c r="BD40" i="5" l="1"/>
  <c r="BD62" i="5"/>
  <c r="BD67" i="5"/>
  <c r="BD74" i="5"/>
  <c r="BD28" i="5"/>
  <c r="BD33" i="5"/>
  <c r="BD16" i="5"/>
  <c r="BD13" i="5" s="1"/>
  <c r="BD21" i="5" s="1"/>
  <c r="BE6" i="5"/>
  <c r="BX8" i="5"/>
  <c r="BY8" i="5" l="1"/>
  <c r="BE7" i="5"/>
  <c r="BE4" i="5"/>
  <c r="BE67" i="5" l="1"/>
  <c r="BE40" i="5"/>
  <c r="BE62" i="5"/>
  <c r="BE74" i="5"/>
  <c r="BE33" i="5"/>
  <c r="BE28" i="5"/>
  <c r="BE16" i="5"/>
  <c r="BE13" i="5" s="1"/>
  <c r="BE21" i="5" s="1"/>
  <c r="BF6" i="5"/>
  <c r="BZ8" i="5"/>
  <c r="BF7" i="5" l="1"/>
  <c r="BF4" i="5" s="1"/>
  <c r="CA8" i="5"/>
  <c r="BF62" i="5" l="1"/>
  <c r="BF67" i="5"/>
  <c r="BF40" i="5"/>
  <c r="BF74" i="5"/>
  <c r="BF33" i="5"/>
  <c r="BF28" i="5"/>
  <c r="BF16" i="5"/>
  <c r="BF13" i="5" s="1"/>
  <c r="BF21" i="5" s="1"/>
  <c r="CB8" i="5"/>
  <c r="BG6" i="5"/>
  <c r="CC8" i="5" l="1"/>
  <c r="BG7" i="5"/>
  <c r="BG4" i="5" s="1"/>
  <c r="BG62" i="5" l="1"/>
  <c r="BG40" i="5"/>
  <c r="BG67" i="5"/>
  <c r="BG74" i="5"/>
  <c r="BG33" i="5"/>
  <c r="BG28" i="5"/>
  <c r="BG16" i="5"/>
  <c r="BG13" i="5" s="1"/>
  <c r="BG21" i="5" s="1"/>
  <c r="BH6" i="5"/>
  <c r="CD8" i="5"/>
  <c r="CE8" i="5" l="1"/>
  <c r="BH7" i="5"/>
  <c r="BH4" i="5" s="1"/>
  <c r="BH62" i="5" l="1"/>
  <c r="BH67" i="5"/>
  <c r="BH40" i="5"/>
  <c r="BH74" i="5"/>
  <c r="BH33" i="5"/>
  <c r="BH28" i="5"/>
  <c r="BH16" i="5"/>
  <c r="BH13" i="5" s="1"/>
  <c r="BH21" i="5" s="1"/>
  <c r="CF8" i="5"/>
  <c r="CF3" i="5" s="1"/>
  <c r="BI6" i="5"/>
  <c r="U8" i="5"/>
  <c r="X3" i="5" l="1"/>
  <c r="X75" i="5" s="1"/>
  <c r="BI7" i="5"/>
  <c r="BI4" i="5" s="1"/>
  <c r="CF7" i="5"/>
  <c r="CF4" i="5"/>
  <c r="CF6" i="5"/>
  <c r="CF68" i="5" l="1"/>
  <c r="CF34" i="5"/>
  <c r="CF62" i="5"/>
  <c r="CF58" i="5"/>
  <c r="CF67" i="5"/>
  <c r="CF72" i="5"/>
  <c r="CF74" i="5"/>
  <c r="CF40" i="5"/>
  <c r="BI62" i="5"/>
  <c r="BI67" i="5"/>
  <c r="BI40" i="5"/>
  <c r="BI74" i="5"/>
  <c r="BI28" i="5"/>
  <c r="BI33" i="5"/>
  <c r="BI16" i="5"/>
  <c r="BI13" i="5" s="1"/>
  <c r="BI21" i="5" s="1"/>
  <c r="CF38" i="5"/>
  <c r="CF33" i="5"/>
  <c r="CF28" i="5"/>
  <c r="CF16" i="5"/>
  <c r="CF13" i="5"/>
  <c r="CF21" i="5" s="1"/>
  <c r="Y3" i="5"/>
  <c r="Y75" i="5" s="1"/>
  <c r="BJ6" i="5"/>
  <c r="Z3" i="5" l="1"/>
  <c r="Z75" i="5" s="1"/>
  <c r="BJ7" i="5"/>
  <c r="BJ4" i="5" s="1"/>
  <c r="BJ67" i="5" l="1"/>
  <c r="BJ40" i="5"/>
  <c r="BJ62" i="5"/>
  <c r="BJ74" i="5"/>
  <c r="BJ28" i="5"/>
  <c r="BJ33" i="5"/>
  <c r="BJ16" i="5"/>
  <c r="BJ13" i="5" s="1"/>
  <c r="BJ21" i="5" s="1"/>
  <c r="AA3" i="5"/>
  <c r="AA75" i="5" s="1"/>
  <c r="BK6" i="5"/>
  <c r="AB3" i="5" l="1"/>
  <c r="AB75" i="5" s="1"/>
  <c r="BK7" i="5"/>
  <c r="BK4" i="5" s="1"/>
  <c r="BK67" i="5" l="1"/>
  <c r="BK40" i="5"/>
  <c r="BK62" i="5"/>
  <c r="BK74" i="5"/>
  <c r="BK28" i="5"/>
  <c r="BK33" i="5"/>
  <c r="BK16" i="5"/>
  <c r="BK13" i="5" s="1"/>
  <c r="BK21" i="5" s="1"/>
  <c r="AC3" i="5"/>
  <c r="AC75" i="5" s="1"/>
  <c r="BL6" i="5"/>
  <c r="AD3" i="5" l="1"/>
  <c r="AD75" i="5" s="1"/>
  <c r="BL7" i="5"/>
  <c r="BL4" i="5" s="1"/>
  <c r="BL40" i="5" l="1"/>
  <c r="BL67" i="5"/>
  <c r="BL62" i="5"/>
  <c r="BL74" i="5"/>
  <c r="BL28" i="5"/>
  <c r="BL33" i="5"/>
  <c r="BL16" i="5"/>
  <c r="BL13" i="5" s="1"/>
  <c r="BL21" i="5" s="1"/>
  <c r="AE3" i="5"/>
  <c r="AE75" i="5" s="1"/>
  <c r="BM6" i="5"/>
  <c r="AF3" i="5" l="1"/>
  <c r="AF75" i="5" s="1"/>
  <c r="BM7" i="5"/>
  <c r="BM4" i="5"/>
  <c r="BM67" i="5" l="1"/>
  <c r="BM40" i="5"/>
  <c r="BM62" i="5"/>
  <c r="BM74" i="5"/>
  <c r="BM33" i="5"/>
  <c r="BM28" i="5"/>
  <c r="BM16" i="5"/>
  <c r="BM13" i="5" s="1"/>
  <c r="BM21" i="5" s="1"/>
  <c r="AG3" i="5"/>
  <c r="AG75" i="5" s="1"/>
  <c r="BN6" i="5"/>
  <c r="AH3" i="5" l="1"/>
  <c r="AH75" i="5" s="1"/>
  <c r="BN7" i="5"/>
  <c r="BN4" i="5" s="1"/>
  <c r="BN67" i="5" l="1"/>
  <c r="BN62" i="5"/>
  <c r="BN40" i="5"/>
  <c r="BN74" i="5"/>
  <c r="BN33" i="5"/>
  <c r="BN28" i="5"/>
  <c r="BN16" i="5"/>
  <c r="BN13" i="5" s="1"/>
  <c r="BN21" i="5" s="1"/>
  <c r="AI3" i="5"/>
  <c r="AI75" i="5" s="1"/>
  <c r="BO6" i="5"/>
  <c r="AJ3" i="5" l="1"/>
  <c r="AJ75" i="5" s="1"/>
  <c r="BO7" i="5"/>
  <c r="BO4" i="5" s="1"/>
  <c r="BO62" i="5" l="1"/>
  <c r="BO67" i="5"/>
  <c r="BO40" i="5"/>
  <c r="BO74" i="5"/>
  <c r="BO33" i="5"/>
  <c r="BO28" i="5"/>
  <c r="BO16" i="5"/>
  <c r="BO13" i="5" s="1"/>
  <c r="BO21" i="5" s="1"/>
  <c r="AK3" i="5"/>
  <c r="AK75" i="5" s="1"/>
  <c r="BP6" i="5"/>
  <c r="AL3" i="5" l="1"/>
  <c r="AL75" i="5" s="1"/>
  <c r="BP7" i="5"/>
  <c r="BP4" i="5" s="1"/>
  <c r="BP62" i="5" l="1"/>
  <c r="BP67" i="5"/>
  <c r="BP40" i="5"/>
  <c r="BP74" i="5"/>
  <c r="BP28" i="5"/>
  <c r="BP33" i="5"/>
  <c r="BP16" i="5"/>
  <c r="BP13" i="5" s="1"/>
  <c r="BP21" i="5" s="1"/>
  <c r="AM3" i="5"/>
  <c r="AM75" i="5" s="1"/>
  <c r="BQ6" i="5"/>
  <c r="AM34" i="5" l="1"/>
  <c r="AM68" i="5"/>
  <c r="AN3" i="5"/>
  <c r="AN75" i="5" s="1"/>
  <c r="BQ7" i="5"/>
  <c r="BQ4" i="5" s="1"/>
  <c r="BQ62" i="5" l="1"/>
  <c r="BQ40" i="5"/>
  <c r="BQ67" i="5"/>
  <c r="BQ74" i="5"/>
  <c r="AN34" i="5"/>
  <c r="AN68" i="5"/>
  <c r="BQ28" i="5"/>
  <c r="BQ33" i="5"/>
  <c r="BQ16" i="5"/>
  <c r="BQ13" i="5" s="1"/>
  <c r="BQ21" i="5" s="1"/>
  <c r="AO3" i="5"/>
  <c r="AO75" i="5" s="1"/>
  <c r="BR6" i="5"/>
  <c r="AL34" i="5" l="1"/>
  <c r="AL68" i="5"/>
  <c r="AO34" i="5"/>
  <c r="AO68" i="5"/>
  <c r="AP3" i="5"/>
  <c r="AP75" i="5" s="1"/>
  <c r="BR7" i="5"/>
  <c r="BR4" i="5" s="1"/>
  <c r="BR67" i="5" l="1"/>
  <c r="BR40" i="5"/>
  <c r="BR62" i="5"/>
  <c r="BR74" i="5"/>
  <c r="AP34" i="5"/>
  <c r="AP68" i="5"/>
  <c r="BR28" i="5"/>
  <c r="BR33" i="5"/>
  <c r="BR16" i="5"/>
  <c r="BR13" i="5" s="1"/>
  <c r="BR21" i="5" s="1"/>
  <c r="AQ3" i="5"/>
  <c r="AQ75" i="5" s="1"/>
  <c r="BS6" i="5"/>
  <c r="AK34" i="5" l="1"/>
  <c r="AK68" i="5"/>
  <c r="AQ34" i="5"/>
  <c r="AQ68" i="5"/>
  <c r="AR3" i="5"/>
  <c r="AR75" i="5" s="1"/>
  <c r="BS7" i="5"/>
  <c r="BS4" i="5" s="1"/>
  <c r="BS67" i="5" l="1"/>
  <c r="BS40" i="5"/>
  <c r="BS62" i="5"/>
  <c r="BS74" i="5"/>
  <c r="AR34" i="5"/>
  <c r="AR68" i="5"/>
  <c r="BS28" i="5"/>
  <c r="BS33" i="5"/>
  <c r="BS16" i="5"/>
  <c r="BS13" i="5" s="1"/>
  <c r="BS21" i="5" s="1"/>
  <c r="AS3" i="5"/>
  <c r="AS75" i="5" s="1"/>
  <c r="BT6" i="5"/>
  <c r="AJ34" i="5" l="1"/>
  <c r="AJ68" i="5"/>
  <c r="AS34" i="5"/>
  <c r="AS68" i="5"/>
  <c r="AT3" i="5"/>
  <c r="AT75" i="5" s="1"/>
  <c r="BT7" i="5"/>
  <c r="BT4" i="5" s="1"/>
  <c r="BT40" i="5" l="1"/>
  <c r="BT62" i="5"/>
  <c r="BT67" i="5"/>
  <c r="BT74" i="5"/>
  <c r="AT34" i="5"/>
  <c r="AT68" i="5"/>
  <c r="BT28" i="5"/>
  <c r="BT33" i="5"/>
  <c r="BT16" i="5"/>
  <c r="BT13" i="5" s="1"/>
  <c r="BT21" i="5" s="1"/>
  <c r="AU3" i="5"/>
  <c r="AU75" i="5" s="1"/>
  <c r="BU6" i="5"/>
  <c r="AI34" i="5" l="1"/>
  <c r="AI68" i="5"/>
  <c r="AU34" i="5"/>
  <c r="AU68" i="5"/>
  <c r="AV3" i="5"/>
  <c r="AV75" i="5" s="1"/>
  <c r="BU7" i="5"/>
  <c r="BU4" i="5" s="1"/>
  <c r="BU40" i="5" l="1"/>
  <c r="BU67" i="5"/>
  <c r="BU62" i="5"/>
  <c r="BU74" i="5"/>
  <c r="AV34" i="5"/>
  <c r="AV68" i="5"/>
  <c r="BU33" i="5"/>
  <c r="BU28" i="5"/>
  <c r="BU16" i="5"/>
  <c r="BU13" i="5" s="1"/>
  <c r="BU21" i="5" s="1"/>
  <c r="AW3" i="5"/>
  <c r="AW75" i="5" s="1"/>
  <c r="BV6" i="5"/>
  <c r="AH68" i="5" l="1"/>
  <c r="AH34" i="5"/>
  <c r="AW34" i="5"/>
  <c r="AW68" i="5"/>
  <c r="AX3" i="5"/>
  <c r="AX75" i="5" s="1"/>
  <c r="BV7" i="5"/>
  <c r="BV4" i="5" s="1"/>
  <c r="BV40" i="5" l="1"/>
  <c r="BV62" i="5"/>
  <c r="BV67" i="5"/>
  <c r="BV74" i="5"/>
  <c r="AX34" i="5"/>
  <c r="AX68" i="5"/>
  <c r="BV33" i="5"/>
  <c r="BV28" i="5"/>
  <c r="BV16" i="5"/>
  <c r="BV13" i="5" s="1"/>
  <c r="BV21" i="5" s="1"/>
  <c r="AY3" i="5"/>
  <c r="AY75" i="5" s="1"/>
  <c r="BW6" i="5"/>
  <c r="AG34" i="5" l="1"/>
  <c r="AG68" i="5"/>
  <c r="AY34" i="5"/>
  <c r="AY68" i="5"/>
  <c r="AZ3" i="5"/>
  <c r="AZ75" i="5" s="1"/>
  <c r="BW4" i="5"/>
  <c r="BW7" i="5"/>
  <c r="BW40" i="5" l="1"/>
  <c r="BW62" i="5"/>
  <c r="BW67" i="5"/>
  <c r="BW74" i="5"/>
  <c r="AZ34" i="5"/>
  <c r="AZ68" i="5"/>
  <c r="BW33" i="5"/>
  <c r="BW28" i="5"/>
  <c r="BW16" i="5"/>
  <c r="BW13" i="5" s="1"/>
  <c r="BW21" i="5" s="1"/>
  <c r="BA3" i="5"/>
  <c r="BA75" i="5" s="1"/>
  <c r="BX6" i="5"/>
  <c r="AF34" i="5" l="1"/>
  <c r="AF68" i="5"/>
  <c r="BA34" i="5"/>
  <c r="BA68" i="5"/>
  <c r="BB3" i="5"/>
  <c r="BB75" i="5" s="1"/>
  <c r="BX7" i="5"/>
  <c r="BX4" i="5" s="1"/>
  <c r="BX62" i="5" l="1"/>
  <c r="BX67" i="5"/>
  <c r="BX40" i="5"/>
  <c r="BX74" i="5"/>
  <c r="BB34" i="5"/>
  <c r="BB68" i="5"/>
  <c r="BX33" i="5"/>
  <c r="BX28" i="5"/>
  <c r="BX16" i="5"/>
  <c r="BX13" i="5" s="1"/>
  <c r="BX21" i="5" s="1"/>
  <c r="BC3" i="5"/>
  <c r="BC75" i="5" s="1"/>
  <c r="BY6" i="5"/>
  <c r="AE34" i="5" l="1"/>
  <c r="AE68" i="5"/>
  <c r="BC34" i="5"/>
  <c r="BC68" i="5"/>
  <c r="BD3" i="5"/>
  <c r="BD75" i="5" s="1"/>
  <c r="BY7" i="5"/>
  <c r="BY4" i="5" s="1"/>
  <c r="BY62" i="5" l="1"/>
  <c r="BY67" i="5"/>
  <c r="BY40" i="5"/>
  <c r="BY74" i="5"/>
  <c r="BD34" i="5"/>
  <c r="BD68" i="5"/>
  <c r="BY33" i="5"/>
  <c r="BY28" i="5"/>
  <c r="BY16" i="5"/>
  <c r="BY13" i="5" s="1"/>
  <c r="BY21" i="5" s="1"/>
  <c r="BE3" i="5"/>
  <c r="BE75" i="5" s="1"/>
  <c r="BZ6" i="5"/>
  <c r="AD34" i="5" l="1"/>
  <c r="AD68" i="5"/>
  <c r="BE34" i="5"/>
  <c r="BE68" i="5"/>
  <c r="BF3" i="5"/>
  <c r="BF75" i="5" s="1"/>
  <c r="BZ7" i="5"/>
  <c r="BZ4" i="5" s="1"/>
  <c r="BZ67" i="5" l="1"/>
  <c r="BZ40" i="5"/>
  <c r="BZ62" i="5"/>
  <c r="BZ74" i="5"/>
  <c r="BF34" i="5"/>
  <c r="BF68" i="5"/>
  <c r="BZ28" i="5"/>
  <c r="BZ33" i="5"/>
  <c r="BZ16" i="5"/>
  <c r="BZ13" i="5" s="1"/>
  <c r="BZ21" i="5" s="1"/>
  <c r="BG3" i="5"/>
  <c r="BG75" i="5" s="1"/>
  <c r="CA6" i="5"/>
  <c r="AC34" i="5" l="1"/>
  <c r="AC68" i="5"/>
  <c r="BG34" i="5"/>
  <c r="BG68" i="5"/>
  <c r="BH3" i="5"/>
  <c r="BH75" i="5" s="1"/>
  <c r="CA7" i="5"/>
  <c r="CA4" i="5" s="1"/>
  <c r="CA67" i="5" l="1"/>
  <c r="CA40" i="5"/>
  <c r="CA62" i="5"/>
  <c r="CA74" i="5"/>
  <c r="BH34" i="5"/>
  <c r="BH68" i="5"/>
  <c r="CA28" i="5"/>
  <c r="CA33" i="5"/>
  <c r="CA16" i="5"/>
  <c r="CA13" i="5" s="1"/>
  <c r="CA21" i="5" s="1"/>
  <c r="BI3" i="5"/>
  <c r="BI75" i="5" s="1"/>
  <c r="CB6" i="5"/>
  <c r="AB34" i="5" l="1"/>
  <c r="AB68" i="5"/>
  <c r="BI34" i="5"/>
  <c r="BI68" i="5"/>
  <c r="BJ3" i="5"/>
  <c r="BJ75" i="5" s="1"/>
  <c r="CB7" i="5"/>
  <c r="CB4" i="5" s="1"/>
  <c r="CB40" i="5" l="1"/>
  <c r="CB62" i="5"/>
  <c r="CB67" i="5"/>
  <c r="CB74" i="5"/>
  <c r="BJ34" i="5"/>
  <c r="BJ68" i="5"/>
  <c r="CB28" i="5"/>
  <c r="CB33" i="5"/>
  <c r="CB16" i="5"/>
  <c r="CB13" i="5" s="1"/>
  <c r="CB21" i="5" s="1"/>
  <c r="BK3" i="5"/>
  <c r="BK75" i="5" s="1"/>
  <c r="CC6" i="5"/>
  <c r="AA34" i="5" l="1"/>
  <c r="AA68" i="5"/>
  <c r="BK34" i="5"/>
  <c r="BK68" i="5"/>
  <c r="BL3" i="5"/>
  <c r="BL75" i="5" s="1"/>
  <c r="CC7" i="5"/>
  <c r="CC4" i="5" s="1"/>
  <c r="CC67" i="5" l="1"/>
  <c r="CC40" i="5"/>
  <c r="CC62" i="5"/>
  <c r="CC74" i="5"/>
  <c r="BL34" i="5"/>
  <c r="BL68" i="5"/>
  <c r="CC33" i="5"/>
  <c r="CC28" i="5"/>
  <c r="CC16" i="5"/>
  <c r="CC13" i="5" s="1"/>
  <c r="CC21" i="5" s="1"/>
  <c r="BM3" i="5"/>
  <c r="BM75" i="5" s="1"/>
  <c r="CD6" i="5"/>
  <c r="Z34" i="5" l="1"/>
  <c r="Z68" i="5"/>
  <c r="BM34" i="5"/>
  <c r="BM68" i="5"/>
  <c r="BN3" i="5"/>
  <c r="BN75" i="5" s="1"/>
  <c r="CD7" i="5"/>
  <c r="CD4" i="5" s="1"/>
  <c r="CD67" i="5" l="1"/>
  <c r="CD62" i="5"/>
  <c r="CD40" i="5"/>
  <c r="CD74" i="5"/>
  <c r="BN34" i="5"/>
  <c r="BN68" i="5"/>
  <c r="CD33" i="5"/>
  <c r="CD28" i="5"/>
  <c r="CD16" i="5"/>
  <c r="CD13" i="5" s="1"/>
  <c r="CD21" i="5" s="1"/>
  <c r="BO3" i="5"/>
  <c r="BO75" i="5" s="1"/>
  <c r="CE6" i="5"/>
  <c r="Y34" i="5" l="1"/>
  <c r="Y68" i="5"/>
  <c r="BO34" i="5"/>
  <c r="BO68" i="5"/>
  <c r="BP3" i="5"/>
  <c r="BP75" i="5" s="1"/>
  <c r="CE7" i="5"/>
  <c r="CE4" i="5" s="1"/>
  <c r="U7" i="5"/>
  <c r="CE62" i="5" l="1"/>
  <c r="CE40" i="5"/>
  <c r="CE67" i="5"/>
  <c r="CE74" i="5"/>
  <c r="BP34" i="5"/>
  <c r="BP68" i="5"/>
  <c r="CE33" i="5"/>
  <c r="CE28" i="5"/>
  <c r="CE16" i="5"/>
  <c r="CE13" i="5" s="1"/>
  <c r="CE21" i="5" s="1"/>
  <c r="BQ3" i="5"/>
  <c r="BQ75" i="5" s="1"/>
  <c r="U67" i="5"/>
  <c r="U62" i="5"/>
  <c r="U28" i="5"/>
  <c r="U33" i="5"/>
  <c r="U21" i="5"/>
  <c r="X68" i="5" l="1"/>
  <c r="X34" i="5"/>
  <c r="BQ34" i="5"/>
  <c r="BQ68" i="5"/>
  <c r="BR3" i="5"/>
  <c r="BR75" i="5" s="1"/>
  <c r="BR34" i="5" l="1"/>
  <c r="BR68" i="5"/>
  <c r="BS3" i="5"/>
  <c r="BS75" i="5" s="1"/>
  <c r="BS34" i="5" l="1"/>
  <c r="BS68" i="5"/>
  <c r="BT3" i="5"/>
  <c r="BT75" i="5" s="1"/>
  <c r="BT34" i="5" l="1"/>
  <c r="BT68" i="5"/>
  <c r="BU3" i="5"/>
  <c r="BU75" i="5" s="1"/>
  <c r="BU34" i="5" l="1"/>
  <c r="BU68" i="5"/>
  <c r="BV3" i="5"/>
  <c r="BV75" i="5" s="1"/>
  <c r="BV34" i="5" l="1"/>
  <c r="BV68" i="5"/>
  <c r="BW3" i="5"/>
  <c r="BW75" i="5" s="1"/>
  <c r="BW34" i="5" l="1"/>
  <c r="BW68" i="5"/>
  <c r="BX3" i="5"/>
  <c r="BX75" i="5" s="1"/>
  <c r="BX34" i="5" l="1"/>
  <c r="BX68" i="5"/>
  <c r="BY3" i="5"/>
  <c r="BY75" i="5" s="1"/>
  <c r="BY34" i="5" l="1"/>
  <c r="BY68" i="5"/>
  <c r="BZ3" i="5"/>
  <c r="BZ75" i="5" s="1"/>
  <c r="BZ34" i="5" l="1"/>
  <c r="BZ68" i="5"/>
  <c r="CA3" i="5"/>
  <c r="CA75" i="5" s="1"/>
  <c r="CA34" i="5" l="1"/>
  <c r="CA68" i="5"/>
  <c r="CB3" i="5"/>
  <c r="CB75" i="5" s="1"/>
  <c r="CB34" i="5" l="1"/>
  <c r="CB68" i="5"/>
  <c r="CC3" i="5"/>
  <c r="CC75" i="5" s="1"/>
  <c r="CC34" i="5" l="1"/>
  <c r="CC68" i="5"/>
  <c r="CD3" i="5"/>
  <c r="CD75" i="5" s="1"/>
  <c r="CD34" i="5" l="1"/>
  <c r="CD68" i="5"/>
  <c r="CE3" i="5"/>
  <c r="CE75" i="5" s="1"/>
  <c r="CE34" i="5" l="1"/>
  <c r="CE68" i="5"/>
  <c r="CD38" i="5"/>
  <c r="Z38" i="5"/>
  <c r="AW38" i="5"/>
  <c r="BE38" i="5"/>
  <c r="CB38" i="5"/>
  <c r="BR38" i="5"/>
  <c r="AF38" i="5"/>
  <c r="X72" i="5"/>
  <c r="BW38" i="5"/>
  <c r="AD38" i="5"/>
  <c r="AH38" i="5"/>
  <c r="AP38" i="5"/>
  <c r="BM38" i="5"/>
  <c r="AS38" i="5"/>
  <c r="BB38" i="5"/>
  <c r="U68" i="5"/>
  <c r="Y38" i="5"/>
  <c r="AZ38" i="5"/>
  <c r="CE38" i="5"/>
  <c r="AA38" i="5"/>
  <c r="AI38" i="5"/>
  <c r="AX38" i="5"/>
  <c r="BU38" i="5"/>
  <c r="CC38" i="5"/>
  <c r="AC38" i="5"/>
  <c r="BC38" i="5"/>
  <c r="BH38" i="5"/>
  <c r="AK38" i="5"/>
  <c r="BQ38" i="5"/>
  <c r="AQ38" i="5"/>
  <c r="BF38" i="5"/>
  <c r="BN38" i="5"/>
  <c r="BK38" i="5"/>
  <c r="BI38" i="5"/>
  <c r="AN38" i="5"/>
  <c r="BP38" i="5"/>
  <c r="BX38" i="5"/>
  <c r="BJ38" i="5"/>
  <c r="AY38" i="5"/>
  <c r="BG38" i="5"/>
  <c r="AV38" i="5"/>
  <c r="BS38" i="5"/>
  <c r="AT38" i="5"/>
  <c r="BO38" i="5"/>
  <c r="BZ38" i="5"/>
  <c r="X38" i="5"/>
  <c r="AB38" i="5"/>
  <c r="AJ38" i="5"/>
  <c r="AG38" i="5"/>
  <c r="BD38" i="5"/>
  <c r="CA38" i="5"/>
  <c r="BA38" i="5"/>
  <c r="AE38" i="5"/>
  <c r="AR38" i="5"/>
  <c r="BV38" i="5"/>
  <c r="U34" i="5"/>
  <c r="BY38" i="5"/>
  <c r="AO38" i="5"/>
  <c r="BL38" i="5"/>
  <c r="BT38" i="5"/>
  <c r="AL38" i="5"/>
  <c r="AM38" i="5"/>
  <c r="AU38" i="5"/>
  <c r="U38" i="5" s="1"/>
  <c r="AJ58" i="5" l="1"/>
  <c r="BG58" i="5"/>
  <c r="BN58" i="5"/>
  <c r="CC58" i="5"/>
  <c r="BB58" i="5"/>
  <c r="AF58" i="5"/>
  <c r="AU58" i="5"/>
  <c r="BV58" i="5"/>
  <c r="AB58" i="5"/>
  <c r="AY58" i="5"/>
  <c r="BF58" i="5"/>
  <c r="BU58" i="5"/>
  <c r="AS58" i="5"/>
  <c r="BR58" i="5"/>
  <c r="AM58" i="5"/>
  <c r="AR58" i="5"/>
  <c r="X58" i="5"/>
  <c r="BJ58" i="5"/>
  <c r="AQ58" i="5"/>
  <c r="AX58" i="5"/>
  <c r="BM58" i="5"/>
  <c r="CB58" i="5"/>
  <c r="AL58" i="5"/>
  <c r="AE58" i="5"/>
  <c r="BZ58" i="5"/>
  <c r="BX58" i="5"/>
  <c r="BQ58" i="5"/>
  <c r="AI58" i="5"/>
  <c r="AP58" i="5"/>
  <c r="BE58" i="5"/>
  <c r="BT58" i="5"/>
  <c r="BA58" i="5"/>
  <c r="BO58" i="5"/>
  <c r="BP58" i="5"/>
  <c r="AK58" i="5"/>
  <c r="AA58" i="5"/>
  <c r="AH58" i="5"/>
  <c r="AW58" i="5"/>
  <c r="BL58" i="5"/>
  <c r="CA58" i="5"/>
  <c r="AT58" i="5"/>
  <c r="AN58" i="5"/>
  <c r="BH58" i="5"/>
  <c r="CE58" i="5"/>
  <c r="AD58" i="5"/>
  <c r="Z58" i="5"/>
  <c r="AO58" i="5"/>
  <c r="BD58" i="5"/>
  <c r="BS58" i="5"/>
  <c r="BI58" i="5"/>
  <c r="BC58" i="5"/>
  <c r="AZ58" i="5"/>
  <c r="BW58" i="5"/>
  <c r="CD58" i="5"/>
  <c r="BY58" i="5"/>
  <c r="AG58" i="5"/>
  <c r="AV58" i="5"/>
  <c r="BK58" i="5"/>
  <c r="AC58" i="5"/>
  <c r="Y58" i="5"/>
  <c r="AG72" i="5"/>
  <c r="AH72" i="5"/>
  <c r="AP72" i="5"/>
  <c r="BZ72" i="5"/>
  <c r="AQ72" i="5"/>
  <c r="BI72" i="5"/>
  <c r="AA72" i="5"/>
  <c r="Y72" i="5"/>
  <c r="BD72" i="5"/>
  <c r="AW72" i="5"/>
  <c r="BM72" i="5"/>
  <c r="BY72" i="5"/>
  <c r="BR72" i="5"/>
  <c r="CE72" i="5"/>
  <c r="AB72" i="5"/>
  <c r="BN72" i="5"/>
  <c r="AO72" i="5"/>
  <c r="CB72" i="5"/>
  <c r="BB72" i="5"/>
  <c r="BW72" i="5"/>
  <c r="AC72" i="5"/>
  <c r="AK72" i="5"/>
  <c r="Z72" i="5"/>
  <c r="AX72" i="5"/>
  <c r="AF72" i="5"/>
  <c r="BJ72" i="5"/>
  <c r="BX72" i="5"/>
  <c r="AL72" i="5"/>
  <c r="AT72" i="5"/>
  <c r="X82" i="5"/>
  <c r="BU72" i="5"/>
  <c r="CC72" i="5"/>
  <c r="CA72" i="5"/>
  <c r="AY72" i="5"/>
  <c r="AD72" i="5"/>
  <c r="AU72" i="5"/>
  <c r="BC72" i="5"/>
  <c r="U58" i="5"/>
  <c r="BL72" i="5"/>
  <c r="BT72" i="5"/>
  <c r="BG72" i="5"/>
  <c r="BO72" i="5"/>
  <c r="AM72" i="5"/>
  <c r="AI72" i="5"/>
  <c r="AJ72" i="5"/>
  <c r="Y82" i="5"/>
  <c r="BV72" i="5"/>
  <c r="AN72" i="5"/>
  <c r="AV72" i="5"/>
  <c r="BH72" i="5"/>
  <c r="BP72" i="5"/>
  <c r="AS72" i="5"/>
  <c r="BK72" i="5"/>
  <c r="BA72" i="5"/>
  <c r="BE72" i="5"/>
  <c r="CD72" i="5"/>
  <c r="BF72" i="5"/>
  <c r="BQ72" i="5"/>
  <c r="AE72" i="5"/>
  <c r="AR72" i="5"/>
  <c r="BS72" i="5"/>
  <c r="AZ72" i="5"/>
  <c r="BV82" i="5"/>
  <c r="BC82" i="5"/>
  <c r="Z82" i="5"/>
  <c r="AH82" i="5"/>
  <c r="BE82" i="5"/>
  <c r="AC82" i="5"/>
  <c r="AD82" i="5"/>
  <c r="AI82" i="5"/>
  <c r="AA82" i="5"/>
  <c r="CE82" i="5"/>
  <c r="AZ82" i="5"/>
  <c r="AR82" i="5"/>
  <c r="AJ82" i="5"/>
  <c r="BJ82" i="5"/>
  <c r="AQ82" i="5"/>
  <c r="BX82" i="5"/>
  <c r="BF82" i="5"/>
  <c r="AX82" i="5"/>
  <c r="AF82" i="5"/>
  <c r="BW82" i="5"/>
  <c r="BO82" i="5"/>
  <c r="BG82" i="5"/>
  <c r="AB82" i="5"/>
  <c r="U72" i="5"/>
  <c r="BM82" i="5"/>
  <c r="AP82" i="5"/>
  <c r="AM82" i="5"/>
  <c r="BI82" i="5"/>
  <c r="CD82" i="5"/>
  <c r="AY82" i="5"/>
  <c r="AL82" i="5"/>
  <c r="AS82" i="5"/>
  <c r="BH82" i="5"/>
  <c r="AU82" i="5"/>
  <c r="CC82" i="5"/>
  <c r="AE82" i="5"/>
  <c r="AN82" i="5"/>
  <c r="BR82" i="5"/>
  <c r="BY82" i="5"/>
  <c r="CA82" i="5"/>
  <c r="CB82" i="5"/>
  <c r="AW82" i="5"/>
  <c r="AO82" i="5"/>
  <c r="AG82" i="5"/>
  <c r="AK82" i="5"/>
  <c r="BU82" i="5"/>
  <c r="BB82" i="5"/>
  <c r="AT82" i="5"/>
  <c r="BS82" i="5"/>
  <c r="BT82" i="5"/>
  <c r="BL82" i="5"/>
  <c r="BD82" i="5"/>
  <c r="BP82" i="5"/>
  <c r="BN82" i="5"/>
  <c r="BA82" i="5"/>
  <c r="BK82" i="5"/>
  <c r="BQ82" i="5"/>
  <c r="BZ82" i="5"/>
  <c r="AV82" i="5"/>
  <c r="U82" i="5"/>
</calcChain>
</file>

<file path=xl/sharedStrings.xml><?xml version="1.0" encoding="utf-8"?>
<sst xmlns="http://schemas.openxmlformats.org/spreadsheetml/2006/main" count="145" uniqueCount="72">
  <si>
    <t>показатель</t>
  </si>
  <si>
    <t>ед.изм.</t>
  </si>
  <si>
    <t>значение</t>
  </si>
  <si>
    <t>итого</t>
  </si>
  <si>
    <t>*</t>
  </si>
  <si>
    <t>^</t>
  </si>
  <si>
    <t>месяц</t>
  </si>
  <si>
    <t>квартал</t>
  </si>
  <si>
    <t>старт моделирования</t>
  </si>
  <si>
    <t>минимальный период расчетов</t>
  </si>
  <si>
    <t>горизонт моделирования</t>
  </si>
  <si>
    <t>тип периода</t>
  </si>
  <si>
    <t>кол-во пер.</t>
  </si>
  <si>
    <t>год текущий</t>
  </si>
  <si>
    <t>год календарный</t>
  </si>
  <si>
    <t>значение параметра</t>
  </si>
  <si>
    <t>Прогноз объемов рынка (спроса на продукцию)</t>
  </si>
  <si>
    <t>ед.ГП</t>
  </si>
  <si>
    <t>Захват рынка - укрупненная методология</t>
  </si>
  <si>
    <t>Прогноз кол-ва покупателей</t>
  </si>
  <si>
    <t>хоз.субъекты</t>
  </si>
  <si>
    <t>Объем 1-ой покупки</t>
  </si>
  <si>
    <t>Частота покупок 1-ого покупателя</t>
  </si>
  <si>
    <t>Кол-во покупателей на начало</t>
  </si>
  <si>
    <t>Прирост покупателей</t>
  </si>
  <si>
    <t>Частота прироста покупателей</t>
  </si>
  <si>
    <t>Прогноз собственного спроса на продукцию</t>
  </si>
  <si>
    <t>Номер периода достижения целевого уровня</t>
  </si>
  <si>
    <t>Целевая доля рынка</t>
  </si>
  <si>
    <t>y=kx+b</t>
  </si>
  <si>
    <t>Номер периода ввода в эксплуатацию (старта)</t>
  </si>
  <si>
    <t>То, что мы точно можем</t>
  </si>
  <si>
    <t>кол-во запусков</t>
  </si>
  <si>
    <t>Целевая производственная мощность</t>
  </si>
  <si>
    <t>То, что предполагаем</t>
  </si>
  <si>
    <t>Распределение трафика от 1 запуска МА</t>
  </si>
  <si>
    <t>Поток запусков маркетинговой активности (МА)</t>
  </si>
  <si>
    <t>трафик</t>
  </si>
  <si>
    <t>Номер периода старта (появления) трафика</t>
  </si>
  <si>
    <t>Номер периода полного угасания трафика</t>
  </si>
  <si>
    <t>Уровень стартового трафика</t>
  </si>
  <si>
    <t>Трафик</t>
  </si>
  <si>
    <t>Воронка продаж - укрупненная методология - без идентификации новых клиентов</t>
  </si>
  <si>
    <t>t1       t2  t3   -</t>
  </si>
  <si>
    <t>Поток конверсии в клиента</t>
  </si>
  <si>
    <t>%</t>
  </si>
  <si>
    <t>c1=k*t1+b =&gt; b=c1-k*t1</t>
  </si>
  <si>
    <t>c2=k*t2+b =&gt; c2=k*t2+c1-k*t1</t>
  </si>
  <si>
    <t>k=(c2-c1)/(t2-t1)</t>
  </si>
  <si>
    <t>b=c1-t1*(c2-c1)/(t2-t1)</t>
  </si>
  <si>
    <r>
      <t>b=(c1*t2</t>
    </r>
    <r>
      <rPr>
        <strike/>
        <sz val="11"/>
        <color theme="1"/>
        <rFont val="Calibri"/>
        <family val="2"/>
        <charset val="204"/>
        <scheme val="minor"/>
      </rPr>
      <t>-c1*t1</t>
    </r>
    <r>
      <rPr>
        <sz val="11"/>
        <color theme="1"/>
        <rFont val="Calibri"/>
        <family val="2"/>
        <scheme val="minor"/>
      </rPr>
      <t>-t1*c2+</t>
    </r>
    <r>
      <rPr>
        <strike/>
        <sz val="11"/>
        <color theme="1"/>
        <rFont val="Calibri"/>
        <family val="2"/>
        <charset val="204"/>
        <scheme val="minor"/>
      </rPr>
      <t>t1*c1</t>
    </r>
    <r>
      <rPr>
        <sz val="11"/>
        <color theme="1"/>
        <rFont val="Calibri"/>
        <family val="2"/>
        <scheme val="minor"/>
      </rPr>
      <t>)/(t2-t1)</t>
    </r>
  </si>
  <si>
    <t>b=(c1*t2-t1*c2)/(t2-t1)</t>
  </si>
  <si>
    <t>y=((c2-c1)*x+c1*t2-t1*c2)/(t2-t1)</t>
  </si>
  <si>
    <t>t1;c1   t2;c2  t3;c3</t>
  </si>
  <si>
    <t>Номер периода (t1) старта</t>
  </si>
  <si>
    <t>Номер периода (t2) с пиковой конверсией</t>
  </si>
  <si>
    <t>Номер периода (t3) стабилизации конверсии</t>
  </si>
  <si>
    <t>Конверсия (c1) на старте</t>
  </si>
  <si>
    <t>Пиковая конверсия (c2)</t>
  </si>
  <si>
    <t>Конверсия стабилизации (c3)</t>
  </si>
  <si>
    <t>Поток клиентов</t>
  </si>
  <si>
    <t>кол-во взаимодействий с клиентами</t>
  </si>
  <si>
    <t>Воронка продаж - укрупненная методология - с идентификацией новых клиентов</t>
  </si>
  <si>
    <t>Распред-ие трафика новых клиентов от 1 МА</t>
  </si>
  <si>
    <t>трафик нов кл</t>
  </si>
  <si>
    <t>Трафик новых клиентов</t>
  </si>
  <si>
    <t>Возвращаемость (c1) на старте</t>
  </si>
  <si>
    <t>Минимальная возвращаемость (c2)</t>
  </si>
  <si>
    <t>Номер периода (t2) с минимумом возврата</t>
  </si>
  <si>
    <t>Номер периода (t3) стабилизации возвращаемости</t>
  </si>
  <si>
    <t>Возвращаемость стабилизации (c3)</t>
  </si>
  <si>
    <t>Процесс возвращаемости 1 клиента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</si>
</sst>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9]mmmm\ yyyy;@"/>
    <numFmt numFmtId="165" formatCode="[$-409]mmm\-yy;@"/>
    <numFmt numFmtId="166" formatCode="dd/mm/yy;@"/>
    <numFmt numFmtId="167" formatCode="#,##0.0"/>
    <numFmt numFmtId="168" formatCode="0.0%"/>
    <numFmt numFmtId="169" formatCode="0.00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9"/>
      <color theme="5" tint="-0.499984740745262"/>
      <name val="Calibri"/>
      <family val="2"/>
      <charset val="204"/>
      <scheme val="minor"/>
    </font>
    <font>
      <sz val="11"/>
      <color theme="8" tint="-0.49998474074526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8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 tint="-0.249977111117893"/>
      <name val="Calibri"/>
      <family val="2"/>
      <charset val="204"/>
      <scheme val="minor"/>
    </font>
    <font>
      <b/>
      <sz val="9"/>
      <color rgb="FFC00000"/>
      <name val="Calibri"/>
      <family val="2"/>
      <charset val="204"/>
      <scheme val="minor"/>
    </font>
    <font>
      <sz val="9"/>
      <color theme="0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trike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ashed">
        <color theme="8" tint="-0.499984740745262"/>
      </left>
      <right style="dashed">
        <color theme="8" tint="-0.499984740745262"/>
      </right>
      <top style="dashed">
        <color theme="8" tint="-0.499984740745262"/>
      </top>
      <bottom style="dashed">
        <color theme="8" tint="-0.499984740745262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3" fontId="1" fillId="0" borderId="1" xfId="0" applyNumberFormat="1" applyFont="1" applyBorder="1"/>
    <xf numFmtId="3" fontId="0" fillId="0" borderId="2" xfId="0" applyNumberFormat="1" applyBorder="1"/>
    <xf numFmtId="3" fontId="0" fillId="0" borderId="0" xfId="0" applyNumberFormat="1" applyAlignment="1">
      <alignment horizontal="right" indent="1"/>
    </xf>
    <xf numFmtId="3" fontId="1" fillId="0" borderId="1" xfId="0" applyNumberFormat="1" applyFont="1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left" indent="1"/>
    </xf>
    <xf numFmtId="3" fontId="1" fillId="0" borderId="1" xfId="0" applyNumberFormat="1" applyFont="1" applyBorder="1" applyAlignment="1">
      <alignment horizontal="left" indent="1"/>
    </xf>
    <xf numFmtId="3" fontId="0" fillId="0" borderId="2" xfId="0" applyNumberFormat="1" applyBorder="1" applyAlignment="1">
      <alignment horizontal="left" indent="1"/>
    </xf>
    <xf numFmtId="3" fontId="6" fillId="0" borderId="0" xfId="0" applyNumberFormat="1" applyFont="1"/>
    <xf numFmtId="3" fontId="7" fillId="0" borderId="0" xfId="0" applyNumberFormat="1" applyFont="1"/>
    <xf numFmtId="3" fontId="8" fillId="0" borderId="2" xfId="0" applyNumberFormat="1" applyFont="1" applyBorder="1" applyAlignment="1">
      <alignment horizontal="left" indent="1"/>
    </xf>
    <xf numFmtId="3" fontId="9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4" fillId="2" borderId="3" xfId="0" applyNumberFormat="1" applyFont="1" applyFill="1" applyBorder="1" applyAlignment="1">
      <alignment horizontal="left" indent="1"/>
    </xf>
    <xf numFmtId="164" fontId="4" fillId="2" borderId="3" xfId="0" applyNumberFormat="1" applyFont="1" applyFill="1" applyBorder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165" fontId="1" fillId="0" borderId="1" xfId="0" applyNumberFormat="1" applyFont="1" applyBorder="1" applyAlignment="1">
      <alignment horizontal="right" indent="1"/>
    </xf>
    <xf numFmtId="3" fontId="7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left" indent="1"/>
    </xf>
    <xf numFmtId="3" fontId="6" fillId="0" borderId="0" xfId="0" applyNumberFormat="1" applyFont="1" applyAlignment="1">
      <alignment horizontal="right" indent="1"/>
    </xf>
    <xf numFmtId="166" fontId="0" fillId="0" borderId="0" xfId="0" applyNumberFormat="1" applyAlignment="1">
      <alignment horizontal="right" indent="1"/>
    </xf>
    <xf numFmtId="3" fontId="11" fillId="0" borderId="0" xfId="0" applyNumberFormat="1" applyFont="1"/>
    <xf numFmtId="3" fontId="1" fillId="0" borderId="0" xfId="0" applyNumberFormat="1" applyFont="1" applyAlignment="1">
      <alignment horizontal="left" indent="1"/>
    </xf>
    <xf numFmtId="3" fontId="1" fillId="0" borderId="0" xfId="0" applyNumberFormat="1" applyFont="1" applyAlignment="1">
      <alignment horizontal="right" indent="1"/>
    </xf>
    <xf numFmtId="167" fontId="4" fillId="2" borderId="3" xfId="0" applyNumberFormat="1" applyFont="1" applyFill="1" applyBorder="1" applyAlignment="1">
      <alignment horizontal="left" indent="1"/>
    </xf>
    <xf numFmtId="168" fontId="4" fillId="2" borderId="3" xfId="0" applyNumberFormat="1" applyFont="1" applyFill="1" applyBorder="1" applyAlignment="1">
      <alignment horizontal="left" indent="1"/>
    </xf>
    <xf numFmtId="3" fontId="12" fillId="0" borderId="0" xfId="0" applyNumberFormat="1" applyFont="1" applyAlignment="1">
      <alignment horizontal="left" indent="1"/>
    </xf>
    <xf numFmtId="3" fontId="13" fillId="0" borderId="0" xfId="0" applyNumberFormat="1" applyFont="1"/>
    <xf numFmtId="3" fontId="14" fillId="0" borderId="1" xfId="0" applyNumberFormat="1" applyFont="1" applyBorder="1"/>
    <xf numFmtId="3" fontId="15" fillId="0" borderId="2" xfId="0" applyNumberFormat="1" applyFont="1" applyBorder="1"/>
    <xf numFmtId="3" fontId="15" fillId="0" borderId="0" xfId="0" applyNumberFormat="1" applyFont="1"/>
    <xf numFmtId="3" fontId="14" fillId="0" borderId="0" xfId="0" applyNumberFormat="1" applyFont="1"/>
    <xf numFmtId="3" fontId="15" fillId="0" borderId="0" xfId="0" quotePrefix="1" applyNumberFormat="1" applyFont="1"/>
    <xf numFmtId="3" fontId="1" fillId="3" borderId="0" xfId="0" applyNumberFormat="1" applyFont="1" applyFill="1"/>
    <xf numFmtId="169" fontId="0" fillId="0" borderId="0" xfId="0" applyNumberFormat="1" applyAlignment="1">
      <alignment horizontal="right" indent="1"/>
    </xf>
    <xf numFmtId="169" fontId="4" fillId="2" borderId="3" xfId="0" applyNumberFormat="1" applyFont="1" applyFill="1" applyBorder="1" applyAlignment="1">
      <alignment horizontal="left" indent="1"/>
    </xf>
  </cellXfs>
  <cellStyles count="1">
    <cellStyle name="Обычный" xfId="0" builtinId="0"/>
  </cellStyles>
  <dxfs count="162">
    <dxf>
      <font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22</xdr:row>
      <xdr:rowOff>95250</xdr:rowOff>
    </xdr:from>
    <xdr:to>
      <xdr:col>20</xdr:col>
      <xdr:colOff>552450</xdr:colOff>
      <xdr:row>23</xdr:row>
      <xdr:rowOff>177800</xdr:rowOff>
    </xdr:to>
    <xdr:cxnSp macro="">
      <xdr:nvCxnSpPr>
        <xdr:cNvPr id="19" name="Прямая соединительная линия 18"/>
        <xdr:cNvCxnSpPr/>
      </xdr:nvCxnSpPr>
      <xdr:spPr>
        <a:xfrm flipV="1">
          <a:off x="7270750" y="3568700"/>
          <a:ext cx="533400" cy="2667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558800</xdr:colOff>
      <xdr:row>22</xdr:row>
      <xdr:rowOff>76200</xdr:rowOff>
    </xdr:from>
    <xdr:to>
      <xdr:col>20</xdr:col>
      <xdr:colOff>893618</xdr:colOff>
      <xdr:row>22</xdr:row>
      <xdr:rowOff>95250</xdr:rowOff>
    </xdr:to>
    <xdr:cxnSp macro="">
      <xdr:nvCxnSpPr>
        <xdr:cNvPr id="20" name="Прямая соединительная линия 19"/>
        <xdr:cNvCxnSpPr/>
      </xdr:nvCxnSpPr>
      <xdr:spPr>
        <a:xfrm flipV="1">
          <a:off x="7084291" y="3512127"/>
          <a:ext cx="334818" cy="1905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29</xdr:row>
      <xdr:rowOff>82550</xdr:rowOff>
    </xdr:from>
    <xdr:to>
      <xdr:col>20</xdr:col>
      <xdr:colOff>527050</xdr:colOff>
      <xdr:row>30</xdr:row>
      <xdr:rowOff>165100</xdr:rowOff>
    </xdr:to>
    <xdr:cxnSp macro="">
      <xdr:nvCxnSpPr>
        <xdr:cNvPr id="22" name="Прямая соединительная линия 21"/>
        <xdr:cNvCxnSpPr/>
      </xdr:nvCxnSpPr>
      <xdr:spPr>
        <a:xfrm flipV="1">
          <a:off x="7245350" y="4845050"/>
          <a:ext cx="533400" cy="2667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533400</xdr:colOff>
      <xdr:row>29</xdr:row>
      <xdr:rowOff>69850</xdr:rowOff>
    </xdr:from>
    <xdr:to>
      <xdr:col>20</xdr:col>
      <xdr:colOff>984250</xdr:colOff>
      <xdr:row>29</xdr:row>
      <xdr:rowOff>82550</xdr:rowOff>
    </xdr:to>
    <xdr:cxnSp macro="">
      <xdr:nvCxnSpPr>
        <xdr:cNvPr id="23" name="Прямая соединительная линия 22"/>
        <xdr:cNvCxnSpPr/>
      </xdr:nvCxnSpPr>
      <xdr:spPr>
        <a:xfrm flipV="1">
          <a:off x="7785100" y="4832350"/>
          <a:ext cx="450850" cy="127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</xdr:colOff>
      <xdr:row>33</xdr:row>
      <xdr:rowOff>139700</xdr:rowOff>
    </xdr:from>
    <xdr:to>
      <xdr:col>20</xdr:col>
      <xdr:colOff>565150</xdr:colOff>
      <xdr:row>36</xdr:row>
      <xdr:rowOff>12700</xdr:rowOff>
    </xdr:to>
    <xdr:cxnSp macro="">
      <xdr:nvCxnSpPr>
        <xdr:cNvPr id="24" name="Прямая соединительная линия 23"/>
        <xdr:cNvCxnSpPr/>
      </xdr:nvCxnSpPr>
      <xdr:spPr>
        <a:xfrm>
          <a:off x="7264400" y="5638800"/>
          <a:ext cx="552450" cy="42545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571500</xdr:colOff>
      <xdr:row>36</xdr:row>
      <xdr:rowOff>0</xdr:rowOff>
    </xdr:from>
    <xdr:to>
      <xdr:col>21</xdr:col>
      <xdr:colOff>6350</xdr:colOff>
      <xdr:row>36</xdr:row>
      <xdr:rowOff>12700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7823200" y="6051550"/>
          <a:ext cx="450850" cy="127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8659</xdr:colOff>
      <xdr:row>40</xdr:row>
      <xdr:rowOff>124691</xdr:rowOff>
    </xdr:from>
    <xdr:to>
      <xdr:col>20</xdr:col>
      <xdr:colOff>491836</xdr:colOff>
      <xdr:row>42</xdr:row>
      <xdr:rowOff>75046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6534150" y="6802582"/>
          <a:ext cx="483177" cy="31057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484909</xdr:colOff>
      <xdr:row>40</xdr:row>
      <xdr:rowOff>117186</xdr:rowOff>
    </xdr:from>
    <xdr:to>
      <xdr:col>20</xdr:col>
      <xdr:colOff>768927</xdr:colOff>
      <xdr:row>41</xdr:row>
      <xdr:rowOff>76200</xdr:rowOff>
    </xdr:to>
    <xdr:cxnSp macro="">
      <xdr:nvCxnSpPr>
        <xdr:cNvPr id="12" name="Прямая соединительная линия 11"/>
        <xdr:cNvCxnSpPr/>
      </xdr:nvCxnSpPr>
      <xdr:spPr>
        <a:xfrm>
          <a:off x="7010400" y="6795077"/>
          <a:ext cx="284018" cy="13912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755073</xdr:colOff>
      <xdr:row>41</xdr:row>
      <xdr:rowOff>76200</xdr:rowOff>
    </xdr:from>
    <xdr:to>
      <xdr:col>21</xdr:col>
      <xdr:colOff>41563</xdr:colOff>
      <xdr:row>41</xdr:row>
      <xdr:rowOff>83127</xdr:rowOff>
    </xdr:to>
    <xdr:cxnSp macro="">
      <xdr:nvCxnSpPr>
        <xdr:cNvPr id="15" name="Прямая соединительная линия 14"/>
        <xdr:cNvCxnSpPr/>
      </xdr:nvCxnSpPr>
      <xdr:spPr>
        <a:xfrm>
          <a:off x="7280564" y="6934200"/>
          <a:ext cx="297872" cy="6927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63</xdr:row>
      <xdr:rowOff>82550</xdr:rowOff>
    </xdr:from>
    <xdr:to>
      <xdr:col>20</xdr:col>
      <xdr:colOff>527050</xdr:colOff>
      <xdr:row>64</xdr:row>
      <xdr:rowOff>165100</xdr:rowOff>
    </xdr:to>
    <xdr:cxnSp macro="">
      <xdr:nvCxnSpPr>
        <xdr:cNvPr id="17" name="Прямая соединительная линия 16"/>
        <xdr:cNvCxnSpPr/>
      </xdr:nvCxnSpPr>
      <xdr:spPr>
        <a:xfrm flipV="1">
          <a:off x="6520295" y="4779241"/>
          <a:ext cx="532246" cy="26265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533400</xdr:colOff>
      <xdr:row>63</xdr:row>
      <xdr:rowOff>69850</xdr:rowOff>
    </xdr:from>
    <xdr:to>
      <xdr:col>20</xdr:col>
      <xdr:colOff>984250</xdr:colOff>
      <xdr:row>63</xdr:row>
      <xdr:rowOff>82550</xdr:rowOff>
    </xdr:to>
    <xdr:cxnSp macro="">
      <xdr:nvCxnSpPr>
        <xdr:cNvPr id="18" name="Прямая соединительная линия 17"/>
        <xdr:cNvCxnSpPr/>
      </xdr:nvCxnSpPr>
      <xdr:spPr>
        <a:xfrm flipV="1">
          <a:off x="7058891" y="4766541"/>
          <a:ext cx="450850" cy="127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</xdr:colOff>
      <xdr:row>67</xdr:row>
      <xdr:rowOff>139700</xdr:rowOff>
    </xdr:from>
    <xdr:to>
      <xdr:col>20</xdr:col>
      <xdr:colOff>565150</xdr:colOff>
      <xdr:row>70</xdr:row>
      <xdr:rowOff>12700</xdr:rowOff>
    </xdr:to>
    <xdr:cxnSp macro="">
      <xdr:nvCxnSpPr>
        <xdr:cNvPr id="21" name="Прямая соединительная линия 20"/>
        <xdr:cNvCxnSpPr/>
      </xdr:nvCxnSpPr>
      <xdr:spPr>
        <a:xfrm>
          <a:off x="6538191" y="5556827"/>
          <a:ext cx="552450" cy="41332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571500</xdr:colOff>
      <xdr:row>70</xdr:row>
      <xdr:rowOff>0</xdr:rowOff>
    </xdr:from>
    <xdr:to>
      <xdr:col>21</xdr:col>
      <xdr:colOff>6350</xdr:colOff>
      <xdr:row>70</xdr:row>
      <xdr:rowOff>12700</xdr:rowOff>
    </xdr:to>
    <xdr:cxnSp macro="">
      <xdr:nvCxnSpPr>
        <xdr:cNvPr id="26" name="Прямая соединительная линия 25"/>
        <xdr:cNvCxnSpPr/>
      </xdr:nvCxnSpPr>
      <xdr:spPr>
        <a:xfrm flipV="1">
          <a:off x="7096991" y="5957455"/>
          <a:ext cx="446232" cy="127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13854</xdr:colOff>
      <xdr:row>74</xdr:row>
      <xdr:rowOff>13855</xdr:rowOff>
    </xdr:from>
    <xdr:to>
      <xdr:col>20</xdr:col>
      <xdr:colOff>505691</xdr:colOff>
      <xdr:row>76</xdr:row>
      <xdr:rowOff>41564</xdr:rowOff>
    </xdr:to>
    <xdr:cxnSp macro="">
      <xdr:nvCxnSpPr>
        <xdr:cNvPr id="27" name="Прямая соединительная линия 26"/>
        <xdr:cNvCxnSpPr/>
      </xdr:nvCxnSpPr>
      <xdr:spPr>
        <a:xfrm>
          <a:off x="6539345" y="12815455"/>
          <a:ext cx="491837" cy="387927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526473</xdr:colOff>
      <xdr:row>75</xdr:row>
      <xdr:rowOff>76200</xdr:rowOff>
    </xdr:from>
    <xdr:to>
      <xdr:col>20</xdr:col>
      <xdr:colOff>768927</xdr:colOff>
      <xdr:row>76</xdr:row>
      <xdr:rowOff>41564</xdr:rowOff>
    </xdr:to>
    <xdr:cxnSp macro="">
      <xdr:nvCxnSpPr>
        <xdr:cNvPr id="29" name="Прямая соединительная линия 28"/>
        <xdr:cNvCxnSpPr/>
      </xdr:nvCxnSpPr>
      <xdr:spPr>
        <a:xfrm flipV="1">
          <a:off x="7051964" y="13057909"/>
          <a:ext cx="242454" cy="14547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755073</xdr:colOff>
      <xdr:row>75</xdr:row>
      <xdr:rowOff>76200</xdr:rowOff>
    </xdr:from>
    <xdr:to>
      <xdr:col>21</xdr:col>
      <xdr:colOff>41563</xdr:colOff>
      <xdr:row>75</xdr:row>
      <xdr:rowOff>83127</xdr:rowOff>
    </xdr:to>
    <xdr:cxnSp macro="">
      <xdr:nvCxnSpPr>
        <xdr:cNvPr id="30" name="Прямая соединительная линия 29"/>
        <xdr:cNvCxnSpPr/>
      </xdr:nvCxnSpPr>
      <xdr:spPr>
        <a:xfrm>
          <a:off x="7280564" y="6934200"/>
          <a:ext cx="297872" cy="6927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251460</xdr:colOff>
      <xdr:row>29</xdr:row>
      <xdr:rowOff>121920</xdr:rowOff>
    </xdr:to>
    <xdr:sp macro="" textlink="">
      <xdr:nvSpPr>
        <xdr:cNvPr id="2" name="Скругленный прямоугольник 1"/>
        <xdr:cNvSpPr/>
      </xdr:nvSpPr>
      <xdr:spPr>
        <a:xfrm>
          <a:off x="0" y="0"/>
          <a:ext cx="10005060" cy="54254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2000" b="1"/>
            <a:t>4 психотипа людей (типы темперамента):</a:t>
          </a:r>
        </a:p>
        <a:p>
          <a:pPr algn="ctr"/>
          <a:r>
            <a:rPr lang="ru-RU" sz="2000" b="1"/>
            <a:t>Холерик/Флегматик/Меланхолик/Сангвиник</a:t>
          </a:r>
        </a:p>
        <a:p>
          <a:pPr algn="ctr"/>
          <a:r>
            <a:rPr lang="ru-RU" sz="2000" b="1"/>
            <a:t>У Компании может быть:</a:t>
          </a:r>
          <a:r>
            <a:rPr lang="ru-RU" sz="2000" b="1" baseline="0"/>
            <a:t> 1 или 2 или 3 инициатора</a:t>
          </a:r>
        </a:p>
        <a:p>
          <a:pPr algn="ctr"/>
          <a:r>
            <a:rPr lang="ru-RU" sz="2000" b="1" baseline="0"/>
            <a:t>1 инициатор =</a:t>
          </a:r>
          <a:r>
            <a:rPr lang="en-US" sz="2000" b="1" baseline="0"/>
            <a:t>&gt; 4</a:t>
          </a:r>
          <a:r>
            <a:rPr lang="ru-RU" sz="2000" b="1" baseline="0"/>
            <a:t> психотипа</a:t>
          </a:r>
        </a:p>
        <a:p>
          <a:pPr algn="ctr"/>
          <a:r>
            <a:rPr lang="ru-RU" sz="2000" b="1" baseline="0"/>
            <a:t>2 инициатора =</a:t>
          </a:r>
          <a:r>
            <a:rPr lang="en-US" sz="2000" b="1" baseline="0"/>
            <a:t>&gt; 6 </a:t>
          </a:r>
          <a:r>
            <a:rPr lang="ru-RU" sz="2000" b="1" baseline="0"/>
            <a:t>комбинаций психотипа</a:t>
          </a:r>
        </a:p>
        <a:p>
          <a:pPr algn="ctr"/>
          <a:r>
            <a:rPr lang="ru-RU" sz="2000" b="1" baseline="0"/>
            <a:t>3 инициатора =</a:t>
          </a:r>
          <a:r>
            <a:rPr lang="en-US" sz="2000" b="1" baseline="0"/>
            <a:t>&gt; 4 </a:t>
          </a:r>
          <a:r>
            <a:rPr lang="ru-RU" sz="2000" b="1" baseline="0"/>
            <a:t>комбинации психотипа</a:t>
          </a:r>
        </a:p>
        <a:p>
          <a:pPr algn="ctr"/>
          <a:r>
            <a:rPr lang="ru-RU" sz="2000" b="1" baseline="0"/>
            <a:t>ИТОГО: 14 комбинаций</a:t>
          </a:r>
        </a:p>
        <a:p>
          <a:pPr algn="ctr"/>
          <a:r>
            <a:rPr lang="ru-RU" sz="2000" b="1" baseline="0"/>
            <a:t>50%/50% - восприятие качества (контента)</a:t>
          </a:r>
        </a:p>
        <a:p>
          <a:pPr algn="ctr"/>
          <a:r>
            <a:rPr lang="ru-RU" sz="2000" b="1"/>
            <a:t>(100 из трафика / 14 ПТ) * 50% = 3,6%</a:t>
          </a:r>
        </a:p>
        <a:p>
          <a:pPr algn="ctr"/>
          <a:r>
            <a:rPr lang="ru-RU" sz="2000" b="1"/>
            <a:t>50%/50% - восприятие уровня цен</a:t>
          </a:r>
        </a:p>
        <a:p>
          <a:pPr algn="ctr"/>
          <a:r>
            <a:rPr lang="ru-RU" sz="2000" b="1"/>
            <a:t>3,6%*50%</a:t>
          </a:r>
          <a:r>
            <a:rPr lang="ru-RU" sz="2000" b="1" baseline="0"/>
            <a:t> = </a:t>
          </a:r>
          <a:r>
            <a:rPr lang="ru-RU" sz="2000" b="1" baseline="0">
              <a:solidFill>
                <a:schemeClr val="accent6">
                  <a:lumMod val="50000"/>
                </a:schemeClr>
              </a:solidFill>
            </a:rPr>
            <a:t>1,8%</a:t>
          </a:r>
          <a:r>
            <a:rPr lang="ru-RU" sz="2000" b="1" baseline="0"/>
            <a:t> - НО ЭТО ПРИ УСЛОВИИ, ЧТО</a:t>
          </a:r>
        </a:p>
        <a:p>
          <a:pPr algn="ctr"/>
          <a:r>
            <a:rPr lang="ru-RU" sz="2000" b="1" baseline="0"/>
            <a:t>ПОПАДАЕМ В ЦЕЛЕВУЮ АУДИТОРИЮ ПРИ МА</a:t>
          </a:r>
        </a:p>
        <a:p>
          <a:pPr algn="ctr"/>
          <a:r>
            <a:rPr lang="ru-RU" sz="2000" b="1" baseline="0"/>
            <a:t>если в цель не попадаем, то делим еще раз на 2:</a:t>
          </a:r>
        </a:p>
        <a:p>
          <a:pPr algn="ctr"/>
          <a:r>
            <a:rPr lang="ru-RU" sz="2000" b="1" baseline="0">
              <a:solidFill>
                <a:srgbClr val="FF0000"/>
              </a:solidFill>
            </a:rPr>
            <a:t>0,9% - золотая конверсия </a:t>
          </a:r>
          <a:r>
            <a:rPr lang="en-US" sz="2000" b="1" baseline="0">
              <a:solidFill>
                <a:srgbClr val="FF0000"/>
              </a:solidFill>
            </a:rPr>
            <a:t>e-Comm</a:t>
          </a:r>
          <a:endParaRPr lang="ru-RU" sz="20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434340</xdr:colOff>
      <xdr:row>36</xdr:row>
      <xdr:rowOff>15240</xdr:rowOff>
    </xdr:from>
    <xdr:to>
      <xdr:col>14</xdr:col>
      <xdr:colOff>601980</xdr:colOff>
      <xdr:row>52</xdr:row>
      <xdr:rowOff>7620</xdr:rowOff>
    </xdr:to>
    <xdr:sp macro="" textlink="">
      <xdr:nvSpPr>
        <xdr:cNvPr id="3" name="Скругленный прямоугольник 2"/>
        <xdr:cNvSpPr/>
      </xdr:nvSpPr>
      <xdr:spPr>
        <a:xfrm>
          <a:off x="434340" y="6598920"/>
          <a:ext cx="8702040" cy="29184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2000" b="1">
              <a:solidFill>
                <a:schemeClr val="lt1"/>
              </a:solidFill>
            </a:rPr>
            <a:t>ЦА - </a:t>
          </a:r>
          <a:r>
            <a:rPr lang="en-US" sz="2000" b="1">
              <a:solidFill>
                <a:schemeClr val="lt1"/>
              </a:solidFill>
            </a:rPr>
            <a:t>&gt;</a:t>
          </a:r>
          <a:r>
            <a:rPr lang="en-US" sz="2000" b="1" baseline="0">
              <a:solidFill>
                <a:schemeClr val="lt1"/>
              </a:solidFill>
            </a:rPr>
            <a:t> </a:t>
          </a:r>
          <a:r>
            <a:rPr lang="ru-RU" sz="2000" b="1" baseline="0">
              <a:solidFill>
                <a:schemeClr val="lt1"/>
              </a:solidFill>
            </a:rPr>
            <a:t>Трафик новых клиентов (</a:t>
          </a:r>
          <a:r>
            <a:rPr lang="en-US" sz="2000" b="1" baseline="0">
              <a:solidFill>
                <a:schemeClr val="lt1"/>
              </a:solidFill>
            </a:rPr>
            <a:t>Acquisition</a:t>
          </a:r>
          <a:r>
            <a:rPr lang="ru-RU" sz="2000" b="1" baseline="0">
              <a:solidFill>
                <a:schemeClr val="lt1"/>
              </a:solidFill>
            </a:rPr>
            <a:t>)</a:t>
          </a:r>
          <a:r>
            <a:rPr lang="en-US" sz="2000" b="1" baseline="0">
              <a:solidFill>
                <a:schemeClr val="lt1"/>
              </a:solidFill>
            </a:rPr>
            <a:t> </a:t>
          </a:r>
          <a:r>
            <a:rPr lang="ru-RU" sz="2000" b="1" baseline="0">
              <a:solidFill>
                <a:schemeClr val="lt1"/>
              </a:solidFill>
            </a:rPr>
            <a:t>конверсия = 0,9% - </a:t>
          </a:r>
          <a:r>
            <a:rPr lang="en-US" sz="2000" b="1" baseline="0">
              <a:solidFill>
                <a:schemeClr val="lt1"/>
              </a:solidFill>
            </a:rPr>
            <a:t>&gt;</a:t>
          </a:r>
        </a:p>
        <a:p>
          <a:pPr algn="ctr"/>
          <a:r>
            <a:rPr lang="en-US" sz="2000" b="1" baseline="0">
              <a:solidFill>
                <a:schemeClr val="lt1"/>
              </a:solidFill>
            </a:rPr>
            <a:t>- &gt; </a:t>
          </a:r>
          <a:r>
            <a:rPr lang="ru-RU" sz="2000" b="1" baseline="0">
              <a:solidFill>
                <a:schemeClr val="lt1"/>
              </a:solidFill>
            </a:rPr>
            <a:t>Формируется база данных клиентов - </a:t>
          </a:r>
          <a:r>
            <a:rPr lang="en-US" sz="2000" b="1" baseline="0">
              <a:solidFill>
                <a:schemeClr val="lt1"/>
              </a:solidFill>
            </a:rPr>
            <a:t>&gt;</a:t>
          </a:r>
        </a:p>
        <a:p>
          <a:pPr algn="ctr"/>
          <a:r>
            <a:rPr lang="en-US" sz="2000" b="1" baseline="0">
              <a:solidFill>
                <a:schemeClr val="lt1"/>
              </a:solidFill>
            </a:rPr>
            <a:t>- &gt; CRM (Customer Relationship Management)</a:t>
          </a:r>
          <a:r>
            <a:rPr lang="ru-RU" sz="2000" b="1" baseline="0">
              <a:solidFill>
                <a:schemeClr val="lt1"/>
              </a:solidFill>
            </a:rPr>
            <a:t> конверсия = 5%</a:t>
          </a:r>
          <a:endParaRPr lang="ru-RU" sz="2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CF120"/>
  <sheetViews>
    <sheetView showGridLines="0" tabSelected="1" zoomScale="110" zoomScaleNormal="110" workbookViewId="0">
      <pane xSplit="22" ySplit="9" topLeftCell="W10" activePane="bottomRight" state="frozen"/>
      <selection pane="topRight" activeCell="W1" sqref="W1"/>
      <selection pane="bottomLeft" activeCell="A10" sqref="A10"/>
      <selection pane="bottomRight" activeCell="J60" sqref="J60"/>
    </sheetView>
  </sheetViews>
  <sheetFormatPr defaultRowHeight="14.4" x14ac:dyDescent="0.3"/>
  <cols>
    <col min="1" max="1" width="1.77734375" style="1" customWidth="1"/>
    <col min="2" max="2" width="1.77734375" style="13" customWidth="1"/>
    <col min="3" max="7" width="0.88671875" style="1" customWidth="1"/>
    <col min="8" max="9" width="1.77734375" style="1" customWidth="1"/>
    <col min="10" max="10" width="41" style="1" customWidth="1"/>
    <col min="11" max="12" width="0.88671875" style="1" customWidth="1"/>
    <col min="13" max="13" width="12.44140625" style="35" bestFit="1" customWidth="1"/>
    <col min="14" max="14" width="0.88671875" style="1" customWidth="1"/>
    <col min="15" max="15" width="1.77734375" style="8" customWidth="1"/>
    <col min="16" max="16" width="20.77734375" style="10" bestFit="1" customWidth="1"/>
    <col min="17" max="17" width="1.77734375" style="9" customWidth="1"/>
    <col min="18" max="20" width="0.88671875" style="1" customWidth="1"/>
    <col min="21" max="21" width="14.77734375" style="5" customWidth="1"/>
    <col min="22" max="23" width="0.88671875" style="1" customWidth="1"/>
    <col min="24" max="84" width="12.77734375" style="5" customWidth="1"/>
    <col min="85" max="16384" width="8.88671875" style="1"/>
  </cols>
  <sheetData>
    <row r="1" spans="2:84" s="13" customFormat="1" ht="10.050000000000001" customHeight="1" x14ac:dyDescent="0.25">
      <c r="M1" s="32"/>
      <c r="O1" s="22"/>
      <c r="P1" s="23"/>
      <c r="Q1" s="22"/>
      <c r="U1" s="24"/>
      <c r="X1" s="24">
        <f>MAX($W1:W1)+1</f>
        <v>1</v>
      </c>
      <c r="Y1" s="24">
        <f>MAX($W1:X1)+1</f>
        <v>2</v>
      </c>
      <c r="Z1" s="24">
        <f>MAX($W1:Y1)+1</f>
        <v>3</v>
      </c>
      <c r="AA1" s="24">
        <f>MAX($W1:Z1)+1</f>
        <v>4</v>
      </c>
      <c r="AB1" s="24">
        <f>MAX($W1:AA1)+1</f>
        <v>5</v>
      </c>
      <c r="AC1" s="24">
        <f>MAX($W1:AB1)+1</f>
        <v>6</v>
      </c>
      <c r="AD1" s="24">
        <f>MAX($W1:AC1)+1</f>
        <v>7</v>
      </c>
      <c r="AE1" s="24">
        <f>MAX($W1:AD1)+1</f>
        <v>8</v>
      </c>
      <c r="AF1" s="24">
        <f>MAX($W1:AE1)+1</f>
        <v>9</v>
      </c>
      <c r="AG1" s="24">
        <f>MAX($W1:AF1)+1</f>
        <v>10</v>
      </c>
      <c r="AH1" s="24">
        <f>MAX($W1:AG1)+1</f>
        <v>11</v>
      </c>
      <c r="AI1" s="24">
        <f>MAX($W1:AH1)+1</f>
        <v>12</v>
      </c>
      <c r="AJ1" s="24">
        <f>MAX($W1:AI1)+1</f>
        <v>13</v>
      </c>
      <c r="AK1" s="24">
        <f>MAX($W1:AJ1)+1</f>
        <v>14</v>
      </c>
      <c r="AL1" s="24">
        <f>MAX($W1:AK1)+1</f>
        <v>15</v>
      </c>
      <c r="AM1" s="24">
        <f>MAX($W1:AL1)+1</f>
        <v>16</v>
      </c>
      <c r="AN1" s="24">
        <f>MAX($W1:AM1)+1</f>
        <v>17</v>
      </c>
      <c r="AO1" s="24">
        <f>MAX($W1:AN1)+1</f>
        <v>18</v>
      </c>
      <c r="AP1" s="24">
        <f>MAX($W1:AO1)+1</f>
        <v>19</v>
      </c>
      <c r="AQ1" s="24">
        <f>MAX($W1:AP1)+1</f>
        <v>20</v>
      </c>
      <c r="AR1" s="24">
        <f>MAX($W1:AQ1)+1</f>
        <v>21</v>
      </c>
      <c r="AS1" s="24">
        <f>MAX($W1:AR1)+1</f>
        <v>22</v>
      </c>
      <c r="AT1" s="24">
        <f>MAX($W1:AS1)+1</f>
        <v>23</v>
      </c>
      <c r="AU1" s="24">
        <f>MAX($W1:AT1)+1</f>
        <v>24</v>
      </c>
      <c r="AV1" s="24">
        <f>MAX($W1:AU1)+1</f>
        <v>25</v>
      </c>
      <c r="AW1" s="24">
        <f>MAX($W1:AV1)+1</f>
        <v>26</v>
      </c>
      <c r="AX1" s="24">
        <f>MAX($W1:AW1)+1</f>
        <v>27</v>
      </c>
      <c r="AY1" s="24">
        <f>MAX($W1:AX1)+1</f>
        <v>28</v>
      </c>
      <c r="AZ1" s="24">
        <f>MAX($W1:AY1)+1</f>
        <v>29</v>
      </c>
      <c r="BA1" s="24">
        <f>MAX($W1:AZ1)+1</f>
        <v>30</v>
      </c>
      <c r="BB1" s="24">
        <f>MAX($W1:BA1)+1</f>
        <v>31</v>
      </c>
      <c r="BC1" s="24">
        <f>MAX($W1:BB1)+1</f>
        <v>32</v>
      </c>
      <c r="BD1" s="24">
        <f>MAX($W1:BC1)+1</f>
        <v>33</v>
      </c>
      <c r="BE1" s="24">
        <f>MAX($W1:BD1)+1</f>
        <v>34</v>
      </c>
      <c r="BF1" s="24">
        <f>MAX($W1:BE1)+1</f>
        <v>35</v>
      </c>
      <c r="BG1" s="24">
        <f>MAX($W1:BF1)+1</f>
        <v>36</v>
      </c>
      <c r="BH1" s="24">
        <f>MAX($W1:BG1)+1</f>
        <v>37</v>
      </c>
      <c r="BI1" s="24">
        <f>MAX($W1:BH1)+1</f>
        <v>38</v>
      </c>
      <c r="BJ1" s="24">
        <f>MAX($W1:BI1)+1</f>
        <v>39</v>
      </c>
      <c r="BK1" s="24">
        <f>MAX($W1:BJ1)+1</f>
        <v>40</v>
      </c>
      <c r="BL1" s="24">
        <f>MAX($W1:BK1)+1</f>
        <v>41</v>
      </c>
      <c r="BM1" s="24">
        <f>MAX($W1:BL1)+1</f>
        <v>42</v>
      </c>
      <c r="BN1" s="24">
        <f>MAX($W1:BM1)+1</f>
        <v>43</v>
      </c>
      <c r="BO1" s="24">
        <f>MAX($W1:BN1)+1</f>
        <v>44</v>
      </c>
      <c r="BP1" s="24">
        <f>MAX($W1:BO1)+1</f>
        <v>45</v>
      </c>
      <c r="BQ1" s="24">
        <f>MAX($W1:BP1)+1</f>
        <v>46</v>
      </c>
      <c r="BR1" s="24">
        <f>MAX($W1:BQ1)+1</f>
        <v>47</v>
      </c>
      <c r="BS1" s="24">
        <f>MAX($W1:BR1)+1</f>
        <v>48</v>
      </c>
      <c r="BT1" s="24">
        <f>MAX($W1:BS1)+1</f>
        <v>49</v>
      </c>
      <c r="BU1" s="24">
        <f>MAX($W1:BT1)+1</f>
        <v>50</v>
      </c>
      <c r="BV1" s="24">
        <f>MAX($W1:BU1)+1</f>
        <v>51</v>
      </c>
      <c r="BW1" s="24">
        <f>MAX($W1:BV1)+1</f>
        <v>52</v>
      </c>
      <c r="BX1" s="24">
        <f>MAX($W1:BW1)+1</f>
        <v>53</v>
      </c>
      <c r="BY1" s="24">
        <f>MAX($W1:BX1)+1</f>
        <v>54</v>
      </c>
      <c r="BZ1" s="24">
        <f>MAX($W1:BY1)+1</f>
        <v>55</v>
      </c>
      <c r="CA1" s="24">
        <f>MAX($W1:BZ1)+1</f>
        <v>56</v>
      </c>
      <c r="CB1" s="24">
        <f>MAX($W1:CA1)+1</f>
        <v>57</v>
      </c>
      <c r="CC1" s="24">
        <f>MAX($W1:CB1)+1</f>
        <v>58</v>
      </c>
      <c r="CD1" s="24">
        <f>MAX($W1:CC1)+1</f>
        <v>59</v>
      </c>
      <c r="CE1" s="24">
        <f>MAX($W1:CD1)+1</f>
        <v>60</v>
      </c>
      <c r="CF1" s="24">
        <f>MAX($W1:CE1)+1</f>
        <v>61</v>
      </c>
    </row>
    <row r="2" spans="2:84" s="13" customFormat="1" ht="10.050000000000001" customHeight="1" x14ac:dyDescent="0.25">
      <c r="M2" s="32"/>
      <c r="O2" s="22"/>
      <c r="P2" s="23"/>
      <c r="Q2" s="22"/>
      <c r="U2" s="24"/>
      <c r="X2" s="24">
        <f>COLUMN()</f>
        <v>24</v>
      </c>
      <c r="Y2" s="24">
        <f>COLUMN()</f>
        <v>25</v>
      </c>
      <c r="Z2" s="24">
        <f>COLUMN()</f>
        <v>26</v>
      </c>
      <c r="AA2" s="24">
        <f>COLUMN()</f>
        <v>27</v>
      </c>
      <c r="AB2" s="24">
        <f>COLUMN()</f>
        <v>28</v>
      </c>
      <c r="AC2" s="24">
        <f>COLUMN()</f>
        <v>29</v>
      </c>
      <c r="AD2" s="24">
        <f>COLUMN()</f>
        <v>30</v>
      </c>
      <c r="AE2" s="24">
        <f>COLUMN()</f>
        <v>31</v>
      </c>
      <c r="AF2" s="24">
        <f>COLUMN()</f>
        <v>32</v>
      </c>
      <c r="AG2" s="24">
        <f>COLUMN()</f>
        <v>33</v>
      </c>
      <c r="AH2" s="24">
        <f>COLUMN()</f>
        <v>34</v>
      </c>
      <c r="AI2" s="24">
        <f>COLUMN()</f>
        <v>35</v>
      </c>
      <c r="AJ2" s="24">
        <f>COLUMN()</f>
        <v>36</v>
      </c>
      <c r="AK2" s="24">
        <f>COLUMN()</f>
        <v>37</v>
      </c>
      <c r="AL2" s="24">
        <f>COLUMN()</f>
        <v>38</v>
      </c>
      <c r="AM2" s="24">
        <f>COLUMN()</f>
        <v>39</v>
      </c>
      <c r="AN2" s="24">
        <f>COLUMN()</f>
        <v>40</v>
      </c>
      <c r="AO2" s="24">
        <f>COLUMN()</f>
        <v>41</v>
      </c>
      <c r="AP2" s="24">
        <f>COLUMN()</f>
        <v>42</v>
      </c>
      <c r="AQ2" s="24">
        <f>COLUMN()</f>
        <v>43</v>
      </c>
      <c r="AR2" s="24">
        <f>COLUMN()</f>
        <v>44</v>
      </c>
      <c r="AS2" s="24">
        <f>COLUMN()</f>
        <v>45</v>
      </c>
      <c r="AT2" s="24">
        <f>COLUMN()</f>
        <v>46</v>
      </c>
      <c r="AU2" s="24">
        <f>COLUMN()</f>
        <v>47</v>
      </c>
      <c r="AV2" s="24">
        <f>COLUMN()</f>
        <v>48</v>
      </c>
      <c r="AW2" s="24">
        <f>COLUMN()</f>
        <v>49</v>
      </c>
      <c r="AX2" s="24">
        <f>COLUMN()</f>
        <v>50</v>
      </c>
      <c r="AY2" s="24">
        <f>COLUMN()</f>
        <v>51</v>
      </c>
      <c r="AZ2" s="24">
        <f>COLUMN()</f>
        <v>52</v>
      </c>
      <c r="BA2" s="24">
        <f>COLUMN()</f>
        <v>53</v>
      </c>
      <c r="BB2" s="24">
        <f>COLUMN()</f>
        <v>54</v>
      </c>
      <c r="BC2" s="24">
        <f>COLUMN()</f>
        <v>55</v>
      </c>
      <c r="BD2" s="24">
        <f>COLUMN()</f>
        <v>56</v>
      </c>
      <c r="BE2" s="24">
        <f>COLUMN()</f>
        <v>57</v>
      </c>
      <c r="BF2" s="24">
        <f>COLUMN()</f>
        <v>58</v>
      </c>
      <c r="BG2" s="24">
        <f>COLUMN()</f>
        <v>59</v>
      </c>
      <c r="BH2" s="24">
        <f>COLUMN()</f>
        <v>60</v>
      </c>
      <c r="BI2" s="24">
        <f>COLUMN()</f>
        <v>61</v>
      </c>
      <c r="BJ2" s="24">
        <f>COLUMN()</f>
        <v>62</v>
      </c>
      <c r="BK2" s="24">
        <f>COLUMN()</f>
        <v>63</v>
      </c>
      <c r="BL2" s="24">
        <f>COLUMN()</f>
        <v>64</v>
      </c>
      <c r="BM2" s="24">
        <f>COLUMN()</f>
        <v>65</v>
      </c>
      <c r="BN2" s="24">
        <f>COLUMN()</f>
        <v>66</v>
      </c>
      <c r="BO2" s="24">
        <f>COLUMN()</f>
        <v>67</v>
      </c>
      <c r="BP2" s="24">
        <f>COLUMN()</f>
        <v>68</v>
      </c>
      <c r="BQ2" s="24">
        <f>COLUMN()</f>
        <v>69</v>
      </c>
      <c r="BR2" s="24">
        <f>COLUMN()</f>
        <v>70</v>
      </c>
      <c r="BS2" s="24">
        <f>COLUMN()</f>
        <v>71</v>
      </c>
      <c r="BT2" s="24">
        <f>COLUMN()</f>
        <v>72</v>
      </c>
      <c r="BU2" s="24">
        <f>COLUMN()</f>
        <v>73</v>
      </c>
      <c r="BV2" s="24">
        <f>COLUMN()</f>
        <v>74</v>
      </c>
      <c r="BW2" s="24">
        <f>COLUMN()</f>
        <v>75</v>
      </c>
      <c r="BX2" s="24">
        <f>COLUMN()</f>
        <v>76</v>
      </c>
      <c r="BY2" s="24">
        <f>COLUMN()</f>
        <v>77</v>
      </c>
      <c r="BZ2" s="24">
        <f>COLUMN()</f>
        <v>78</v>
      </c>
      <c r="CA2" s="24">
        <f>COLUMN()</f>
        <v>79</v>
      </c>
      <c r="CB2" s="24">
        <f>COLUMN()</f>
        <v>80</v>
      </c>
      <c r="CC2" s="24">
        <f>COLUMN()</f>
        <v>81</v>
      </c>
      <c r="CD2" s="24">
        <f>COLUMN()</f>
        <v>82</v>
      </c>
      <c r="CE2" s="24">
        <f>COLUMN()</f>
        <v>83</v>
      </c>
      <c r="CF2" s="24">
        <f>COLUMN()</f>
        <v>84</v>
      </c>
    </row>
    <row r="3" spans="2:84" s="13" customFormat="1" ht="10.050000000000001" customHeight="1" x14ac:dyDescent="0.25">
      <c r="M3" s="32"/>
      <c r="O3" s="22"/>
      <c r="P3" s="23"/>
      <c r="Q3" s="22"/>
      <c r="U3" s="24"/>
      <c r="X3" s="24">
        <f ca="1">IF(X8="","",IF(X1=1,$U$8,W3-1))</f>
        <v>60</v>
      </c>
      <c r="Y3" s="24">
        <f t="shared" ref="Y3:CF3" ca="1" si="0">IF(Y8="","",IF(Y1=1,$U$8,X3-1))</f>
        <v>59</v>
      </c>
      <c r="Z3" s="24">
        <f t="shared" ca="1" si="0"/>
        <v>58</v>
      </c>
      <c r="AA3" s="24">
        <f t="shared" ca="1" si="0"/>
        <v>57</v>
      </c>
      <c r="AB3" s="24">
        <f t="shared" ca="1" si="0"/>
        <v>56</v>
      </c>
      <c r="AC3" s="24">
        <f t="shared" ca="1" si="0"/>
        <v>55</v>
      </c>
      <c r="AD3" s="24">
        <f t="shared" ca="1" si="0"/>
        <v>54</v>
      </c>
      <c r="AE3" s="24">
        <f t="shared" ca="1" si="0"/>
        <v>53</v>
      </c>
      <c r="AF3" s="24">
        <f t="shared" ca="1" si="0"/>
        <v>52</v>
      </c>
      <c r="AG3" s="24">
        <f t="shared" ca="1" si="0"/>
        <v>51</v>
      </c>
      <c r="AH3" s="24">
        <f t="shared" ca="1" si="0"/>
        <v>50</v>
      </c>
      <c r="AI3" s="24">
        <f t="shared" ca="1" si="0"/>
        <v>49</v>
      </c>
      <c r="AJ3" s="24">
        <f t="shared" ca="1" si="0"/>
        <v>48</v>
      </c>
      <c r="AK3" s="24">
        <f t="shared" ca="1" si="0"/>
        <v>47</v>
      </c>
      <c r="AL3" s="24">
        <f t="shared" ca="1" si="0"/>
        <v>46</v>
      </c>
      <c r="AM3" s="24">
        <f t="shared" ca="1" si="0"/>
        <v>45</v>
      </c>
      <c r="AN3" s="24">
        <f t="shared" ca="1" si="0"/>
        <v>44</v>
      </c>
      <c r="AO3" s="24">
        <f t="shared" ca="1" si="0"/>
        <v>43</v>
      </c>
      <c r="AP3" s="24">
        <f t="shared" ca="1" si="0"/>
        <v>42</v>
      </c>
      <c r="AQ3" s="24">
        <f t="shared" ca="1" si="0"/>
        <v>41</v>
      </c>
      <c r="AR3" s="24">
        <f t="shared" ca="1" si="0"/>
        <v>40</v>
      </c>
      <c r="AS3" s="24">
        <f t="shared" ca="1" si="0"/>
        <v>39</v>
      </c>
      <c r="AT3" s="24">
        <f t="shared" ca="1" si="0"/>
        <v>38</v>
      </c>
      <c r="AU3" s="24">
        <f t="shared" ca="1" si="0"/>
        <v>37</v>
      </c>
      <c r="AV3" s="24">
        <f t="shared" ca="1" si="0"/>
        <v>36</v>
      </c>
      <c r="AW3" s="24">
        <f t="shared" ca="1" si="0"/>
        <v>35</v>
      </c>
      <c r="AX3" s="24">
        <f t="shared" ca="1" si="0"/>
        <v>34</v>
      </c>
      <c r="AY3" s="24">
        <f t="shared" ca="1" si="0"/>
        <v>33</v>
      </c>
      <c r="AZ3" s="24">
        <f t="shared" ca="1" si="0"/>
        <v>32</v>
      </c>
      <c r="BA3" s="24">
        <f t="shared" ca="1" si="0"/>
        <v>31</v>
      </c>
      <c r="BB3" s="24">
        <f t="shared" ca="1" si="0"/>
        <v>30</v>
      </c>
      <c r="BC3" s="24">
        <f t="shared" ca="1" si="0"/>
        <v>29</v>
      </c>
      <c r="BD3" s="24">
        <f t="shared" ca="1" si="0"/>
        <v>28</v>
      </c>
      <c r="BE3" s="24">
        <f t="shared" ca="1" si="0"/>
        <v>27</v>
      </c>
      <c r="BF3" s="24">
        <f t="shared" ca="1" si="0"/>
        <v>26</v>
      </c>
      <c r="BG3" s="24">
        <f t="shared" ca="1" si="0"/>
        <v>25</v>
      </c>
      <c r="BH3" s="24">
        <f t="shared" ca="1" si="0"/>
        <v>24</v>
      </c>
      <c r="BI3" s="24">
        <f t="shared" ca="1" si="0"/>
        <v>23</v>
      </c>
      <c r="BJ3" s="24">
        <f t="shared" ca="1" si="0"/>
        <v>22</v>
      </c>
      <c r="BK3" s="24">
        <f t="shared" ca="1" si="0"/>
        <v>21</v>
      </c>
      <c r="BL3" s="24">
        <f t="shared" ca="1" si="0"/>
        <v>20</v>
      </c>
      <c r="BM3" s="24">
        <f t="shared" ca="1" si="0"/>
        <v>19</v>
      </c>
      <c r="BN3" s="24">
        <f t="shared" ca="1" si="0"/>
        <v>18</v>
      </c>
      <c r="BO3" s="24">
        <f t="shared" ca="1" si="0"/>
        <v>17</v>
      </c>
      <c r="BP3" s="24">
        <f t="shared" ca="1" si="0"/>
        <v>16</v>
      </c>
      <c r="BQ3" s="24">
        <f t="shared" ca="1" si="0"/>
        <v>15</v>
      </c>
      <c r="BR3" s="24">
        <f t="shared" ca="1" si="0"/>
        <v>14</v>
      </c>
      <c r="BS3" s="24">
        <f t="shared" ca="1" si="0"/>
        <v>13</v>
      </c>
      <c r="BT3" s="24">
        <f t="shared" ca="1" si="0"/>
        <v>12</v>
      </c>
      <c r="BU3" s="24">
        <f t="shared" ca="1" si="0"/>
        <v>11</v>
      </c>
      <c r="BV3" s="24">
        <f t="shared" ca="1" si="0"/>
        <v>10</v>
      </c>
      <c r="BW3" s="24">
        <f t="shared" ca="1" si="0"/>
        <v>9</v>
      </c>
      <c r="BX3" s="24">
        <f t="shared" ca="1" si="0"/>
        <v>8</v>
      </c>
      <c r="BY3" s="24">
        <f t="shared" ca="1" si="0"/>
        <v>7</v>
      </c>
      <c r="BZ3" s="24">
        <f t="shared" ca="1" si="0"/>
        <v>6</v>
      </c>
      <c r="CA3" s="24">
        <f t="shared" ca="1" si="0"/>
        <v>5</v>
      </c>
      <c r="CB3" s="24">
        <f t="shared" ca="1" si="0"/>
        <v>4</v>
      </c>
      <c r="CC3" s="24">
        <f t="shared" ca="1" si="0"/>
        <v>3</v>
      </c>
      <c r="CD3" s="24">
        <f t="shared" ca="1" si="0"/>
        <v>2</v>
      </c>
      <c r="CE3" s="24">
        <f t="shared" ca="1" si="0"/>
        <v>1</v>
      </c>
      <c r="CF3" s="24" t="str">
        <f t="shared" si="0"/>
        <v/>
      </c>
    </row>
    <row r="4" spans="2:84" s="2" customFormat="1" x14ac:dyDescent="0.3">
      <c r="B4" s="14"/>
      <c r="H4" s="3" t="s">
        <v>0</v>
      </c>
      <c r="I4" s="3"/>
      <c r="J4" s="3"/>
      <c r="M4" s="33" t="s">
        <v>1</v>
      </c>
      <c r="O4" s="8"/>
      <c r="P4" s="11" t="s">
        <v>15</v>
      </c>
      <c r="Q4" s="9"/>
      <c r="U4" s="6" t="s">
        <v>3</v>
      </c>
      <c r="X4" s="21">
        <f>IF(OR($P$6="",$P$6=0,$P$7="",$P$7=0,$P$8="",$P$7&lt;1),"",
IF(X$8="","",
IF($P$6=Lists!$I$6,X6,
IF($P$6=Lists!$I$7,INT(MONTH(X7)/3)&amp;"кв"&amp;(YEAR(X7)-2000)&amp;"г",
IF($P$6=Lists!$I$8,X8&amp;" год",
IF($P$6=Lists!$I$9,YEAR(X7)&amp;"г.",""))))))</f>
        <v>45383</v>
      </c>
      <c r="Y4" s="21">
        <f>IF(OR($P$6="",$P$6=0,$P$7="",$P$7=0,$P$8="",$P$7&lt;1),"",
IF(Y$8="","",
IF($P$6=Lists!$I$6,Y6,
IF($P$6=Lists!$I$7,INT(MONTH(Y7)/3)&amp;"кв"&amp;(YEAR(Y7)-2000)&amp;"г",
IF($P$6=Lists!$I$8,Y8&amp;" год",
IF($P$6=Lists!$I$9,YEAR(Y7)&amp;"г.",""))))))</f>
        <v>45413</v>
      </c>
      <c r="Z4" s="21">
        <f>IF(OR($P$6="",$P$6=0,$P$7="",$P$7=0,$P$8="",$P$7&lt;1),"",
IF(Z$8="","",
IF($P$6=Lists!$I$6,Z6,
IF($P$6=Lists!$I$7,INT(MONTH(Z7)/3)&amp;"кв"&amp;(YEAR(Z7)-2000)&amp;"г",
IF($P$6=Lists!$I$8,Z8&amp;" год",
IF($P$6=Lists!$I$9,YEAR(Z7)&amp;"г.",""))))))</f>
        <v>45444</v>
      </c>
      <c r="AA4" s="21">
        <f>IF(OR($P$6="",$P$6=0,$P$7="",$P$7=0,$P$8="",$P$7&lt;1),"",
IF(AA$8="","",
IF($P$6=Lists!$I$6,AA6,
IF($P$6=Lists!$I$7,INT(MONTH(AA7)/3)&amp;"кв"&amp;(YEAR(AA7)-2000)&amp;"г",
IF($P$6=Lists!$I$8,AA8&amp;" год",
IF($P$6=Lists!$I$9,YEAR(AA7)&amp;"г.",""))))))</f>
        <v>45474</v>
      </c>
      <c r="AB4" s="21">
        <f>IF(OR($P$6="",$P$6=0,$P$7="",$P$7=0,$P$8="",$P$7&lt;1),"",
IF(AB$8="","",
IF($P$6=Lists!$I$6,AB6,
IF($P$6=Lists!$I$7,INT(MONTH(AB7)/3)&amp;"кв"&amp;(YEAR(AB7)-2000)&amp;"г",
IF($P$6=Lists!$I$8,AB8&amp;" год",
IF($P$6=Lists!$I$9,YEAR(AB7)&amp;"г.",""))))))</f>
        <v>45505</v>
      </c>
      <c r="AC4" s="21">
        <f>IF(OR($P$6="",$P$6=0,$P$7="",$P$7=0,$P$8="",$P$7&lt;1),"",
IF(AC$8="","",
IF($P$6=Lists!$I$6,AC6,
IF($P$6=Lists!$I$7,INT(MONTH(AC7)/3)&amp;"кв"&amp;(YEAR(AC7)-2000)&amp;"г",
IF($P$6=Lists!$I$8,AC8&amp;" год",
IF($P$6=Lists!$I$9,YEAR(AC7)&amp;"г.",""))))))</f>
        <v>45536</v>
      </c>
      <c r="AD4" s="21">
        <f>IF(OR($P$6="",$P$6=0,$P$7="",$P$7=0,$P$8="",$P$7&lt;1),"",
IF(AD$8="","",
IF($P$6=Lists!$I$6,AD6,
IF($P$6=Lists!$I$7,INT(MONTH(AD7)/3)&amp;"кв"&amp;(YEAR(AD7)-2000)&amp;"г",
IF($P$6=Lists!$I$8,AD8&amp;" год",
IF($P$6=Lists!$I$9,YEAR(AD7)&amp;"г.",""))))))</f>
        <v>45566</v>
      </c>
      <c r="AE4" s="21">
        <f>IF(OR($P$6="",$P$6=0,$P$7="",$P$7=0,$P$8="",$P$7&lt;1),"",
IF(AE$8="","",
IF($P$6=Lists!$I$6,AE6,
IF($P$6=Lists!$I$7,INT(MONTH(AE7)/3)&amp;"кв"&amp;(YEAR(AE7)-2000)&amp;"г",
IF($P$6=Lists!$I$8,AE8&amp;" год",
IF($P$6=Lists!$I$9,YEAR(AE7)&amp;"г.",""))))))</f>
        <v>45597</v>
      </c>
      <c r="AF4" s="21">
        <f>IF(OR($P$6="",$P$6=0,$P$7="",$P$7=0,$P$8="",$P$7&lt;1),"",
IF(AF$8="","",
IF($P$6=Lists!$I$6,AF6,
IF($P$6=Lists!$I$7,INT(MONTH(AF7)/3)&amp;"кв"&amp;(YEAR(AF7)-2000)&amp;"г",
IF($P$6=Lists!$I$8,AF8&amp;" год",
IF($P$6=Lists!$I$9,YEAR(AF7)&amp;"г.",""))))))</f>
        <v>45627</v>
      </c>
      <c r="AG4" s="21">
        <f>IF(OR($P$6="",$P$6=0,$P$7="",$P$7=0,$P$8="",$P$7&lt;1),"",
IF(AG$8="","",
IF($P$6=Lists!$I$6,AG6,
IF($P$6=Lists!$I$7,INT(MONTH(AG7)/3)&amp;"кв"&amp;(YEAR(AG7)-2000)&amp;"г",
IF($P$6=Lists!$I$8,AG8&amp;" год",
IF($P$6=Lists!$I$9,YEAR(AG7)&amp;"г.",""))))))</f>
        <v>45658</v>
      </c>
      <c r="AH4" s="21">
        <f>IF(OR($P$6="",$P$6=0,$P$7="",$P$7=0,$P$8="",$P$7&lt;1),"",
IF(AH$8="","",
IF($P$6=Lists!$I$6,AH6,
IF($P$6=Lists!$I$7,INT(MONTH(AH7)/3)&amp;"кв"&amp;(YEAR(AH7)-2000)&amp;"г",
IF($P$6=Lists!$I$8,AH8&amp;" год",
IF($P$6=Lists!$I$9,YEAR(AH7)&amp;"г.",""))))))</f>
        <v>45689</v>
      </c>
      <c r="AI4" s="21">
        <f>IF(OR($P$6="",$P$6=0,$P$7="",$P$7=0,$P$8="",$P$7&lt;1),"",
IF(AI$8="","",
IF($P$6=Lists!$I$6,AI6,
IF($P$6=Lists!$I$7,INT(MONTH(AI7)/3)&amp;"кв"&amp;(YEAR(AI7)-2000)&amp;"г",
IF($P$6=Lists!$I$8,AI8&amp;" год",
IF($P$6=Lists!$I$9,YEAR(AI7)&amp;"г.",""))))))</f>
        <v>45717</v>
      </c>
      <c r="AJ4" s="21">
        <f>IF(OR($P$6="",$P$6=0,$P$7="",$P$7=0,$P$8="",$P$7&lt;1),"",
IF(AJ$8="","",
IF($P$6=Lists!$I$6,AJ6,
IF($P$6=Lists!$I$7,INT(MONTH(AJ7)/3)&amp;"кв"&amp;(YEAR(AJ7)-2000)&amp;"г",
IF($P$6=Lists!$I$8,AJ8&amp;" год",
IF($P$6=Lists!$I$9,YEAR(AJ7)&amp;"г.",""))))))</f>
        <v>45748</v>
      </c>
      <c r="AK4" s="21">
        <f>IF(OR($P$6="",$P$6=0,$P$7="",$P$7=0,$P$8="",$P$7&lt;1),"",
IF(AK$8="","",
IF($P$6=Lists!$I$6,AK6,
IF($P$6=Lists!$I$7,INT(MONTH(AK7)/3)&amp;"кв"&amp;(YEAR(AK7)-2000)&amp;"г",
IF($P$6=Lists!$I$8,AK8&amp;" год",
IF($P$6=Lists!$I$9,YEAR(AK7)&amp;"г.",""))))))</f>
        <v>45778</v>
      </c>
      <c r="AL4" s="21">
        <f>IF(OR($P$6="",$P$6=0,$P$7="",$P$7=0,$P$8="",$P$7&lt;1),"",
IF(AL$8="","",
IF($P$6=Lists!$I$6,AL6,
IF($P$6=Lists!$I$7,INT(MONTH(AL7)/3)&amp;"кв"&amp;(YEAR(AL7)-2000)&amp;"г",
IF($P$6=Lists!$I$8,AL8&amp;" год",
IF($P$6=Lists!$I$9,YEAR(AL7)&amp;"г.",""))))))</f>
        <v>45809</v>
      </c>
      <c r="AM4" s="21">
        <f>IF(OR($P$6="",$P$6=0,$P$7="",$P$7=0,$P$8="",$P$7&lt;1),"",
IF(AM$8="","",
IF($P$6=Lists!$I$6,AM6,
IF($P$6=Lists!$I$7,INT(MONTH(AM7)/3)&amp;"кв"&amp;(YEAR(AM7)-2000)&amp;"г",
IF($P$6=Lists!$I$8,AM8&amp;" год",
IF($P$6=Lists!$I$9,YEAR(AM7)&amp;"г.",""))))))</f>
        <v>45839</v>
      </c>
      <c r="AN4" s="21">
        <f>IF(OR($P$6="",$P$6=0,$P$7="",$P$7=0,$P$8="",$P$7&lt;1),"",
IF(AN$8="","",
IF($P$6=Lists!$I$6,AN6,
IF($P$6=Lists!$I$7,INT(MONTH(AN7)/3)&amp;"кв"&amp;(YEAR(AN7)-2000)&amp;"г",
IF($P$6=Lists!$I$8,AN8&amp;" год",
IF($P$6=Lists!$I$9,YEAR(AN7)&amp;"г.",""))))))</f>
        <v>45870</v>
      </c>
      <c r="AO4" s="21">
        <f>IF(OR($P$6="",$P$6=0,$P$7="",$P$7=0,$P$8="",$P$7&lt;1),"",
IF(AO$8="","",
IF($P$6=Lists!$I$6,AO6,
IF($P$6=Lists!$I$7,INT(MONTH(AO7)/3)&amp;"кв"&amp;(YEAR(AO7)-2000)&amp;"г",
IF($P$6=Lists!$I$8,AO8&amp;" год",
IF($P$6=Lists!$I$9,YEAR(AO7)&amp;"г.",""))))))</f>
        <v>45901</v>
      </c>
      <c r="AP4" s="21">
        <f>IF(OR($P$6="",$P$6=0,$P$7="",$P$7=0,$P$8="",$P$7&lt;1),"",
IF(AP$8="","",
IF($P$6=Lists!$I$6,AP6,
IF($P$6=Lists!$I$7,INT(MONTH(AP7)/3)&amp;"кв"&amp;(YEAR(AP7)-2000)&amp;"г",
IF($P$6=Lists!$I$8,AP8&amp;" год",
IF($P$6=Lists!$I$9,YEAR(AP7)&amp;"г.",""))))))</f>
        <v>45931</v>
      </c>
      <c r="AQ4" s="21">
        <f>IF(OR($P$6="",$P$6=0,$P$7="",$P$7=0,$P$8="",$P$7&lt;1),"",
IF(AQ$8="","",
IF($P$6=Lists!$I$6,AQ6,
IF($P$6=Lists!$I$7,INT(MONTH(AQ7)/3)&amp;"кв"&amp;(YEAR(AQ7)-2000)&amp;"г",
IF($P$6=Lists!$I$8,AQ8&amp;" год",
IF($P$6=Lists!$I$9,YEAR(AQ7)&amp;"г.",""))))))</f>
        <v>45962</v>
      </c>
      <c r="AR4" s="21">
        <f>IF(OR($P$6="",$P$6=0,$P$7="",$P$7=0,$P$8="",$P$7&lt;1),"",
IF(AR$8="","",
IF($P$6=Lists!$I$6,AR6,
IF($P$6=Lists!$I$7,INT(MONTH(AR7)/3)&amp;"кв"&amp;(YEAR(AR7)-2000)&amp;"г",
IF($P$6=Lists!$I$8,AR8&amp;" год",
IF($P$6=Lists!$I$9,YEAR(AR7)&amp;"г.",""))))))</f>
        <v>45992</v>
      </c>
      <c r="AS4" s="21">
        <f>IF(OR($P$6="",$P$6=0,$P$7="",$P$7=0,$P$8="",$P$7&lt;1),"",
IF(AS$8="","",
IF($P$6=Lists!$I$6,AS6,
IF($P$6=Lists!$I$7,INT(MONTH(AS7)/3)&amp;"кв"&amp;(YEAR(AS7)-2000)&amp;"г",
IF($P$6=Lists!$I$8,AS8&amp;" год",
IF($P$6=Lists!$I$9,YEAR(AS7)&amp;"г.",""))))))</f>
        <v>46023</v>
      </c>
      <c r="AT4" s="21">
        <f>IF(OR($P$6="",$P$6=0,$P$7="",$P$7=0,$P$8="",$P$7&lt;1),"",
IF(AT$8="","",
IF($P$6=Lists!$I$6,AT6,
IF($P$6=Lists!$I$7,INT(MONTH(AT7)/3)&amp;"кв"&amp;(YEAR(AT7)-2000)&amp;"г",
IF($P$6=Lists!$I$8,AT8&amp;" год",
IF($P$6=Lists!$I$9,YEAR(AT7)&amp;"г.",""))))))</f>
        <v>46054</v>
      </c>
      <c r="AU4" s="21">
        <f>IF(OR($P$6="",$P$6=0,$P$7="",$P$7=0,$P$8="",$P$7&lt;1),"",
IF(AU$8="","",
IF($P$6=Lists!$I$6,AU6,
IF($P$6=Lists!$I$7,INT(MONTH(AU7)/3)&amp;"кв"&amp;(YEAR(AU7)-2000)&amp;"г",
IF($P$6=Lists!$I$8,AU8&amp;" год",
IF($P$6=Lists!$I$9,YEAR(AU7)&amp;"г.",""))))))</f>
        <v>46082</v>
      </c>
      <c r="AV4" s="21">
        <f>IF(OR($P$6="",$P$6=0,$P$7="",$P$7=0,$P$8="",$P$7&lt;1),"",
IF(AV$8="","",
IF($P$6=Lists!$I$6,AV6,
IF($P$6=Lists!$I$7,INT(MONTH(AV7)/3)&amp;"кв"&amp;(YEAR(AV7)-2000)&amp;"г",
IF($P$6=Lists!$I$8,AV8&amp;" год",
IF($P$6=Lists!$I$9,YEAR(AV7)&amp;"г.",""))))))</f>
        <v>46113</v>
      </c>
      <c r="AW4" s="21">
        <f>IF(OR($P$6="",$P$6=0,$P$7="",$P$7=0,$P$8="",$P$7&lt;1),"",
IF(AW$8="","",
IF($P$6=Lists!$I$6,AW6,
IF($P$6=Lists!$I$7,INT(MONTH(AW7)/3)&amp;"кв"&amp;(YEAR(AW7)-2000)&amp;"г",
IF($P$6=Lists!$I$8,AW8&amp;" год",
IF($P$6=Lists!$I$9,YEAR(AW7)&amp;"г.",""))))))</f>
        <v>46143</v>
      </c>
      <c r="AX4" s="21">
        <f>IF(OR($P$6="",$P$6=0,$P$7="",$P$7=0,$P$8="",$P$7&lt;1),"",
IF(AX$8="","",
IF($P$6=Lists!$I$6,AX6,
IF($P$6=Lists!$I$7,INT(MONTH(AX7)/3)&amp;"кв"&amp;(YEAR(AX7)-2000)&amp;"г",
IF($P$6=Lists!$I$8,AX8&amp;" год",
IF($P$6=Lists!$I$9,YEAR(AX7)&amp;"г.",""))))))</f>
        <v>46174</v>
      </c>
      <c r="AY4" s="21">
        <f>IF(OR($P$6="",$P$6=0,$P$7="",$P$7=0,$P$8="",$P$7&lt;1),"",
IF(AY$8="","",
IF($P$6=Lists!$I$6,AY6,
IF($P$6=Lists!$I$7,INT(MONTH(AY7)/3)&amp;"кв"&amp;(YEAR(AY7)-2000)&amp;"г",
IF($P$6=Lists!$I$8,AY8&amp;" год",
IF($P$6=Lists!$I$9,YEAR(AY7)&amp;"г.",""))))))</f>
        <v>46204</v>
      </c>
      <c r="AZ4" s="21">
        <f>IF(OR($P$6="",$P$6=0,$P$7="",$P$7=0,$P$8="",$P$7&lt;1),"",
IF(AZ$8="","",
IF($P$6=Lists!$I$6,AZ6,
IF($P$6=Lists!$I$7,INT(MONTH(AZ7)/3)&amp;"кв"&amp;(YEAR(AZ7)-2000)&amp;"г",
IF($P$6=Lists!$I$8,AZ8&amp;" год",
IF($P$6=Lists!$I$9,YEAR(AZ7)&amp;"г.",""))))))</f>
        <v>46235</v>
      </c>
      <c r="BA4" s="21">
        <f>IF(OR($P$6="",$P$6=0,$P$7="",$P$7=0,$P$8="",$P$7&lt;1),"",
IF(BA$8="","",
IF($P$6=Lists!$I$6,BA6,
IF($P$6=Lists!$I$7,INT(MONTH(BA7)/3)&amp;"кв"&amp;(YEAR(BA7)-2000)&amp;"г",
IF($P$6=Lists!$I$8,BA8&amp;" год",
IF($P$6=Lists!$I$9,YEAR(BA7)&amp;"г.",""))))))</f>
        <v>46266</v>
      </c>
      <c r="BB4" s="21">
        <f>IF(OR($P$6="",$P$6=0,$P$7="",$P$7=0,$P$8="",$P$7&lt;1),"",
IF(BB$8="","",
IF($P$6=Lists!$I$6,BB6,
IF($P$6=Lists!$I$7,INT(MONTH(BB7)/3)&amp;"кв"&amp;(YEAR(BB7)-2000)&amp;"г",
IF($P$6=Lists!$I$8,BB8&amp;" год",
IF($P$6=Lists!$I$9,YEAR(BB7)&amp;"г.",""))))))</f>
        <v>46296</v>
      </c>
      <c r="BC4" s="21">
        <f>IF(OR($P$6="",$P$6=0,$P$7="",$P$7=0,$P$8="",$P$7&lt;1),"",
IF(BC$8="","",
IF($P$6=Lists!$I$6,BC6,
IF($P$6=Lists!$I$7,INT(MONTH(BC7)/3)&amp;"кв"&amp;(YEAR(BC7)-2000)&amp;"г",
IF($P$6=Lists!$I$8,BC8&amp;" год",
IF($P$6=Lists!$I$9,YEAR(BC7)&amp;"г.",""))))))</f>
        <v>46327</v>
      </c>
      <c r="BD4" s="21">
        <f>IF(OR($P$6="",$P$6=0,$P$7="",$P$7=0,$P$8="",$P$7&lt;1),"",
IF(BD$8="","",
IF($P$6=Lists!$I$6,BD6,
IF($P$6=Lists!$I$7,INT(MONTH(BD7)/3)&amp;"кв"&amp;(YEAR(BD7)-2000)&amp;"г",
IF($P$6=Lists!$I$8,BD8&amp;" год",
IF($P$6=Lists!$I$9,YEAR(BD7)&amp;"г.",""))))))</f>
        <v>46357</v>
      </c>
      <c r="BE4" s="21">
        <f>IF(OR($P$6="",$P$6=0,$P$7="",$P$7=0,$P$8="",$P$7&lt;1),"",
IF(BE$8="","",
IF($P$6=Lists!$I$6,BE6,
IF($P$6=Lists!$I$7,INT(MONTH(BE7)/3)&amp;"кв"&amp;(YEAR(BE7)-2000)&amp;"г",
IF($P$6=Lists!$I$8,BE8&amp;" год",
IF($P$6=Lists!$I$9,YEAR(BE7)&amp;"г.",""))))))</f>
        <v>46388</v>
      </c>
      <c r="BF4" s="21">
        <f>IF(OR($P$6="",$P$6=0,$P$7="",$P$7=0,$P$8="",$P$7&lt;1),"",
IF(BF$8="","",
IF($P$6=Lists!$I$6,BF6,
IF($P$6=Lists!$I$7,INT(MONTH(BF7)/3)&amp;"кв"&amp;(YEAR(BF7)-2000)&amp;"г",
IF($P$6=Lists!$I$8,BF8&amp;" год",
IF($P$6=Lists!$I$9,YEAR(BF7)&amp;"г.",""))))))</f>
        <v>46419</v>
      </c>
      <c r="BG4" s="21">
        <f>IF(OR($P$6="",$P$6=0,$P$7="",$P$7=0,$P$8="",$P$7&lt;1),"",
IF(BG$8="","",
IF($P$6=Lists!$I$6,BG6,
IF($P$6=Lists!$I$7,INT(MONTH(BG7)/3)&amp;"кв"&amp;(YEAR(BG7)-2000)&amp;"г",
IF($P$6=Lists!$I$8,BG8&amp;" год",
IF($P$6=Lists!$I$9,YEAR(BG7)&amp;"г.",""))))))</f>
        <v>46447</v>
      </c>
      <c r="BH4" s="21">
        <f>IF(OR($P$6="",$P$6=0,$P$7="",$P$7=0,$P$8="",$P$7&lt;1),"",
IF(BH$8="","",
IF($P$6=Lists!$I$6,BH6,
IF($P$6=Lists!$I$7,INT(MONTH(BH7)/3)&amp;"кв"&amp;(YEAR(BH7)-2000)&amp;"г",
IF($P$6=Lists!$I$8,BH8&amp;" год",
IF($P$6=Lists!$I$9,YEAR(BH7)&amp;"г.",""))))))</f>
        <v>46478</v>
      </c>
      <c r="BI4" s="21">
        <f>IF(OR($P$6="",$P$6=0,$P$7="",$P$7=0,$P$8="",$P$7&lt;1),"",
IF(BI$8="","",
IF($P$6=Lists!$I$6,BI6,
IF($P$6=Lists!$I$7,INT(MONTH(BI7)/3)&amp;"кв"&amp;(YEAR(BI7)-2000)&amp;"г",
IF($P$6=Lists!$I$8,BI8&amp;" год",
IF($P$6=Lists!$I$9,YEAR(BI7)&amp;"г.",""))))))</f>
        <v>46508</v>
      </c>
      <c r="BJ4" s="21">
        <f>IF(OR($P$6="",$P$6=0,$P$7="",$P$7=0,$P$8="",$P$7&lt;1),"",
IF(BJ$8="","",
IF($P$6=Lists!$I$6,BJ6,
IF($P$6=Lists!$I$7,INT(MONTH(BJ7)/3)&amp;"кв"&amp;(YEAR(BJ7)-2000)&amp;"г",
IF($P$6=Lists!$I$8,BJ8&amp;" год",
IF($P$6=Lists!$I$9,YEAR(BJ7)&amp;"г.",""))))))</f>
        <v>46539</v>
      </c>
      <c r="BK4" s="21">
        <f>IF(OR($P$6="",$P$6=0,$P$7="",$P$7=0,$P$8="",$P$7&lt;1),"",
IF(BK$8="","",
IF($P$6=Lists!$I$6,BK6,
IF($P$6=Lists!$I$7,INT(MONTH(BK7)/3)&amp;"кв"&amp;(YEAR(BK7)-2000)&amp;"г",
IF($P$6=Lists!$I$8,BK8&amp;" год",
IF($P$6=Lists!$I$9,YEAR(BK7)&amp;"г.",""))))))</f>
        <v>46569</v>
      </c>
      <c r="BL4" s="21">
        <f>IF(OR($P$6="",$P$6=0,$P$7="",$P$7=0,$P$8="",$P$7&lt;1),"",
IF(BL$8="","",
IF($P$6=Lists!$I$6,BL6,
IF($P$6=Lists!$I$7,INT(MONTH(BL7)/3)&amp;"кв"&amp;(YEAR(BL7)-2000)&amp;"г",
IF($P$6=Lists!$I$8,BL8&amp;" год",
IF($P$6=Lists!$I$9,YEAR(BL7)&amp;"г.",""))))))</f>
        <v>46600</v>
      </c>
      <c r="BM4" s="21">
        <f>IF(OR($P$6="",$P$6=0,$P$7="",$P$7=0,$P$8="",$P$7&lt;1),"",
IF(BM$8="","",
IF($P$6=Lists!$I$6,BM6,
IF($P$6=Lists!$I$7,INT(MONTH(BM7)/3)&amp;"кв"&amp;(YEAR(BM7)-2000)&amp;"г",
IF($P$6=Lists!$I$8,BM8&amp;" год",
IF($P$6=Lists!$I$9,YEAR(BM7)&amp;"г.",""))))))</f>
        <v>46631</v>
      </c>
      <c r="BN4" s="21">
        <f>IF(OR($P$6="",$P$6=0,$P$7="",$P$7=0,$P$8="",$P$7&lt;1),"",
IF(BN$8="","",
IF($P$6=Lists!$I$6,BN6,
IF($P$6=Lists!$I$7,INT(MONTH(BN7)/3)&amp;"кв"&amp;(YEAR(BN7)-2000)&amp;"г",
IF($P$6=Lists!$I$8,BN8&amp;" год",
IF($P$6=Lists!$I$9,YEAR(BN7)&amp;"г.",""))))))</f>
        <v>46661</v>
      </c>
      <c r="BO4" s="21">
        <f>IF(OR($P$6="",$P$6=0,$P$7="",$P$7=0,$P$8="",$P$7&lt;1),"",
IF(BO$8="","",
IF($P$6=Lists!$I$6,BO6,
IF($P$6=Lists!$I$7,INT(MONTH(BO7)/3)&amp;"кв"&amp;(YEAR(BO7)-2000)&amp;"г",
IF($P$6=Lists!$I$8,BO8&amp;" год",
IF($P$6=Lists!$I$9,YEAR(BO7)&amp;"г.",""))))))</f>
        <v>46692</v>
      </c>
      <c r="BP4" s="21">
        <f>IF(OR($P$6="",$P$6=0,$P$7="",$P$7=0,$P$8="",$P$7&lt;1),"",
IF(BP$8="","",
IF($P$6=Lists!$I$6,BP6,
IF($P$6=Lists!$I$7,INT(MONTH(BP7)/3)&amp;"кв"&amp;(YEAR(BP7)-2000)&amp;"г",
IF($P$6=Lists!$I$8,BP8&amp;" год",
IF($P$6=Lists!$I$9,YEAR(BP7)&amp;"г.",""))))))</f>
        <v>46722</v>
      </c>
      <c r="BQ4" s="21">
        <f>IF(OR($P$6="",$P$6=0,$P$7="",$P$7=0,$P$8="",$P$7&lt;1),"",
IF(BQ$8="","",
IF($P$6=Lists!$I$6,BQ6,
IF($P$6=Lists!$I$7,INT(MONTH(BQ7)/3)&amp;"кв"&amp;(YEAR(BQ7)-2000)&amp;"г",
IF($P$6=Lists!$I$8,BQ8&amp;" год",
IF($P$6=Lists!$I$9,YEAR(BQ7)&amp;"г.",""))))))</f>
        <v>46753</v>
      </c>
      <c r="BR4" s="21">
        <f>IF(OR($P$6="",$P$6=0,$P$7="",$P$7=0,$P$8="",$P$7&lt;1),"",
IF(BR$8="","",
IF($P$6=Lists!$I$6,BR6,
IF($P$6=Lists!$I$7,INT(MONTH(BR7)/3)&amp;"кв"&amp;(YEAR(BR7)-2000)&amp;"г",
IF($P$6=Lists!$I$8,BR8&amp;" год",
IF($P$6=Lists!$I$9,YEAR(BR7)&amp;"г.",""))))))</f>
        <v>46784</v>
      </c>
      <c r="BS4" s="21">
        <f>IF(OR($P$6="",$P$6=0,$P$7="",$P$7=0,$P$8="",$P$7&lt;1),"",
IF(BS$8="","",
IF($P$6=Lists!$I$6,BS6,
IF($P$6=Lists!$I$7,INT(MONTH(BS7)/3)&amp;"кв"&amp;(YEAR(BS7)-2000)&amp;"г",
IF($P$6=Lists!$I$8,BS8&amp;" год",
IF($P$6=Lists!$I$9,YEAR(BS7)&amp;"г.",""))))))</f>
        <v>46813</v>
      </c>
      <c r="BT4" s="21">
        <f>IF(OR($P$6="",$P$6=0,$P$7="",$P$7=0,$P$8="",$P$7&lt;1),"",
IF(BT$8="","",
IF($P$6=Lists!$I$6,BT6,
IF($P$6=Lists!$I$7,INT(MONTH(BT7)/3)&amp;"кв"&amp;(YEAR(BT7)-2000)&amp;"г",
IF($P$6=Lists!$I$8,BT8&amp;" год",
IF($P$6=Lists!$I$9,YEAR(BT7)&amp;"г.",""))))))</f>
        <v>46844</v>
      </c>
      <c r="BU4" s="21">
        <f>IF(OR($P$6="",$P$6=0,$P$7="",$P$7=0,$P$8="",$P$7&lt;1),"",
IF(BU$8="","",
IF($P$6=Lists!$I$6,BU6,
IF($P$6=Lists!$I$7,INT(MONTH(BU7)/3)&amp;"кв"&amp;(YEAR(BU7)-2000)&amp;"г",
IF($P$6=Lists!$I$8,BU8&amp;" год",
IF($P$6=Lists!$I$9,YEAR(BU7)&amp;"г.",""))))))</f>
        <v>46874</v>
      </c>
      <c r="BV4" s="21">
        <f>IF(OR($P$6="",$P$6=0,$P$7="",$P$7=0,$P$8="",$P$7&lt;1),"",
IF(BV$8="","",
IF($P$6=Lists!$I$6,BV6,
IF($P$6=Lists!$I$7,INT(MONTH(BV7)/3)&amp;"кв"&amp;(YEAR(BV7)-2000)&amp;"г",
IF($P$6=Lists!$I$8,BV8&amp;" год",
IF($P$6=Lists!$I$9,YEAR(BV7)&amp;"г.",""))))))</f>
        <v>46905</v>
      </c>
      <c r="BW4" s="21">
        <f>IF(OR($P$6="",$P$6=0,$P$7="",$P$7=0,$P$8="",$P$7&lt;1),"",
IF(BW$8="","",
IF($P$6=Lists!$I$6,BW6,
IF($P$6=Lists!$I$7,INT(MONTH(BW7)/3)&amp;"кв"&amp;(YEAR(BW7)-2000)&amp;"г",
IF($P$6=Lists!$I$8,BW8&amp;" год",
IF($P$6=Lists!$I$9,YEAR(BW7)&amp;"г.",""))))))</f>
        <v>46935</v>
      </c>
      <c r="BX4" s="21">
        <f>IF(OR($P$6="",$P$6=0,$P$7="",$P$7=0,$P$8="",$P$7&lt;1),"",
IF(BX$8="","",
IF($P$6=Lists!$I$6,BX6,
IF($P$6=Lists!$I$7,INT(MONTH(BX7)/3)&amp;"кв"&amp;(YEAR(BX7)-2000)&amp;"г",
IF($P$6=Lists!$I$8,BX8&amp;" год",
IF($P$6=Lists!$I$9,YEAR(BX7)&amp;"г.",""))))))</f>
        <v>46966</v>
      </c>
      <c r="BY4" s="21">
        <f>IF(OR($P$6="",$P$6=0,$P$7="",$P$7=0,$P$8="",$P$7&lt;1),"",
IF(BY$8="","",
IF($P$6=Lists!$I$6,BY6,
IF($P$6=Lists!$I$7,INT(MONTH(BY7)/3)&amp;"кв"&amp;(YEAR(BY7)-2000)&amp;"г",
IF($P$6=Lists!$I$8,BY8&amp;" год",
IF($P$6=Lists!$I$9,YEAR(BY7)&amp;"г.",""))))))</f>
        <v>46997</v>
      </c>
      <c r="BZ4" s="21">
        <f>IF(OR($P$6="",$P$6=0,$P$7="",$P$7=0,$P$8="",$P$7&lt;1),"",
IF(BZ$8="","",
IF($P$6=Lists!$I$6,BZ6,
IF($P$6=Lists!$I$7,INT(MONTH(BZ7)/3)&amp;"кв"&amp;(YEAR(BZ7)-2000)&amp;"г",
IF($P$6=Lists!$I$8,BZ8&amp;" год",
IF($P$6=Lists!$I$9,YEAR(BZ7)&amp;"г.",""))))))</f>
        <v>47027</v>
      </c>
      <c r="CA4" s="21">
        <f>IF(OR($P$6="",$P$6=0,$P$7="",$P$7=0,$P$8="",$P$7&lt;1),"",
IF(CA$8="","",
IF($P$6=Lists!$I$6,CA6,
IF($P$6=Lists!$I$7,INT(MONTH(CA7)/3)&amp;"кв"&amp;(YEAR(CA7)-2000)&amp;"г",
IF($P$6=Lists!$I$8,CA8&amp;" год",
IF($P$6=Lists!$I$9,YEAR(CA7)&amp;"г.",""))))))</f>
        <v>47058</v>
      </c>
      <c r="CB4" s="21">
        <f>IF(OR($P$6="",$P$6=0,$P$7="",$P$7=0,$P$8="",$P$7&lt;1),"",
IF(CB$8="","",
IF($P$6=Lists!$I$6,CB6,
IF($P$6=Lists!$I$7,INT(MONTH(CB7)/3)&amp;"кв"&amp;(YEAR(CB7)-2000)&amp;"г",
IF($P$6=Lists!$I$8,CB8&amp;" год",
IF($P$6=Lists!$I$9,YEAR(CB7)&amp;"г.",""))))))</f>
        <v>47088</v>
      </c>
      <c r="CC4" s="21">
        <f>IF(OR($P$6="",$P$6=0,$P$7="",$P$7=0,$P$8="",$P$7&lt;1),"",
IF(CC$8="","",
IF($P$6=Lists!$I$6,CC6,
IF($P$6=Lists!$I$7,INT(MONTH(CC7)/3)&amp;"кв"&amp;(YEAR(CC7)-2000)&amp;"г",
IF($P$6=Lists!$I$8,CC8&amp;" год",
IF($P$6=Lists!$I$9,YEAR(CC7)&amp;"г.",""))))))</f>
        <v>47119</v>
      </c>
      <c r="CD4" s="21">
        <f>IF(OR($P$6="",$P$6=0,$P$7="",$P$7=0,$P$8="",$P$7&lt;1),"",
IF(CD$8="","",
IF($P$6=Lists!$I$6,CD6,
IF($P$6=Lists!$I$7,INT(MONTH(CD7)/3)&amp;"кв"&amp;(YEAR(CD7)-2000)&amp;"г",
IF($P$6=Lists!$I$8,CD8&amp;" год",
IF($P$6=Lists!$I$9,YEAR(CD7)&amp;"г.",""))))))</f>
        <v>47150</v>
      </c>
      <c r="CE4" s="21">
        <f>IF(OR($P$6="",$P$6=0,$P$7="",$P$7=0,$P$8="",$P$7&lt;1),"",
IF(CE$8="","",
IF($P$6=Lists!$I$6,CE6,
IF($P$6=Lists!$I$7,INT(MONTH(CE7)/3)&amp;"кв"&amp;(YEAR(CE7)-2000)&amp;"г",
IF($P$6=Lists!$I$8,CE8&amp;" год",
IF($P$6=Lists!$I$9,YEAR(CE7)&amp;"г.",""))))))</f>
        <v>47178</v>
      </c>
      <c r="CF4" s="21" t="str">
        <f>IF(OR($P$6="",$P$6=0,$P$7="",$P$7=0,$P$8="",$P$7&lt;1),"",
IF(CF$8="","",
IF($P$6=Lists!$I$6,CF6,
IF($P$6=Lists!$I$7,INT(MONTH(CF7)/3)&amp;"кв"&amp;(YEAR(CF7)-2000)&amp;"г",
IF($P$6=Lists!$I$8,CF8&amp;" год",
IF($P$6=Lists!$I$9,YEAR(CF7)&amp;"г.",""))))))</f>
        <v/>
      </c>
    </row>
    <row r="5" spans="2:84" ht="3" customHeight="1" x14ac:dyDescent="0.3">
      <c r="H5" s="4"/>
      <c r="I5" s="4"/>
      <c r="J5" s="4"/>
      <c r="M5" s="34"/>
      <c r="P5" s="12"/>
      <c r="U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</row>
    <row r="6" spans="2:84" ht="12" customHeight="1" x14ac:dyDescent="0.3">
      <c r="B6" s="13">
        <f>ROW()</f>
        <v>6</v>
      </c>
      <c r="H6" s="1" t="str">
        <f>I6</f>
        <v>минимальный период расчетов</v>
      </c>
      <c r="I6" s="1" t="str">
        <f>Lists!$I$4</f>
        <v>минимальный период расчетов</v>
      </c>
      <c r="M6" s="35" t="s">
        <v>11</v>
      </c>
      <c r="O6" s="8" t="s">
        <v>4</v>
      </c>
      <c r="P6" s="18" t="s">
        <v>6</v>
      </c>
      <c r="Q6" s="9" t="s">
        <v>5</v>
      </c>
      <c r="U6" s="25">
        <f>X6</f>
        <v>45383</v>
      </c>
      <c r="X6" s="25">
        <f>IF(OR($P$6="",$P$6=0,$P$7="",$P$7=0,$P$8="",$P$7&lt;1),"",
IF(X$8="","",
IF(X$8=1,EOMONTH($P$7,-1)+1,W7+1)))</f>
        <v>45383</v>
      </c>
      <c r="Y6" s="25">
        <f t="shared" ref="Y6:AD6" si="1">IF(OR($P$6="",$P$6=0,$P$7="",$P$7=0,$P$8="",$P$7&lt;1),"",
IF(Y$8="","",
IF(Y$8=1,EOMONTH($P$7,-1)+1,X7+1)))</f>
        <v>45413</v>
      </c>
      <c r="Z6" s="25">
        <f t="shared" si="1"/>
        <v>45444</v>
      </c>
      <c r="AA6" s="25">
        <f t="shared" si="1"/>
        <v>45474</v>
      </c>
      <c r="AB6" s="25">
        <f t="shared" si="1"/>
        <v>45505</v>
      </c>
      <c r="AC6" s="25">
        <f t="shared" si="1"/>
        <v>45536</v>
      </c>
      <c r="AD6" s="25">
        <f t="shared" si="1"/>
        <v>45566</v>
      </c>
      <c r="AE6" s="25">
        <f t="shared" ref="AE6" si="2">IF(OR($P$6="",$P$6=0,$P$7="",$P$7=0,$P$8="",$P$7&lt;1),"",
IF(AE$8="","",
IF(AE$8=1,EOMONTH($P$7,-1)+1,AD7+1)))</f>
        <v>45597</v>
      </c>
      <c r="AF6" s="25">
        <f t="shared" ref="AF6" si="3">IF(OR($P$6="",$P$6=0,$P$7="",$P$7=0,$P$8="",$P$7&lt;1),"",
IF(AF$8="","",
IF(AF$8=1,EOMONTH($P$7,-1)+1,AE7+1)))</f>
        <v>45627</v>
      </c>
      <c r="AG6" s="25">
        <f t="shared" ref="AG6" si="4">IF(OR($P$6="",$P$6=0,$P$7="",$P$7=0,$P$8="",$P$7&lt;1),"",
IF(AG$8="","",
IF(AG$8=1,EOMONTH($P$7,-1)+1,AF7+1)))</f>
        <v>45658</v>
      </c>
      <c r="AH6" s="25">
        <f t="shared" ref="AH6" si="5">IF(OR($P$6="",$P$6=0,$P$7="",$P$7=0,$P$8="",$P$7&lt;1),"",
IF(AH$8="","",
IF(AH$8=1,EOMONTH($P$7,-1)+1,AG7+1)))</f>
        <v>45689</v>
      </c>
      <c r="AI6" s="25">
        <f t="shared" ref="AI6" si="6">IF(OR($P$6="",$P$6=0,$P$7="",$P$7=0,$P$8="",$P$7&lt;1),"",
IF(AI$8="","",
IF(AI$8=1,EOMONTH($P$7,-1)+1,AH7+1)))</f>
        <v>45717</v>
      </c>
      <c r="AJ6" s="25">
        <f t="shared" ref="AJ6" si="7">IF(OR($P$6="",$P$6=0,$P$7="",$P$7=0,$P$8="",$P$7&lt;1),"",
IF(AJ$8="","",
IF(AJ$8=1,EOMONTH($P$7,-1)+1,AI7+1)))</f>
        <v>45748</v>
      </c>
      <c r="AK6" s="25">
        <f t="shared" ref="AK6" si="8">IF(OR($P$6="",$P$6=0,$P$7="",$P$7=0,$P$8="",$P$7&lt;1),"",
IF(AK$8="","",
IF(AK$8=1,EOMONTH($P$7,-1)+1,AJ7+1)))</f>
        <v>45778</v>
      </c>
      <c r="AL6" s="25">
        <f t="shared" ref="AL6" si="9">IF(OR($P$6="",$P$6=0,$P$7="",$P$7=0,$P$8="",$P$7&lt;1),"",
IF(AL$8="","",
IF(AL$8=1,EOMONTH($P$7,-1)+1,AK7+1)))</f>
        <v>45809</v>
      </c>
      <c r="AM6" s="25">
        <f t="shared" ref="AM6" si="10">IF(OR($P$6="",$P$6=0,$P$7="",$P$7=0,$P$8="",$P$7&lt;1),"",
IF(AM$8="","",
IF(AM$8=1,EOMONTH($P$7,-1)+1,AL7+1)))</f>
        <v>45839</v>
      </c>
      <c r="AN6" s="25">
        <f t="shared" ref="AN6" si="11">IF(OR($P$6="",$P$6=0,$P$7="",$P$7=0,$P$8="",$P$7&lt;1),"",
IF(AN$8="","",
IF(AN$8=1,EOMONTH($P$7,-1)+1,AM7+1)))</f>
        <v>45870</v>
      </c>
      <c r="AO6" s="25">
        <f t="shared" ref="AO6" si="12">IF(OR($P$6="",$P$6=0,$P$7="",$P$7=0,$P$8="",$P$7&lt;1),"",
IF(AO$8="","",
IF(AO$8=1,EOMONTH($P$7,-1)+1,AN7+1)))</f>
        <v>45901</v>
      </c>
      <c r="AP6" s="25">
        <f t="shared" ref="AP6" si="13">IF(OR($P$6="",$P$6=0,$P$7="",$P$7=0,$P$8="",$P$7&lt;1),"",
IF(AP$8="","",
IF(AP$8=1,EOMONTH($P$7,-1)+1,AO7+1)))</f>
        <v>45931</v>
      </c>
      <c r="AQ6" s="25">
        <f t="shared" ref="AQ6" si="14">IF(OR($P$6="",$P$6=0,$P$7="",$P$7=0,$P$8="",$P$7&lt;1),"",
IF(AQ$8="","",
IF(AQ$8=1,EOMONTH($P$7,-1)+1,AP7+1)))</f>
        <v>45962</v>
      </c>
      <c r="AR6" s="25">
        <f t="shared" ref="AR6" si="15">IF(OR($P$6="",$P$6=0,$P$7="",$P$7=0,$P$8="",$P$7&lt;1),"",
IF(AR$8="","",
IF(AR$8=1,EOMONTH($P$7,-1)+1,AQ7+1)))</f>
        <v>45992</v>
      </c>
      <c r="AS6" s="25">
        <f t="shared" ref="AS6" si="16">IF(OR($P$6="",$P$6=0,$P$7="",$P$7=0,$P$8="",$P$7&lt;1),"",
IF(AS$8="","",
IF(AS$8=1,EOMONTH($P$7,-1)+1,AR7+1)))</f>
        <v>46023</v>
      </c>
      <c r="AT6" s="25">
        <f t="shared" ref="AT6" si="17">IF(OR($P$6="",$P$6=0,$P$7="",$P$7=0,$P$8="",$P$7&lt;1),"",
IF(AT$8="","",
IF(AT$8=1,EOMONTH($P$7,-1)+1,AS7+1)))</f>
        <v>46054</v>
      </c>
      <c r="AU6" s="25">
        <f t="shared" ref="AU6" si="18">IF(OR($P$6="",$P$6=0,$P$7="",$P$7=0,$P$8="",$P$7&lt;1),"",
IF(AU$8="","",
IF(AU$8=1,EOMONTH($P$7,-1)+1,AT7+1)))</f>
        <v>46082</v>
      </c>
      <c r="AV6" s="25">
        <f t="shared" ref="AV6" si="19">IF(OR($P$6="",$P$6=0,$P$7="",$P$7=0,$P$8="",$P$7&lt;1),"",
IF(AV$8="","",
IF(AV$8=1,EOMONTH($P$7,-1)+1,AU7+1)))</f>
        <v>46113</v>
      </c>
      <c r="AW6" s="25">
        <f t="shared" ref="AW6" si="20">IF(OR($P$6="",$P$6=0,$P$7="",$P$7=0,$P$8="",$P$7&lt;1),"",
IF(AW$8="","",
IF(AW$8=1,EOMONTH($P$7,-1)+1,AV7+1)))</f>
        <v>46143</v>
      </c>
      <c r="AX6" s="25">
        <f t="shared" ref="AX6" si="21">IF(OR($P$6="",$P$6=0,$P$7="",$P$7=0,$P$8="",$P$7&lt;1),"",
IF(AX$8="","",
IF(AX$8=1,EOMONTH($P$7,-1)+1,AW7+1)))</f>
        <v>46174</v>
      </c>
      <c r="AY6" s="25">
        <f t="shared" ref="AY6" si="22">IF(OR($P$6="",$P$6=0,$P$7="",$P$7=0,$P$8="",$P$7&lt;1),"",
IF(AY$8="","",
IF(AY$8=1,EOMONTH($P$7,-1)+1,AX7+1)))</f>
        <v>46204</v>
      </c>
      <c r="AZ6" s="25">
        <f t="shared" ref="AZ6" si="23">IF(OR($P$6="",$P$6=0,$P$7="",$P$7=0,$P$8="",$P$7&lt;1),"",
IF(AZ$8="","",
IF(AZ$8=1,EOMONTH($P$7,-1)+1,AY7+1)))</f>
        <v>46235</v>
      </c>
      <c r="BA6" s="25">
        <f t="shared" ref="BA6" si="24">IF(OR($P$6="",$P$6=0,$P$7="",$P$7=0,$P$8="",$P$7&lt;1),"",
IF(BA$8="","",
IF(BA$8=1,EOMONTH($P$7,-1)+1,AZ7+1)))</f>
        <v>46266</v>
      </c>
      <c r="BB6" s="25">
        <f t="shared" ref="BB6" si="25">IF(OR($P$6="",$P$6=0,$P$7="",$P$7=0,$P$8="",$P$7&lt;1),"",
IF(BB$8="","",
IF(BB$8=1,EOMONTH($P$7,-1)+1,BA7+1)))</f>
        <v>46296</v>
      </c>
      <c r="BC6" s="25">
        <f t="shared" ref="BC6" si="26">IF(OR($P$6="",$P$6=0,$P$7="",$P$7=0,$P$8="",$P$7&lt;1),"",
IF(BC$8="","",
IF(BC$8=1,EOMONTH($P$7,-1)+1,BB7+1)))</f>
        <v>46327</v>
      </c>
      <c r="BD6" s="25">
        <f t="shared" ref="BD6" si="27">IF(OR($P$6="",$P$6=0,$P$7="",$P$7=0,$P$8="",$P$7&lt;1),"",
IF(BD$8="","",
IF(BD$8=1,EOMONTH($P$7,-1)+1,BC7+1)))</f>
        <v>46357</v>
      </c>
      <c r="BE6" s="25">
        <f t="shared" ref="BE6" si="28">IF(OR($P$6="",$P$6=0,$P$7="",$P$7=0,$P$8="",$P$7&lt;1),"",
IF(BE$8="","",
IF(BE$8=1,EOMONTH($P$7,-1)+1,BD7+1)))</f>
        <v>46388</v>
      </c>
      <c r="BF6" s="25">
        <f t="shared" ref="BF6" si="29">IF(OR($P$6="",$P$6=0,$P$7="",$P$7=0,$P$8="",$P$7&lt;1),"",
IF(BF$8="","",
IF(BF$8=1,EOMONTH($P$7,-1)+1,BE7+1)))</f>
        <v>46419</v>
      </c>
      <c r="BG6" s="25">
        <f t="shared" ref="BG6" si="30">IF(OR($P$6="",$P$6=0,$P$7="",$P$7=0,$P$8="",$P$7&lt;1),"",
IF(BG$8="","",
IF(BG$8=1,EOMONTH($P$7,-1)+1,BF7+1)))</f>
        <v>46447</v>
      </c>
      <c r="BH6" s="25">
        <f t="shared" ref="BH6" si="31">IF(OR($P$6="",$P$6=0,$P$7="",$P$7=0,$P$8="",$P$7&lt;1),"",
IF(BH$8="","",
IF(BH$8=1,EOMONTH($P$7,-1)+1,BG7+1)))</f>
        <v>46478</v>
      </c>
      <c r="BI6" s="25">
        <f t="shared" ref="BI6" si="32">IF(OR($P$6="",$P$6=0,$P$7="",$P$7=0,$P$8="",$P$7&lt;1),"",
IF(BI$8="","",
IF(BI$8=1,EOMONTH($P$7,-1)+1,BH7+1)))</f>
        <v>46508</v>
      </c>
      <c r="BJ6" s="25">
        <f t="shared" ref="BJ6" si="33">IF(OR($P$6="",$P$6=0,$P$7="",$P$7=0,$P$8="",$P$7&lt;1),"",
IF(BJ$8="","",
IF(BJ$8=1,EOMONTH($P$7,-1)+1,BI7+1)))</f>
        <v>46539</v>
      </c>
      <c r="BK6" s="25">
        <f t="shared" ref="BK6" si="34">IF(OR($P$6="",$P$6=0,$P$7="",$P$7=0,$P$8="",$P$7&lt;1),"",
IF(BK$8="","",
IF(BK$8=1,EOMONTH($P$7,-1)+1,BJ7+1)))</f>
        <v>46569</v>
      </c>
      <c r="BL6" s="25">
        <f t="shared" ref="BL6" si="35">IF(OR($P$6="",$P$6=0,$P$7="",$P$7=0,$P$8="",$P$7&lt;1),"",
IF(BL$8="","",
IF(BL$8=1,EOMONTH($P$7,-1)+1,BK7+1)))</f>
        <v>46600</v>
      </c>
      <c r="BM6" s="25">
        <f t="shared" ref="BM6" si="36">IF(OR($P$6="",$P$6=0,$P$7="",$P$7=0,$P$8="",$P$7&lt;1),"",
IF(BM$8="","",
IF(BM$8=1,EOMONTH($P$7,-1)+1,BL7+1)))</f>
        <v>46631</v>
      </c>
      <c r="BN6" s="25">
        <f t="shared" ref="BN6" si="37">IF(OR($P$6="",$P$6=0,$P$7="",$P$7=0,$P$8="",$P$7&lt;1),"",
IF(BN$8="","",
IF(BN$8=1,EOMONTH($P$7,-1)+1,BM7+1)))</f>
        <v>46661</v>
      </c>
      <c r="BO6" s="25">
        <f t="shared" ref="BO6" si="38">IF(OR($P$6="",$P$6=0,$P$7="",$P$7=0,$P$8="",$P$7&lt;1),"",
IF(BO$8="","",
IF(BO$8=1,EOMONTH($P$7,-1)+1,BN7+1)))</f>
        <v>46692</v>
      </c>
      <c r="BP6" s="25">
        <f t="shared" ref="BP6" si="39">IF(OR($P$6="",$P$6=0,$P$7="",$P$7=0,$P$8="",$P$7&lt;1),"",
IF(BP$8="","",
IF(BP$8=1,EOMONTH($P$7,-1)+1,BO7+1)))</f>
        <v>46722</v>
      </c>
      <c r="BQ6" s="25">
        <f t="shared" ref="BQ6" si="40">IF(OR($P$6="",$P$6=0,$P$7="",$P$7=0,$P$8="",$P$7&lt;1),"",
IF(BQ$8="","",
IF(BQ$8=1,EOMONTH($P$7,-1)+1,BP7+1)))</f>
        <v>46753</v>
      </c>
      <c r="BR6" s="25">
        <f t="shared" ref="BR6" si="41">IF(OR($P$6="",$P$6=0,$P$7="",$P$7=0,$P$8="",$P$7&lt;1),"",
IF(BR$8="","",
IF(BR$8=1,EOMONTH($P$7,-1)+1,BQ7+1)))</f>
        <v>46784</v>
      </c>
      <c r="BS6" s="25">
        <f t="shared" ref="BS6" si="42">IF(OR($P$6="",$P$6=0,$P$7="",$P$7=0,$P$8="",$P$7&lt;1),"",
IF(BS$8="","",
IF(BS$8=1,EOMONTH($P$7,-1)+1,BR7+1)))</f>
        <v>46813</v>
      </c>
      <c r="BT6" s="25">
        <f t="shared" ref="BT6" si="43">IF(OR($P$6="",$P$6=0,$P$7="",$P$7=0,$P$8="",$P$7&lt;1),"",
IF(BT$8="","",
IF(BT$8=1,EOMONTH($P$7,-1)+1,BS7+1)))</f>
        <v>46844</v>
      </c>
      <c r="BU6" s="25">
        <f t="shared" ref="BU6" si="44">IF(OR($P$6="",$P$6=0,$P$7="",$P$7=0,$P$8="",$P$7&lt;1),"",
IF(BU$8="","",
IF(BU$8=1,EOMONTH($P$7,-1)+1,BT7+1)))</f>
        <v>46874</v>
      </c>
      <c r="BV6" s="25">
        <f t="shared" ref="BV6" si="45">IF(OR($P$6="",$P$6=0,$P$7="",$P$7=0,$P$8="",$P$7&lt;1),"",
IF(BV$8="","",
IF(BV$8=1,EOMONTH($P$7,-1)+1,BU7+1)))</f>
        <v>46905</v>
      </c>
      <c r="BW6" s="25">
        <f t="shared" ref="BW6" si="46">IF(OR($P$6="",$P$6=0,$P$7="",$P$7=0,$P$8="",$P$7&lt;1),"",
IF(BW$8="","",
IF(BW$8=1,EOMONTH($P$7,-1)+1,BV7+1)))</f>
        <v>46935</v>
      </c>
      <c r="BX6" s="25">
        <f t="shared" ref="BX6" si="47">IF(OR($P$6="",$P$6=0,$P$7="",$P$7=0,$P$8="",$P$7&lt;1),"",
IF(BX$8="","",
IF(BX$8=1,EOMONTH($P$7,-1)+1,BW7+1)))</f>
        <v>46966</v>
      </c>
      <c r="BY6" s="25">
        <f t="shared" ref="BY6" si="48">IF(OR($P$6="",$P$6=0,$P$7="",$P$7=0,$P$8="",$P$7&lt;1),"",
IF(BY$8="","",
IF(BY$8=1,EOMONTH($P$7,-1)+1,BX7+1)))</f>
        <v>46997</v>
      </c>
      <c r="BZ6" s="25">
        <f t="shared" ref="BZ6" si="49">IF(OR($P$6="",$P$6=0,$P$7="",$P$7=0,$P$8="",$P$7&lt;1),"",
IF(BZ$8="","",
IF(BZ$8=1,EOMONTH($P$7,-1)+1,BY7+1)))</f>
        <v>47027</v>
      </c>
      <c r="CA6" s="25">
        <f t="shared" ref="CA6" si="50">IF(OR($P$6="",$P$6=0,$P$7="",$P$7=0,$P$8="",$P$7&lt;1),"",
IF(CA$8="","",
IF(CA$8=1,EOMONTH($P$7,-1)+1,BZ7+1)))</f>
        <v>47058</v>
      </c>
      <c r="CB6" s="25">
        <f t="shared" ref="CB6" si="51">IF(OR($P$6="",$P$6=0,$P$7="",$P$7=0,$P$8="",$P$7&lt;1),"",
IF(CB$8="","",
IF(CB$8=1,EOMONTH($P$7,-1)+1,CA7+1)))</f>
        <v>47088</v>
      </c>
      <c r="CC6" s="25">
        <f t="shared" ref="CC6" si="52">IF(OR($P$6="",$P$6=0,$P$7="",$P$7=0,$P$8="",$P$7&lt;1),"",
IF(CC$8="","",
IF(CC$8=1,EOMONTH($P$7,-1)+1,CB7+1)))</f>
        <v>47119</v>
      </c>
      <c r="CD6" s="25">
        <f t="shared" ref="CD6" si="53">IF(OR($P$6="",$P$6=0,$P$7="",$P$7=0,$P$8="",$P$7&lt;1),"",
IF(CD$8="","",
IF(CD$8=1,EOMONTH($P$7,-1)+1,CC7+1)))</f>
        <v>47150</v>
      </c>
      <c r="CE6" s="25">
        <f t="shared" ref="CE6" si="54">IF(OR($P$6="",$P$6=0,$P$7="",$P$7=0,$P$8="",$P$7&lt;1),"",
IF(CE$8="","",
IF(CE$8=1,EOMONTH($P$7,-1)+1,CD7+1)))</f>
        <v>47178</v>
      </c>
      <c r="CF6" s="25" t="str">
        <f t="shared" ref="CF6" si="55">IF(OR($P$6="",$P$6=0,$P$7="",$P$7=0,$P$8="",$P$7&lt;1),"",
IF(CF$8="","",
IF(CF$8=1,EOMONTH($P$7,-1)+1,CE7+1)))</f>
        <v/>
      </c>
    </row>
    <row r="7" spans="2:84" ht="12" customHeight="1" x14ac:dyDescent="0.3">
      <c r="B7" s="13">
        <f>ROW()</f>
        <v>7</v>
      </c>
      <c r="H7" s="1" t="str">
        <f t="shared" ref="H7:H8" si="56">I7</f>
        <v>старт моделирования</v>
      </c>
      <c r="I7" s="1" t="str">
        <f>Lists!$N$4</f>
        <v>старт моделирования</v>
      </c>
      <c r="M7" s="35" t="s">
        <v>6</v>
      </c>
      <c r="O7" s="8" t="s">
        <v>4</v>
      </c>
      <c r="P7" s="19">
        <v>45383</v>
      </c>
      <c r="Q7" s="9" t="s">
        <v>5</v>
      </c>
      <c r="U7" s="25">
        <f ca="1">MAX(INDIRECT(ADDRESS($B7,X$2)&amp;":"&amp;ADDRESS($B7,MAX($2:$2))))</f>
        <v>47208</v>
      </c>
      <c r="X7" s="25">
        <f>IF(OR($P$6="",$P$6=0,$P$7="",$P$7=0,$P$8="",$P$7&lt;1),"",
IF(X$8="","",
IF($P$6=Lists!$I$6,EOMONTH(X6,0),
IF($P$6=Lists!$I$7,EOMONTH(X6,2-(MONTH(X6)-1-3*INT((MONTH(X6)-1)/3))),
IF($P$6=Lists!$I$8,EOMONTH(X6,11),
IF($P$6=Lists!$I$9,EOMONTH(X6,12-MONTH(X6)),""))))))</f>
        <v>45412</v>
      </c>
      <c r="Y7" s="25">
        <f>IF(OR($P$6="",$P$6=0,$P$7="",$P$7=0,$P$8="",$P$7&lt;1),"",
IF(Y$8="","",
IF($P$6=Lists!$I$6,EOMONTH(Y6,0),
IF($P$6=Lists!$I$7,EOMONTH(Y6,2-(MONTH(Y6)-1-3*INT((MONTH(Y6)-1)/3))),
IF($P$6=Lists!$I$8,EOMONTH(Y6,11),
IF($P$6=Lists!$I$9,EOMONTH(Y6,12-MONTH(Y6)),""))))))</f>
        <v>45443</v>
      </c>
      <c r="Z7" s="25">
        <f>IF(OR($P$6="",$P$6=0,$P$7="",$P$7=0,$P$8="",$P$7&lt;1),"",
IF(Z$8="","",
IF($P$6=Lists!$I$6,EOMONTH(Z6,0),
IF($P$6=Lists!$I$7,EOMONTH(Z6,2-(MONTH(Z6)-1-3*INT((MONTH(Z6)-1)/3))),
IF($P$6=Lists!$I$8,EOMONTH(Z6,11),
IF($P$6=Lists!$I$9,EOMONTH(Z6,12-MONTH(Z6)),""))))))</f>
        <v>45473</v>
      </c>
      <c r="AA7" s="25">
        <f>IF(OR($P$6="",$P$6=0,$P$7="",$P$7=0,$P$8="",$P$7&lt;1),"",
IF(AA$8="","",
IF($P$6=Lists!$I$6,EOMONTH(AA6,0),
IF($P$6=Lists!$I$7,EOMONTH(AA6,2-(MONTH(AA6)-1-3*INT((MONTH(AA6)-1)/3))),
IF($P$6=Lists!$I$8,EOMONTH(AA6,11),
IF($P$6=Lists!$I$9,EOMONTH(AA6,12-MONTH(AA6)),""))))))</f>
        <v>45504</v>
      </c>
      <c r="AB7" s="25">
        <f>IF(OR($P$6="",$P$6=0,$P$7="",$P$7=0,$P$8="",$P$7&lt;1),"",
IF(AB$8="","",
IF($P$6=Lists!$I$6,EOMONTH(AB6,0),
IF($P$6=Lists!$I$7,EOMONTH(AB6,2-(MONTH(AB6)-1-3*INT((MONTH(AB6)-1)/3))),
IF($P$6=Lists!$I$8,EOMONTH(AB6,11),
IF($P$6=Lists!$I$9,EOMONTH(AB6,12-MONTH(AB6)),""))))))</f>
        <v>45535</v>
      </c>
      <c r="AC7" s="25">
        <f>IF(OR($P$6="",$P$6=0,$P$7="",$P$7=0,$P$8="",$P$7&lt;1),"",
IF(AC$8="","",
IF($P$6=Lists!$I$6,EOMONTH(AC6,0),
IF($P$6=Lists!$I$7,EOMONTH(AC6,2-(MONTH(AC6)-1-3*INT((MONTH(AC6)-1)/3))),
IF($P$6=Lists!$I$8,EOMONTH(AC6,11),
IF($P$6=Lists!$I$9,EOMONTH(AC6,12-MONTH(AC6)),""))))))</f>
        <v>45565</v>
      </c>
      <c r="AD7" s="25">
        <f>IF(OR($P$6="",$P$6=0,$P$7="",$P$7=0,$P$8="",$P$7&lt;1),"",
IF(AD$8="","",
IF($P$6=Lists!$I$6,EOMONTH(AD6,0),
IF($P$6=Lists!$I$7,EOMONTH(AD6,2-(MONTH(AD6)-1-3*INT((MONTH(AD6)-1)/3))),
IF($P$6=Lists!$I$8,EOMONTH(AD6,11),
IF($P$6=Lists!$I$9,EOMONTH(AD6,12-MONTH(AD6)),""))))))</f>
        <v>45596</v>
      </c>
      <c r="AE7" s="25">
        <f>IF(OR($P$6="",$P$6=0,$P$7="",$P$7=0,$P$8="",$P$7&lt;1),"",
IF(AE$8="","",
IF($P$6=Lists!$I$6,EOMONTH(AE6,0),
IF($P$6=Lists!$I$7,EOMONTH(AE6,2-(MONTH(AE6)-1-3*INT((MONTH(AE6)-1)/3))),
IF($P$6=Lists!$I$8,EOMONTH(AE6,11),
IF($P$6=Lists!$I$9,EOMONTH(AE6,12-MONTH(AE6)),""))))))</f>
        <v>45626</v>
      </c>
      <c r="AF7" s="25">
        <f>IF(OR($P$6="",$P$6=0,$P$7="",$P$7=0,$P$8="",$P$7&lt;1),"",
IF(AF$8="","",
IF($P$6=Lists!$I$6,EOMONTH(AF6,0),
IF($P$6=Lists!$I$7,EOMONTH(AF6,2-(MONTH(AF6)-1-3*INT((MONTH(AF6)-1)/3))),
IF($P$6=Lists!$I$8,EOMONTH(AF6,11),
IF($P$6=Lists!$I$9,EOMONTH(AF6,12-MONTH(AF6)),""))))))</f>
        <v>45657</v>
      </c>
      <c r="AG7" s="25">
        <f>IF(OR($P$6="",$P$6=0,$P$7="",$P$7=0,$P$8="",$P$7&lt;1),"",
IF(AG$8="","",
IF($P$6=Lists!$I$6,EOMONTH(AG6,0),
IF($P$6=Lists!$I$7,EOMONTH(AG6,2-(MONTH(AG6)-1-3*INT((MONTH(AG6)-1)/3))),
IF($P$6=Lists!$I$8,EOMONTH(AG6,11),
IF($P$6=Lists!$I$9,EOMONTH(AG6,12-MONTH(AG6)),""))))))</f>
        <v>45688</v>
      </c>
      <c r="AH7" s="25">
        <f>IF(OR($P$6="",$P$6=0,$P$7="",$P$7=0,$P$8="",$P$7&lt;1),"",
IF(AH$8="","",
IF($P$6=Lists!$I$6,EOMONTH(AH6,0),
IF($P$6=Lists!$I$7,EOMONTH(AH6,2-(MONTH(AH6)-1-3*INT((MONTH(AH6)-1)/3))),
IF($P$6=Lists!$I$8,EOMONTH(AH6,11),
IF($P$6=Lists!$I$9,EOMONTH(AH6,12-MONTH(AH6)),""))))))</f>
        <v>45716</v>
      </c>
      <c r="AI7" s="25">
        <f>IF(OR($P$6="",$P$6=0,$P$7="",$P$7=0,$P$8="",$P$7&lt;1),"",
IF(AI$8="","",
IF($P$6=Lists!$I$6,EOMONTH(AI6,0),
IF($P$6=Lists!$I$7,EOMONTH(AI6,2-(MONTH(AI6)-1-3*INT((MONTH(AI6)-1)/3))),
IF($P$6=Lists!$I$8,EOMONTH(AI6,11),
IF($P$6=Lists!$I$9,EOMONTH(AI6,12-MONTH(AI6)),""))))))</f>
        <v>45747</v>
      </c>
      <c r="AJ7" s="25">
        <f>IF(OR($P$6="",$P$6=0,$P$7="",$P$7=0,$P$8="",$P$7&lt;1),"",
IF(AJ$8="","",
IF($P$6=Lists!$I$6,EOMONTH(AJ6,0),
IF($P$6=Lists!$I$7,EOMONTH(AJ6,2-(MONTH(AJ6)-1-3*INT((MONTH(AJ6)-1)/3))),
IF($P$6=Lists!$I$8,EOMONTH(AJ6,11),
IF($P$6=Lists!$I$9,EOMONTH(AJ6,12-MONTH(AJ6)),""))))))</f>
        <v>45777</v>
      </c>
      <c r="AK7" s="25">
        <f>IF(OR($P$6="",$P$6=0,$P$7="",$P$7=0,$P$8="",$P$7&lt;1),"",
IF(AK$8="","",
IF($P$6=Lists!$I$6,EOMONTH(AK6,0),
IF($P$6=Lists!$I$7,EOMONTH(AK6,2-(MONTH(AK6)-1-3*INT((MONTH(AK6)-1)/3))),
IF($P$6=Lists!$I$8,EOMONTH(AK6,11),
IF($P$6=Lists!$I$9,EOMONTH(AK6,12-MONTH(AK6)),""))))))</f>
        <v>45808</v>
      </c>
      <c r="AL7" s="25">
        <f>IF(OR($P$6="",$P$6=0,$P$7="",$P$7=0,$P$8="",$P$7&lt;1),"",
IF(AL$8="","",
IF($P$6=Lists!$I$6,EOMONTH(AL6,0),
IF($P$6=Lists!$I$7,EOMONTH(AL6,2-(MONTH(AL6)-1-3*INT((MONTH(AL6)-1)/3))),
IF($P$6=Lists!$I$8,EOMONTH(AL6,11),
IF($P$6=Lists!$I$9,EOMONTH(AL6,12-MONTH(AL6)),""))))))</f>
        <v>45838</v>
      </c>
      <c r="AM7" s="25">
        <f>IF(OR($P$6="",$P$6=0,$P$7="",$P$7=0,$P$8="",$P$7&lt;1),"",
IF(AM$8="","",
IF($P$6=Lists!$I$6,EOMONTH(AM6,0),
IF($P$6=Lists!$I$7,EOMONTH(AM6,2-(MONTH(AM6)-1-3*INT((MONTH(AM6)-1)/3))),
IF($P$6=Lists!$I$8,EOMONTH(AM6,11),
IF($P$6=Lists!$I$9,EOMONTH(AM6,12-MONTH(AM6)),""))))))</f>
        <v>45869</v>
      </c>
      <c r="AN7" s="25">
        <f>IF(OR($P$6="",$P$6=0,$P$7="",$P$7=0,$P$8="",$P$7&lt;1),"",
IF(AN$8="","",
IF($P$6=Lists!$I$6,EOMONTH(AN6,0),
IF($P$6=Lists!$I$7,EOMONTH(AN6,2-(MONTH(AN6)-1-3*INT((MONTH(AN6)-1)/3))),
IF($P$6=Lists!$I$8,EOMONTH(AN6,11),
IF($P$6=Lists!$I$9,EOMONTH(AN6,12-MONTH(AN6)),""))))))</f>
        <v>45900</v>
      </c>
      <c r="AO7" s="25">
        <f>IF(OR($P$6="",$P$6=0,$P$7="",$P$7=0,$P$8="",$P$7&lt;1),"",
IF(AO$8="","",
IF($P$6=Lists!$I$6,EOMONTH(AO6,0),
IF($P$6=Lists!$I$7,EOMONTH(AO6,2-(MONTH(AO6)-1-3*INT((MONTH(AO6)-1)/3))),
IF($P$6=Lists!$I$8,EOMONTH(AO6,11),
IF($P$6=Lists!$I$9,EOMONTH(AO6,12-MONTH(AO6)),""))))))</f>
        <v>45930</v>
      </c>
      <c r="AP7" s="25">
        <f>IF(OR($P$6="",$P$6=0,$P$7="",$P$7=0,$P$8="",$P$7&lt;1),"",
IF(AP$8="","",
IF($P$6=Lists!$I$6,EOMONTH(AP6,0),
IF($P$6=Lists!$I$7,EOMONTH(AP6,2-(MONTH(AP6)-1-3*INT((MONTH(AP6)-1)/3))),
IF($P$6=Lists!$I$8,EOMONTH(AP6,11),
IF($P$6=Lists!$I$9,EOMONTH(AP6,12-MONTH(AP6)),""))))))</f>
        <v>45961</v>
      </c>
      <c r="AQ7" s="25">
        <f>IF(OR($P$6="",$P$6=0,$P$7="",$P$7=0,$P$8="",$P$7&lt;1),"",
IF(AQ$8="","",
IF($P$6=Lists!$I$6,EOMONTH(AQ6,0),
IF($P$6=Lists!$I$7,EOMONTH(AQ6,2-(MONTH(AQ6)-1-3*INT((MONTH(AQ6)-1)/3))),
IF($P$6=Lists!$I$8,EOMONTH(AQ6,11),
IF($P$6=Lists!$I$9,EOMONTH(AQ6,12-MONTH(AQ6)),""))))))</f>
        <v>45991</v>
      </c>
      <c r="AR7" s="25">
        <f>IF(OR($P$6="",$P$6=0,$P$7="",$P$7=0,$P$8="",$P$7&lt;1),"",
IF(AR$8="","",
IF($P$6=Lists!$I$6,EOMONTH(AR6,0),
IF($P$6=Lists!$I$7,EOMONTH(AR6,2-(MONTH(AR6)-1-3*INT((MONTH(AR6)-1)/3))),
IF($P$6=Lists!$I$8,EOMONTH(AR6,11),
IF($P$6=Lists!$I$9,EOMONTH(AR6,12-MONTH(AR6)),""))))))</f>
        <v>46022</v>
      </c>
      <c r="AS7" s="25">
        <f>IF(OR($P$6="",$P$6=0,$P$7="",$P$7=0,$P$8="",$P$7&lt;1),"",
IF(AS$8="","",
IF($P$6=Lists!$I$6,EOMONTH(AS6,0),
IF($P$6=Lists!$I$7,EOMONTH(AS6,2-(MONTH(AS6)-1-3*INT((MONTH(AS6)-1)/3))),
IF($P$6=Lists!$I$8,EOMONTH(AS6,11),
IF($P$6=Lists!$I$9,EOMONTH(AS6,12-MONTH(AS6)),""))))))</f>
        <v>46053</v>
      </c>
      <c r="AT7" s="25">
        <f>IF(OR($P$6="",$P$6=0,$P$7="",$P$7=0,$P$8="",$P$7&lt;1),"",
IF(AT$8="","",
IF($P$6=Lists!$I$6,EOMONTH(AT6,0),
IF($P$6=Lists!$I$7,EOMONTH(AT6,2-(MONTH(AT6)-1-3*INT((MONTH(AT6)-1)/3))),
IF($P$6=Lists!$I$8,EOMONTH(AT6,11),
IF($P$6=Lists!$I$9,EOMONTH(AT6,12-MONTH(AT6)),""))))))</f>
        <v>46081</v>
      </c>
      <c r="AU7" s="25">
        <f>IF(OR($P$6="",$P$6=0,$P$7="",$P$7=0,$P$8="",$P$7&lt;1),"",
IF(AU$8="","",
IF($P$6=Lists!$I$6,EOMONTH(AU6,0),
IF($P$6=Lists!$I$7,EOMONTH(AU6,2-(MONTH(AU6)-1-3*INT((MONTH(AU6)-1)/3))),
IF($P$6=Lists!$I$8,EOMONTH(AU6,11),
IF($P$6=Lists!$I$9,EOMONTH(AU6,12-MONTH(AU6)),""))))))</f>
        <v>46112</v>
      </c>
      <c r="AV7" s="25">
        <f>IF(OR($P$6="",$P$6=0,$P$7="",$P$7=0,$P$8="",$P$7&lt;1),"",
IF(AV$8="","",
IF($P$6=Lists!$I$6,EOMONTH(AV6,0),
IF($P$6=Lists!$I$7,EOMONTH(AV6,2-(MONTH(AV6)-1-3*INT((MONTH(AV6)-1)/3))),
IF($P$6=Lists!$I$8,EOMONTH(AV6,11),
IF($P$6=Lists!$I$9,EOMONTH(AV6,12-MONTH(AV6)),""))))))</f>
        <v>46142</v>
      </c>
      <c r="AW7" s="25">
        <f>IF(OR($P$6="",$P$6=0,$P$7="",$P$7=0,$P$8="",$P$7&lt;1),"",
IF(AW$8="","",
IF($P$6=Lists!$I$6,EOMONTH(AW6,0),
IF($P$6=Lists!$I$7,EOMONTH(AW6,2-(MONTH(AW6)-1-3*INT((MONTH(AW6)-1)/3))),
IF($P$6=Lists!$I$8,EOMONTH(AW6,11),
IF($P$6=Lists!$I$9,EOMONTH(AW6,12-MONTH(AW6)),""))))))</f>
        <v>46173</v>
      </c>
      <c r="AX7" s="25">
        <f>IF(OR($P$6="",$P$6=0,$P$7="",$P$7=0,$P$8="",$P$7&lt;1),"",
IF(AX$8="","",
IF($P$6=Lists!$I$6,EOMONTH(AX6,0),
IF($P$6=Lists!$I$7,EOMONTH(AX6,2-(MONTH(AX6)-1-3*INT((MONTH(AX6)-1)/3))),
IF($P$6=Lists!$I$8,EOMONTH(AX6,11),
IF($P$6=Lists!$I$9,EOMONTH(AX6,12-MONTH(AX6)),""))))))</f>
        <v>46203</v>
      </c>
      <c r="AY7" s="25">
        <f>IF(OR($P$6="",$P$6=0,$P$7="",$P$7=0,$P$8="",$P$7&lt;1),"",
IF(AY$8="","",
IF($P$6=Lists!$I$6,EOMONTH(AY6,0),
IF($P$6=Lists!$I$7,EOMONTH(AY6,2-(MONTH(AY6)-1-3*INT((MONTH(AY6)-1)/3))),
IF($P$6=Lists!$I$8,EOMONTH(AY6,11),
IF($P$6=Lists!$I$9,EOMONTH(AY6,12-MONTH(AY6)),""))))))</f>
        <v>46234</v>
      </c>
      <c r="AZ7" s="25">
        <f>IF(OR($P$6="",$P$6=0,$P$7="",$P$7=0,$P$8="",$P$7&lt;1),"",
IF(AZ$8="","",
IF($P$6=Lists!$I$6,EOMONTH(AZ6,0),
IF($P$6=Lists!$I$7,EOMONTH(AZ6,2-(MONTH(AZ6)-1-3*INT((MONTH(AZ6)-1)/3))),
IF($P$6=Lists!$I$8,EOMONTH(AZ6,11),
IF($P$6=Lists!$I$9,EOMONTH(AZ6,12-MONTH(AZ6)),""))))))</f>
        <v>46265</v>
      </c>
      <c r="BA7" s="25">
        <f>IF(OR($P$6="",$P$6=0,$P$7="",$P$7=0,$P$8="",$P$7&lt;1),"",
IF(BA$8="","",
IF($P$6=Lists!$I$6,EOMONTH(BA6,0),
IF($P$6=Lists!$I$7,EOMONTH(BA6,2-(MONTH(BA6)-1-3*INT((MONTH(BA6)-1)/3))),
IF($P$6=Lists!$I$8,EOMONTH(BA6,11),
IF($P$6=Lists!$I$9,EOMONTH(BA6,12-MONTH(BA6)),""))))))</f>
        <v>46295</v>
      </c>
      <c r="BB7" s="25">
        <f>IF(OR($P$6="",$P$6=0,$P$7="",$P$7=0,$P$8="",$P$7&lt;1),"",
IF(BB$8="","",
IF($P$6=Lists!$I$6,EOMONTH(BB6,0),
IF($P$6=Lists!$I$7,EOMONTH(BB6,2-(MONTH(BB6)-1-3*INT((MONTH(BB6)-1)/3))),
IF($P$6=Lists!$I$8,EOMONTH(BB6,11),
IF($P$6=Lists!$I$9,EOMONTH(BB6,12-MONTH(BB6)),""))))))</f>
        <v>46326</v>
      </c>
      <c r="BC7" s="25">
        <f>IF(OR($P$6="",$P$6=0,$P$7="",$P$7=0,$P$8="",$P$7&lt;1),"",
IF(BC$8="","",
IF($P$6=Lists!$I$6,EOMONTH(BC6,0),
IF($P$6=Lists!$I$7,EOMONTH(BC6,2-(MONTH(BC6)-1-3*INT((MONTH(BC6)-1)/3))),
IF($P$6=Lists!$I$8,EOMONTH(BC6,11),
IF($P$6=Lists!$I$9,EOMONTH(BC6,12-MONTH(BC6)),""))))))</f>
        <v>46356</v>
      </c>
      <c r="BD7" s="25">
        <f>IF(OR($P$6="",$P$6=0,$P$7="",$P$7=0,$P$8="",$P$7&lt;1),"",
IF(BD$8="","",
IF($P$6=Lists!$I$6,EOMONTH(BD6,0),
IF($P$6=Lists!$I$7,EOMONTH(BD6,2-(MONTH(BD6)-1-3*INT((MONTH(BD6)-1)/3))),
IF($P$6=Lists!$I$8,EOMONTH(BD6,11),
IF($P$6=Lists!$I$9,EOMONTH(BD6,12-MONTH(BD6)),""))))))</f>
        <v>46387</v>
      </c>
      <c r="BE7" s="25">
        <f>IF(OR($P$6="",$P$6=0,$P$7="",$P$7=0,$P$8="",$P$7&lt;1),"",
IF(BE$8="","",
IF($P$6=Lists!$I$6,EOMONTH(BE6,0),
IF($P$6=Lists!$I$7,EOMONTH(BE6,2-(MONTH(BE6)-1-3*INT((MONTH(BE6)-1)/3))),
IF($P$6=Lists!$I$8,EOMONTH(BE6,11),
IF($P$6=Lists!$I$9,EOMONTH(BE6,12-MONTH(BE6)),""))))))</f>
        <v>46418</v>
      </c>
      <c r="BF7" s="25">
        <f>IF(OR($P$6="",$P$6=0,$P$7="",$P$7=0,$P$8="",$P$7&lt;1),"",
IF(BF$8="","",
IF($P$6=Lists!$I$6,EOMONTH(BF6,0),
IF($P$6=Lists!$I$7,EOMONTH(BF6,2-(MONTH(BF6)-1-3*INT((MONTH(BF6)-1)/3))),
IF($P$6=Lists!$I$8,EOMONTH(BF6,11),
IF($P$6=Lists!$I$9,EOMONTH(BF6,12-MONTH(BF6)),""))))))</f>
        <v>46446</v>
      </c>
      <c r="BG7" s="25">
        <f>IF(OR($P$6="",$P$6=0,$P$7="",$P$7=0,$P$8="",$P$7&lt;1),"",
IF(BG$8="","",
IF($P$6=Lists!$I$6,EOMONTH(BG6,0),
IF($P$6=Lists!$I$7,EOMONTH(BG6,2-(MONTH(BG6)-1-3*INT((MONTH(BG6)-1)/3))),
IF($P$6=Lists!$I$8,EOMONTH(BG6,11),
IF($P$6=Lists!$I$9,EOMONTH(BG6,12-MONTH(BG6)),""))))))</f>
        <v>46477</v>
      </c>
      <c r="BH7" s="25">
        <f>IF(OR($P$6="",$P$6=0,$P$7="",$P$7=0,$P$8="",$P$7&lt;1),"",
IF(BH$8="","",
IF($P$6=Lists!$I$6,EOMONTH(BH6,0),
IF($P$6=Lists!$I$7,EOMONTH(BH6,2-(MONTH(BH6)-1-3*INT((MONTH(BH6)-1)/3))),
IF($P$6=Lists!$I$8,EOMONTH(BH6,11),
IF($P$6=Lists!$I$9,EOMONTH(BH6,12-MONTH(BH6)),""))))))</f>
        <v>46507</v>
      </c>
      <c r="BI7" s="25">
        <f>IF(OR($P$6="",$P$6=0,$P$7="",$P$7=0,$P$8="",$P$7&lt;1),"",
IF(BI$8="","",
IF($P$6=Lists!$I$6,EOMONTH(BI6,0),
IF($P$6=Lists!$I$7,EOMONTH(BI6,2-(MONTH(BI6)-1-3*INT((MONTH(BI6)-1)/3))),
IF($P$6=Lists!$I$8,EOMONTH(BI6,11),
IF($P$6=Lists!$I$9,EOMONTH(BI6,12-MONTH(BI6)),""))))))</f>
        <v>46538</v>
      </c>
      <c r="BJ7" s="25">
        <f>IF(OR($P$6="",$P$6=0,$P$7="",$P$7=0,$P$8="",$P$7&lt;1),"",
IF(BJ$8="","",
IF($P$6=Lists!$I$6,EOMONTH(BJ6,0),
IF($P$6=Lists!$I$7,EOMONTH(BJ6,2-(MONTH(BJ6)-1-3*INT((MONTH(BJ6)-1)/3))),
IF($P$6=Lists!$I$8,EOMONTH(BJ6,11),
IF($P$6=Lists!$I$9,EOMONTH(BJ6,12-MONTH(BJ6)),""))))))</f>
        <v>46568</v>
      </c>
      <c r="BK7" s="25">
        <f>IF(OR($P$6="",$P$6=0,$P$7="",$P$7=0,$P$8="",$P$7&lt;1),"",
IF(BK$8="","",
IF($P$6=Lists!$I$6,EOMONTH(BK6,0),
IF($P$6=Lists!$I$7,EOMONTH(BK6,2-(MONTH(BK6)-1-3*INT((MONTH(BK6)-1)/3))),
IF($P$6=Lists!$I$8,EOMONTH(BK6,11),
IF($P$6=Lists!$I$9,EOMONTH(BK6,12-MONTH(BK6)),""))))))</f>
        <v>46599</v>
      </c>
      <c r="BL7" s="25">
        <f>IF(OR($P$6="",$P$6=0,$P$7="",$P$7=0,$P$8="",$P$7&lt;1),"",
IF(BL$8="","",
IF($P$6=Lists!$I$6,EOMONTH(BL6,0),
IF($P$6=Lists!$I$7,EOMONTH(BL6,2-(MONTH(BL6)-1-3*INT((MONTH(BL6)-1)/3))),
IF($P$6=Lists!$I$8,EOMONTH(BL6,11),
IF($P$6=Lists!$I$9,EOMONTH(BL6,12-MONTH(BL6)),""))))))</f>
        <v>46630</v>
      </c>
      <c r="BM7" s="25">
        <f>IF(OR($P$6="",$P$6=0,$P$7="",$P$7=0,$P$8="",$P$7&lt;1),"",
IF(BM$8="","",
IF($P$6=Lists!$I$6,EOMONTH(BM6,0),
IF($P$6=Lists!$I$7,EOMONTH(BM6,2-(MONTH(BM6)-1-3*INT((MONTH(BM6)-1)/3))),
IF($P$6=Lists!$I$8,EOMONTH(BM6,11),
IF($P$6=Lists!$I$9,EOMONTH(BM6,12-MONTH(BM6)),""))))))</f>
        <v>46660</v>
      </c>
      <c r="BN7" s="25">
        <f>IF(OR($P$6="",$P$6=0,$P$7="",$P$7=0,$P$8="",$P$7&lt;1),"",
IF(BN$8="","",
IF($P$6=Lists!$I$6,EOMONTH(BN6,0),
IF($P$6=Lists!$I$7,EOMONTH(BN6,2-(MONTH(BN6)-1-3*INT((MONTH(BN6)-1)/3))),
IF($P$6=Lists!$I$8,EOMONTH(BN6,11),
IF($P$6=Lists!$I$9,EOMONTH(BN6,12-MONTH(BN6)),""))))))</f>
        <v>46691</v>
      </c>
      <c r="BO7" s="25">
        <f>IF(OR($P$6="",$P$6=0,$P$7="",$P$7=0,$P$8="",$P$7&lt;1),"",
IF(BO$8="","",
IF($P$6=Lists!$I$6,EOMONTH(BO6,0),
IF($P$6=Lists!$I$7,EOMONTH(BO6,2-(MONTH(BO6)-1-3*INT((MONTH(BO6)-1)/3))),
IF($P$6=Lists!$I$8,EOMONTH(BO6,11),
IF($P$6=Lists!$I$9,EOMONTH(BO6,12-MONTH(BO6)),""))))))</f>
        <v>46721</v>
      </c>
      <c r="BP7" s="25">
        <f>IF(OR($P$6="",$P$6=0,$P$7="",$P$7=0,$P$8="",$P$7&lt;1),"",
IF(BP$8="","",
IF($P$6=Lists!$I$6,EOMONTH(BP6,0),
IF($P$6=Lists!$I$7,EOMONTH(BP6,2-(MONTH(BP6)-1-3*INT((MONTH(BP6)-1)/3))),
IF($P$6=Lists!$I$8,EOMONTH(BP6,11),
IF($P$6=Lists!$I$9,EOMONTH(BP6,12-MONTH(BP6)),""))))))</f>
        <v>46752</v>
      </c>
      <c r="BQ7" s="25">
        <f>IF(OR($P$6="",$P$6=0,$P$7="",$P$7=0,$P$8="",$P$7&lt;1),"",
IF(BQ$8="","",
IF($P$6=Lists!$I$6,EOMONTH(BQ6,0),
IF($P$6=Lists!$I$7,EOMONTH(BQ6,2-(MONTH(BQ6)-1-3*INT((MONTH(BQ6)-1)/3))),
IF($P$6=Lists!$I$8,EOMONTH(BQ6,11),
IF($P$6=Lists!$I$9,EOMONTH(BQ6,12-MONTH(BQ6)),""))))))</f>
        <v>46783</v>
      </c>
      <c r="BR7" s="25">
        <f>IF(OR($P$6="",$P$6=0,$P$7="",$P$7=0,$P$8="",$P$7&lt;1),"",
IF(BR$8="","",
IF($P$6=Lists!$I$6,EOMONTH(BR6,0),
IF($P$6=Lists!$I$7,EOMONTH(BR6,2-(MONTH(BR6)-1-3*INT((MONTH(BR6)-1)/3))),
IF($P$6=Lists!$I$8,EOMONTH(BR6,11),
IF($P$6=Lists!$I$9,EOMONTH(BR6,12-MONTH(BR6)),""))))))</f>
        <v>46812</v>
      </c>
      <c r="BS7" s="25">
        <f>IF(OR($P$6="",$P$6=0,$P$7="",$P$7=0,$P$8="",$P$7&lt;1),"",
IF(BS$8="","",
IF($P$6=Lists!$I$6,EOMONTH(BS6,0),
IF($P$6=Lists!$I$7,EOMONTH(BS6,2-(MONTH(BS6)-1-3*INT((MONTH(BS6)-1)/3))),
IF($P$6=Lists!$I$8,EOMONTH(BS6,11),
IF($P$6=Lists!$I$9,EOMONTH(BS6,12-MONTH(BS6)),""))))))</f>
        <v>46843</v>
      </c>
      <c r="BT7" s="25">
        <f>IF(OR($P$6="",$P$6=0,$P$7="",$P$7=0,$P$8="",$P$7&lt;1),"",
IF(BT$8="","",
IF($P$6=Lists!$I$6,EOMONTH(BT6,0),
IF($P$6=Lists!$I$7,EOMONTH(BT6,2-(MONTH(BT6)-1-3*INT((MONTH(BT6)-1)/3))),
IF($P$6=Lists!$I$8,EOMONTH(BT6,11),
IF($P$6=Lists!$I$9,EOMONTH(BT6,12-MONTH(BT6)),""))))))</f>
        <v>46873</v>
      </c>
      <c r="BU7" s="25">
        <f>IF(OR($P$6="",$P$6=0,$P$7="",$P$7=0,$P$8="",$P$7&lt;1),"",
IF(BU$8="","",
IF($P$6=Lists!$I$6,EOMONTH(BU6,0),
IF($P$6=Lists!$I$7,EOMONTH(BU6,2-(MONTH(BU6)-1-3*INT((MONTH(BU6)-1)/3))),
IF($P$6=Lists!$I$8,EOMONTH(BU6,11),
IF($P$6=Lists!$I$9,EOMONTH(BU6,12-MONTH(BU6)),""))))))</f>
        <v>46904</v>
      </c>
      <c r="BV7" s="25">
        <f>IF(OR($P$6="",$P$6=0,$P$7="",$P$7=0,$P$8="",$P$7&lt;1),"",
IF(BV$8="","",
IF($P$6=Lists!$I$6,EOMONTH(BV6,0),
IF($P$6=Lists!$I$7,EOMONTH(BV6,2-(MONTH(BV6)-1-3*INT((MONTH(BV6)-1)/3))),
IF($P$6=Lists!$I$8,EOMONTH(BV6,11),
IF($P$6=Lists!$I$9,EOMONTH(BV6,12-MONTH(BV6)),""))))))</f>
        <v>46934</v>
      </c>
      <c r="BW7" s="25">
        <f>IF(OR($P$6="",$P$6=0,$P$7="",$P$7=0,$P$8="",$P$7&lt;1),"",
IF(BW$8="","",
IF($P$6=Lists!$I$6,EOMONTH(BW6,0),
IF($P$6=Lists!$I$7,EOMONTH(BW6,2-(MONTH(BW6)-1-3*INT((MONTH(BW6)-1)/3))),
IF($P$6=Lists!$I$8,EOMONTH(BW6,11),
IF($P$6=Lists!$I$9,EOMONTH(BW6,12-MONTH(BW6)),""))))))</f>
        <v>46965</v>
      </c>
      <c r="BX7" s="25">
        <f>IF(OR($P$6="",$P$6=0,$P$7="",$P$7=0,$P$8="",$P$7&lt;1),"",
IF(BX$8="","",
IF($P$6=Lists!$I$6,EOMONTH(BX6,0),
IF($P$6=Lists!$I$7,EOMONTH(BX6,2-(MONTH(BX6)-1-3*INT((MONTH(BX6)-1)/3))),
IF($P$6=Lists!$I$8,EOMONTH(BX6,11),
IF($P$6=Lists!$I$9,EOMONTH(BX6,12-MONTH(BX6)),""))))))</f>
        <v>46996</v>
      </c>
      <c r="BY7" s="25">
        <f>IF(OR($P$6="",$P$6=0,$P$7="",$P$7=0,$P$8="",$P$7&lt;1),"",
IF(BY$8="","",
IF($P$6=Lists!$I$6,EOMONTH(BY6,0),
IF($P$6=Lists!$I$7,EOMONTH(BY6,2-(MONTH(BY6)-1-3*INT((MONTH(BY6)-1)/3))),
IF($P$6=Lists!$I$8,EOMONTH(BY6,11),
IF($P$6=Lists!$I$9,EOMONTH(BY6,12-MONTH(BY6)),""))))))</f>
        <v>47026</v>
      </c>
      <c r="BZ7" s="25">
        <f>IF(OR($P$6="",$P$6=0,$P$7="",$P$7=0,$P$8="",$P$7&lt;1),"",
IF(BZ$8="","",
IF($P$6=Lists!$I$6,EOMONTH(BZ6,0),
IF($P$6=Lists!$I$7,EOMONTH(BZ6,2-(MONTH(BZ6)-1-3*INT((MONTH(BZ6)-1)/3))),
IF($P$6=Lists!$I$8,EOMONTH(BZ6,11),
IF($P$6=Lists!$I$9,EOMONTH(BZ6,12-MONTH(BZ6)),""))))))</f>
        <v>47057</v>
      </c>
      <c r="CA7" s="25">
        <f>IF(OR($P$6="",$P$6=0,$P$7="",$P$7=0,$P$8="",$P$7&lt;1),"",
IF(CA$8="","",
IF($P$6=Lists!$I$6,EOMONTH(CA6,0),
IF($P$6=Lists!$I$7,EOMONTH(CA6,2-(MONTH(CA6)-1-3*INT((MONTH(CA6)-1)/3))),
IF($P$6=Lists!$I$8,EOMONTH(CA6,11),
IF($P$6=Lists!$I$9,EOMONTH(CA6,12-MONTH(CA6)),""))))))</f>
        <v>47087</v>
      </c>
      <c r="CB7" s="25">
        <f>IF(OR($P$6="",$P$6=0,$P$7="",$P$7=0,$P$8="",$P$7&lt;1),"",
IF(CB$8="","",
IF($P$6=Lists!$I$6,EOMONTH(CB6,0),
IF($P$6=Lists!$I$7,EOMONTH(CB6,2-(MONTH(CB6)-1-3*INT((MONTH(CB6)-1)/3))),
IF($P$6=Lists!$I$8,EOMONTH(CB6,11),
IF($P$6=Lists!$I$9,EOMONTH(CB6,12-MONTH(CB6)),""))))))</f>
        <v>47118</v>
      </c>
      <c r="CC7" s="25">
        <f>IF(OR($P$6="",$P$6=0,$P$7="",$P$7=0,$P$8="",$P$7&lt;1),"",
IF(CC$8="","",
IF($P$6=Lists!$I$6,EOMONTH(CC6,0),
IF($P$6=Lists!$I$7,EOMONTH(CC6,2-(MONTH(CC6)-1-3*INT((MONTH(CC6)-1)/3))),
IF($P$6=Lists!$I$8,EOMONTH(CC6,11),
IF($P$6=Lists!$I$9,EOMONTH(CC6,12-MONTH(CC6)),""))))))</f>
        <v>47149</v>
      </c>
      <c r="CD7" s="25">
        <f>IF(OR($P$6="",$P$6=0,$P$7="",$P$7=0,$P$8="",$P$7&lt;1),"",
IF(CD$8="","",
IF($P$6=Lists!$I$6,EOMONTH(CD6,0),
IF($P$6=Lists!$I$7,EOMONTH(CD6,2-(MONTH(CD6)-1-3*INT((MONTH(CD6)-1)/3))),
IF($P$6=Lists!$I$8,EOMONTH(CD6,11),
IF($P$6=Lists!$I$9,EOMONTH(CD6,12-MONTH(CD6)),""))))))</f>
        <v>47177</v>
      </c>
      <c r="CE7" s="25">
        <f>IF(OR($P$6="",$P$6=0,$P$7="",$P$7=0,$P$8="",$P$7&lt;1),"",
IF(CE$8="","",
IF($P$6=Lists!$I$6,EOMONTH(CE6,0),
IF($P$6=Lists!$I$7,EOMONTH(CE6,2-(MONTH(CE6)-1-3*INT((MONTH(CE6)-1)/3))),
IF($P$6=Lists!$I$8,EOMONTH(CE6,11),
IF($P$6=Lists!$I$9,EOMONTH(CE6,12-MONTH(CE6)),""))))))</f>
        <v>47208</v>
      </c>
      <c r="CF7" s="25" t="str">
        <f>IF(OR($P$6="",$P$6=0,$P$7="",$P$7=0,$P$8="",$P$7&lt;1),"",
IF(CF$8="","",
IF($P$6=Lists!$I$6,EOMONTH(CF6,0),
IF($P$6=Lists!$I$7,EOMONTH(CF6,2-(MONTH(CF6)-1-3*INT((MONTH(CF6)-1)/3))),
IF($P$6=Lists!$I$8,EOMONTH(CF6,11),
IF($P$6=Lists!$I$9,EOMONTH(CF6,12-MONTH(CF6)),""))))))</f>
        <v/>
      </c>
    </row>
    <row r="8" spans="2:84" ht="12" customHeight="1" x14ac:dyDescent="0.3">
      <c r="B8" s="13">
        <f>ROW()</f>
        <v>8</v>
      </c>
      <c r="H8" s="1" t="str">
        <f t="shared" si="56"/>
        <v>горизонт моделирования</v>
      </c>
      <c r="I8" s="1" t="s">
        <v>10</v>
      </c>
      <c r="M8" s="35" t="s">
        <v>12</v>
      </c>
      <c r="O8" s="8" t="s">
        <v>4</v>
      </c>
      <c r="P8" s="18">
        <v>60</v>
      </c>
      <c r="U8" s="5">
        <f ca="1">MAX(INDIRECT(ADDRESS($B8,X$2)&amp;":"&amp;ADDRESS($B8,MAX($2:$2))))</f>
        <v>60</v>
      </c>
      <c r="X8" s="5">
        <f>IF(OR($P$6="",$P$6=0,$P$7="",$P$7=0,$P$8="",$P$7&lt;1),"",
IF(MAX($W8:W8)+1&gt;$P$8,"",MAX($W8:W8)+1))</f>
        <v>1</v>
      </c>
      <c r="Y8" s="5">
        <f>IF(OR($P$6="",$P$6=0,$P$7="",$P$7=0,$P$8="",$P$7&lt;1),"",
IF(MAX($W8:X8)+1&gt;$P$8,"",MAX($W8:X8)+1))</f>
        <v>2</v>
      </c>
      <c r="Z8" s="5">
        <f>IF(OR($P$6="",$P$6=0,$P$7="",$P$7=0,$P$8="",$P$7&lt;1),"",
IF(MAX($W8:Y8)+1&gt;$P$8,"",MAX($W8:Y8)+1))</f>
        <v>3</v>
      </c>
      <c r="AA8" s="5">
        <f>IF(OR($P$6="",$P$6=0,$P$7="",$P$7=0,$P$8="",$P$7&lt;1),"",
IF(MAX($W8:Z8)+1&gt;$P$8,"",MAX($W8:Z8)+1))</f>
        <v>4</v>
      </c>
      <c r="AB8" s="5">
        <f>IF(OR($P$6="",$P$6=0,$P$7="",$P$7=0,$P$8="",$P$7&lt;1),"",
IF(MAX($W8:AA8)+1&gt;$P$8,"",MAX($W8:AA8)+1))</f>
        <v>5</v>
      </c>
      <c r="AC8" s="5">
        <f>IF(OR($P$6="",$P$6=0,$P$7="",$P$7=0,$P$8="",$P$7&lt;1),"",
IF(MAX($W8:AB8)+1&gt;$P$8,"",MAX($W8:AB8)+1))</f>
        <v>6</v>
      </c>
      <c r="AD8" s="5">
        <f>IF(OR($P$6="",$P$6=0,$P$7="",$P$7=0,$P$8="",$P$7&lt;1),"",
IF(MAX($W8:AC8)+1&gt;$P$8,"",MAX($W8:AC8)+1))</f>
        <v>7</v>
      </c>
      <c r="AE8" s="5">
        <f>IF(OR($P$6="",$P$6=0,$P$7="",$P$7=0,$P$8="",$P$7&lt;1),"",
IF(MAX($W8:AD8)+1&gt;$P$8,"",MAX($W8:AD8)+1))</f>
        <v>8</v>
      </c>
      <c r="AF8" s="5">
        <f>IF(OR($P$6="",$P$6=0,$P$7="",$P$7=0,$P$8="",$P$7&lt;1),"",
IF(MAX($W8:AE8)+1&gt;$P$8,"",MAX($W8:AE8)+1))</f>
        <v>9</v>
      </c>
      <c r="AG8" s="5">
        <f>IF(OR($P$6="",$P$6=0,$P$7="",$P$7=0,$P$8="",$P$7&lt;1),"",
IF(MAX($W8:AF8)+1&gt;$P$8,"",MAX($W8:AF8)+1))</f>
        <v>10</v>
      </c>
      <c r="AH8" s="5">
        <f>IF(OR($P$6="",$P$6=0,$P$7="",$P$7=0,$P$8="",$P$7&lt;1),"",
IF(MAX($W8:AG8)+1&gt;$P$8,"",MAX($W8:AG8)+1))</f>
        <v>11</v>
      </c>
      <c r="AI8" s="5">
        <f>IF(OR($P$6="",$P$6=0,$P$7="",$P$7=0,$P$8="",$P$7&lt;1),"",
IF(MAX($W8:AH8)+1&gt;$P$8,"",MAX($W8:AH8)+1))</f>
        <v>12</v>
      </c>
      <c r="AJ8" s="5">
        <f>IF(OR($P$6="",$P$6=0,$P$7="",$P$7=0,$P$8="",$P$7&lt;1),"",
IF(MAX($W8:AI8)+1&gt;$P$8,"",MAX($W8:AI8)+1))</f>
        <v>13</v>
      </c>
      <c r="AK8" s="5">
        <f>IF(OR($P$6="",$P$6=0,$P$7="",$P$7=0,$P$8="",$P$7&lt;1),"",
IF(MAX($W8:AJ8)+1&gt;$P$8,"",MAX($W8:AJ8)+1))</f>
        <v>14</v>
      </c>
      <c r="AL8" s="5">
        <f>IF(OR($P$6="",$P$6=0,$P$7="",$P$7=0,$P$8="",$P$7&lt;1),"",
IF(MAX($W8:AK8)+1&gt;$P$8,"",MAX($W8:AK8)+1))</f>
        <v>15</v>
      </c>
      <c r="AM8" s="5">
        <f>IF(OR($P$6="",$P$6=0,$P$7="",$P$7=0,$P$8="",$P$7&lt;1),"",
IF(MAX($W8:AL8)+1&gt;$P$8,"",MAX($W8:AL8)+1))</f>
        <v>16</v>
      </c>
      <c r="AN8" s="5">
        <f>IF(OR($P$6="",$P$6=0,$P$7="",$P$7=0,$P$8="",$P$7&lt;1),"",
IF(MAX($W8:AM8)+1&gt;$P$8,"",MAX($W8:AM8)+1))</f>
        <v>17</v>
      </c>
      <c r="AO8" s="5">
        <f>IF(OR($P$6="",$P$6=0,$P$7="",$P$7=0,$P$8="",$P$7&lt;1),"",
IF(MAX($W8:AN8)+1&gt;$P$8,"",MAX($W8:AN8)+1))</f>
        <v>18</v>
      </c>
      <c r="AP8" s="5">
        <f>IF(OR($P$6="",$P$6=0,$P$7="",$P$7=0,$P$8="",$P$7&lt;1),"",
IF(MAX($W8:AO8)+1&gt;$P$8,"",MAX($W8:AO8)+1))</f>
        <v>19</v>
      </c>
      <c r="AQ8" s="5">
        <f>IF(OR($P$6="",$P$6=0,$P$7="",$P$7=0,$P$8="",$P$7&lt;1),"",
IF(MAX($W8:AP8)+1&gt;$P$8,"",MAX($W8:AP8)+1))</f>
        <v>20</v>
      </c>
      <c r="AR8" s="5">
        <f>IF(OR($P$6="",$P$6=0,$P$7="",$P$7=0,$P$8="",$P$7&lt;1),"",
IF(MAX($W8:AQ8)+1&gt;$P$8,"",MAX($W8:AQ8)+1))</f>
        <v>21</v>
      </c>
      <c r="AS8" s="5">
        <f>IF(OR($P$6="",$P$6=0,$P$7="",$P$7=0,$P$8="",$P$7&lt;1),"",
IF(MAX($W8:AR8)+1&gt;$P$8,"",MAX($W8:AR8)+1))</f>
        <v>22</v>
      </c>
      <c r="AT8" s="5">
        <f>IF(OR($P$6="",$P$6=0,$P$7="",$P$7=0,$P$8="",$P$7&lt;1),"",
IF(MAX($W8:AS8)+1&gt;$P$8,"",MAX($W8:AS8)+1))</f>
        <v>23</v>
      </c>
      <c r="AU8" s="5">
        <f>IF(OR($P$6="",$P$6=0,$P$7="",$P$7=0,$P$8="",$P$7&lt;1),"",
IF(MAX($W8:AT8)+1&gt;$P$8,"",MAX($W8:AT8)+1))</f>
        <v>24</v>
      </c>
      <c r="AV8" s="5">
        <f>IF(OR($P$6="",$P$6=0,$P$7="",$P$7=0,$P$8="",$P$7&lt;1),"",
IF(MAX($W8:AU8)+1&gt;$P$8,"",MAX($W8:AU8)+1))</f>
        <v>25</v>
      </c>
      <c r="AW8" s="5">
        <f>IF(OR($P$6="",$P$6=0,$P$7="",$P$7=0,$P$8="",$P$7&lt;1),"",
IF(MAX($W8:AV8)+1&gt;$P$8,"",MAX($W8:AV8)+1))</f>
        <v>26</v>
      </c>
      <c r="AX8" s="5">
        <f>IF(OR($P$6="",$P$6=0,$P$7="",$P$7=0,$P$8="",$P$7&lt;1),"",
IF(MAX($W8:AW8)+1&gt;$P$8,"",MAX($W8:AW8)+1))</f>
        <v>27</v>
      </c>
      <c r="AY8" s="5">
        <f>IF(OR($P$6="",$P$6=0,$P$7="",$P$7=0,$P$8="",$P$7&lt;1),"",
IF(MAX($W8:AX8)+1&gt;$P$8,"",MAX($W8:AX8)+1))</f>
        <v>28</v>
      </c>
      <c r="AZ8" s="5">
        <f>IF(OR($P$6="",$P$6=0,$P$7="",$P$7=0,$P$8="",$P$7&lt;1),"",
IF(MAX($W8:AY8)+1&gt;$P$8,"",MAX($W8:AY8)+1))</f>
        <v>29</v>
      </c>
      <c r="BA8" s="5">
        <f>IF(OR($P$6="",$P$6=0,$P$7="",$P$7=0,$P$8="",$P$7&lt;1),"",
IF(MAX($W8:AZ8)+1&gt;$P$8,"",MAX($W8:AZ8)+1))</f>
        <v>30</v>
      </c>
      <c r="BB8" s="5">
        <f>IF(OR($P$6="",$P$6=0,$P$7="",$P$7=0,$P$8="",$P$7&lt;1),"",
IF(MAX($W8:BA8)+1&gt;$P$8,"",MAX($W8:BA8)+1))</f>
        <v>31</v>
      </c>
      <c r="BC8" s="5">
        <f>IF(OR($P$6="",$P$6=0,$P$7="",$P$7=0,$P$8="",$P$7&lt;1),"",
IF(MAX($W8:BB8)+1&gt;$P$8,"",MAX($W8:BB8)+1))</f>
        <v>32</v>
      </c>
      <c r="BD8" s="5">
        <f>IF(OR($P$6="",$P$6=0,$P$7="",$P$7=0,$P$8="",$P$7&lt;1),"",
IF(MAX($W8:BC8)+1&gt;$P$8,"",MAX($W8:BC8)+1))</f>
        <v>33</v>
      </c>
      <c r="BE8" s="5">
        <f>IF(OR($P$6="",$P$6=0,$P$7="",$P$7=0,$P$8="",$P$7&lt;1),"",
IF(MAX($W8:BD8)+1&gt;$P$8,"",MAX($W8:BD8)+1))</f>
        <v>34</v>
      </c>
      <c r="BF8" s="5">
        <f>IF(OR($P$6="",$P$6=0,$P$7="",$P$7=0,$P$8="",$P$7&lt;1),"",
IF(MAX($W8:BE8)+1&gt;$P$8,"",MAX($W8:BE8)+1))</f>
        <v>35</v>
      </c>
      <c r="BG8" s="5">
        <f>IF(OR($P$6="",$P$6=0,$P$7="",$P$7=0,$P$8="",$P$7&lt;1),"",
IF(MAX($W8:BF8)+1&gt;$P$8,"",MAX($W8:BF8)+1))</f>
        <v>36</v>
      </c>
      <c r="BH8" s="5">
        <f>IF(OR($P$6="",$P$6=0,$P$7="",$P$7=0,$P$8="",$P$7&lt;1),"",
IF(MAX($W8:BG8)+1&gt;$P$8,"",MAX($W8:BG8)+1))</f>
        <v>37</v>
      </c>
      <c r="BI8" s="5">
        <f>IF(OR($P$6="",$P$6=0,$P$7="",$P$7=0,$P$8="",$P$7&lt;1),"",
IF(MAX($W8:BH8)+1&gt;$P$8,"",MAX($W8:BH8)+1))</f>
        <v>38</v>
      </c>
      <c r="BJ8" s="5">
        <f>IF(OR($P$6="",$P$6=0,$P$7="",$P$7=0,$P$8="",$P$7&lt;1),"",
IF(MAX($W8:BI8)+1&gt;$P$8,"",MAX($W8:BI8)+1))</f>
        <v>39</v>
      </c>
      <c r="BK8" s="5">
        <f>IF(OR($P$6="",$P$6=0,$P$7="",$P$7=0,$P$8="",$P$7&lt;1),"",
IF(MAX($W8:BJ8)+1&gt;$P$8,"",MAX($W8:BJ8)+1))</f>
        <v>40</v>
      </c>
      <c r="BL8" s="5">
        <f>IF(OR($P$6="",$P$6=0,$P$7="",$P$7=0,$P$8="",$P$7&lt;1),"",
IF(MAX($W8:BK8)+1&gt;$P$8,"",MAX($W8:BK8)+1))</f>
        <v>41</v>
      </c>
      <c r="BM8" s="5">
        <f>IF(OR($P$6="",$P$6=0,$P$7="",$P$7=0,$P$8="",$P$7&lt;1),"",
IF(MAX($W8:BL8)+1&gt;$P$8,"",MAX($W8:BL8)+1))</f>
        <v>42</v>
      </c>
      <c r="BN8" s="5">
        <f>IF(OR($P$6="",$P$6=0,$P$7="",$P$7=0,$P$8="",$P$7&lt;1),"",
IF(MAX($W8:BM8)+1&gt;$P$8,"",MAX($W8:BM8)+1))</f>
        <v>43</v>
      </c>
      <c r="BO8" s="5">
        <f>IF(OR($P$6="",$P$6=0,$P$7="",$P$7=0,$P$8="",$P$7&lt;1),"",
IF(MAX($W8:BN8)+1&gt;$P$8,"",MAX($W8:BN8)+1))</f>
        <v>44</v>
      </c>
      <c r="BP8" s="5">
        <f>IF(OR($P$6="",$P$6=0,$P$7="",$P$7=0,$P$8="",$P$7&lt;1),"",
IF(MAX($W8:BO8)+1&gt;$P$8,"",MAX($W8:BO8)+1))</f>
        <v>45</v>
      </c>
      <c r="BQ8" s="5">
        <f>IF(OR($P$6="",$P$6=0,$P$7="",$P$7=0,$P$8="",$P$7&lt;1),"",
IF(MAX($W8:BP8)+1&gt;$P$8,"",MAX($W8:BP8)+1))</f>
        <v>46</v>
      </c>
      <c r="BR8" s="5">
        <f>IF(OR($P$6="",$P$6=0,$P$7="",$P$7=0,$P$8="",$P$7&lt;1),"",
IF(MAX($W8:BQ8)+1&gt;$P$8,"",MAX($W8:BQ8)+1))</f>
        <v>47</v>
      </c>
      <c r="BS8" s="5">
        <f>IF(OR($P$6="",$P$6=0,$P$7="",$P$7=0,$P$8="",$P$7&lt;1),"",
IF(MAX($W8:BR8)+1&gt;$P$8,"",MAX($W8:BR8)+1))</f>
        <v>48</v>
      </c>
      <c r="BT8" s="5">
        <f>IF(OR($P$6="",$P$6=0,$P$7="",$P$7=0,$P$8="",$P$7&lt;1),"",
IF(MAX($W8:BS8)+1&gt;$P$8,"",MAX($W8:BS8)+1))</f>
        <v>49</v>
      </c>
      <c r="BU8" s="5">
        <f>IF(OR($P$6="",$P$6=0,$P$7="",$P$7=0,$P$8="",$P$7&lt;1),"",
IF(MAX($W8:BT8)+1&gt;$P$8,"",MAX($W8:BT8)+1))</f>
        <v>50</v>
      </c>
      <c r="BV8" s="5">
        <f>IF(OR($P$6="",$P$6=0,$P$7="",$P$7=0,$P$8="",$P$7&lt;1),"",
IF(MAX($W8:BU8)+1&gt;$P$8,"",MAX($W8:BU8)+1))</f>
        <v>51</v>
      </c>
      <c r="BW8" s="5">
        <f>IF(OR($P$6="",$P$6=0,$P$7="",$P$7=0,$P$8="",$P$7&lt;1),"",
IF(MAX($W8:BV8)+1&gt;$P$8,"",MAX($W8:BV8)+1))</f>
        <v>52</v>
      </c>
      <c r="BX8" s="5">
        <f>IF(OR($P$6="",$P$6=0,$P$7="",$P$7=0,$P$8="",$P$7&lt;1),"",
IF(MAX($W8:BW8)+1&gt;$P$8,"",MAX($W8:BW8)+1))</f>
        <v>53</v>
      </c>
      <c r="BY8" s="5">
        <f>IF(OR($P$6="",$P$6=0,$P$7="",$P$7=0,$P$8="",$P$7&lt;1),"",
IF(MAX($W8:BX8)+1&gt;$P$8,"",MAX($W8:BX8)+1))</f>
        <v>54</v>
      </c>
      <c r="BZ8" s="5">
        <f>IF(OR($P$6="",$P$6=0,$P$7="",$P$7=0,$P$8="",$P$7&lt;1),"",
IF(MAX($W8:BY8)+1&gt;$P$8,"",MAX($W8:BY8)+1))</f>
        <v>55</v>
      </c>
      <c r="CA8" s="5">
        <f>IF(OR($P$6="",$P$6=0,$P$7="",$P$7=0,$P$8="",$P$7&lt;1),"",
IF(MAX($W8:BZ8)+1&gt;$P$8,"",MAX($W8:BZ8)+1))</f>
        <v>56</v>
      </c>
      <c r="CB8" s="5">
        <f>IF(OR($P$6="",$P$6=0,$P$7="",$P$7=0,$P$8="",$P$7&lt;1),"",
IF(MAX($W8:CA8)+1&gt;$P$8,"",MAX($W8:CA8)+1))</f>
        <v>57</v>
      </c>
      <c r="CC8" s="5">
        <f>IF(OR($P$6="",$P$6=0,$P$7="",$P$7=0,$P$8="",$P$7&lt;1),"",
IF(MAX($W8:CB8)+1&gt;$P$8,"",MAX($W8:CB8)+1))</f>
        <v>58</v>
      </c>
      <c r="CD8" s="5">
        <f>IF(OR($P$6="",$P$6=0,$P$7="",$P$7=0,$P$8="",$P$7&lt;1),"",
IF(MAX($W8:CC8)+1&gt;$P$8,"",MAX($W8:CC8)+1))</f>
        <v>59</v>
      </c>
      <c r="CE8" s="5">
        <f>IF(OR($P$6="",$P$6=0,$P$7="",$P$7=0,$P$8="",$P$7&lt;1),"",
IF(MAX($W8:CD8)+1&gt;$P$8,"",MAX($W8:CD8)+1))</f>
        <v>60</v>
      </c>
      <c r="CF8" s="5" t="str">
        <f>IF(OR($P$6="",$P$6=0,$P$7="",$P$7=0,$P$8="",$P$7&lt;1),"",
IF(MAX($W8:CE8)+1&gt;$P$8,"",MAX($W8:CE8)+1))</f>
        <v/>
      </c>
    </row>
    <row r="9" spans="2:84" ht="3" customHeight="1" x14ac:dyDescent="0.3">
      <c r="B9" s="13">
        <f>ROW()</f>
        <v>9</v>
      </c>
    </row>
    <row r="10" spans="2:84" x14ac:dyDescent="0.3">
      <c r="B10" s="13">
        <f>ROW()</f>
        <v>10</v>
      </c>
    </row>
    <row r="11" spans="2:84" s="2" customFormat="1" x14ac:dyDescent="0.3">
      <c r="B11" s="26"/>
      <c r="G11" s="38"/>
      <c r="H11" s="2" t="s">
        <v>18</v>
      </c>
      <c r="M11" s="36"/>
      <c r="O11" s="8"/>
      <c r="P11" s="27"/>
      <c r="Q11" s="9"/>
      <c r="U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</row>
    <row r="12" spans="2:84" x14ac:dyDescent="0.3">
      <c r="B12" s="13">
        <f>ROW()</f>
        <v>12</v>
      </c>
    </row>
    <row r="13" spans="2:84" x14ac:dyDescent="0.3">
      <c r="B13" s="13">
        <f>ROW()</f>
        <v>13</v>
      </c>
      <c r="H13" s="1" t="s">
        <v>16</v>
      </c>
      <c r="M13" s="35" t="s">
        <v>17</v>
      </c>
      <c r="X13" s="5">
        <f>IF(X$4="",0,X16*$P14*$P15)</f>
        <v>300000</v>
      </c>
      <c r="Y13" s="5">
        <f t="shared" ref="Y13:CF13" si="57">IF(Y$4="",0,Y16*$P14*$P15)</f>
        <v>300000</v>
      </c>
      <c r="Z13" s="5">
        <f t="shared" si="57"/>
        <v>300000</v>
      </c>
      <c r="AA13" s="5">
        <f t="shared" si="57"/>
        <v>301000</v>
      </c>
      <c r="AB13" s="5">
        <f t="shared" si="57"/>
        <v>301000</v>
      </c>
      <c r="AC13" s="5">
        <f t="shared" si="57"/>
        <v>301000</v>
      </c>
      <c r="AD13" s="5">
        <f t="shared" si="57"/>
        <v>302000</v>
      </c>
      <c r="AE13" s="5">
        <f t="shared" si="57"/>
        <v>302000</v>
      </c>
      <c r="AF13" s="5">
        <f t="shared" si="57"/>
        <v>302000</v>
      </c>
      <c r="AG13" s="5">
        <f t="shared" si="57"/>
        <v>303000</v>
      </c>
      <c r="AH13" s="5">
        <f t="shared" si="57"/>
        <v>303000</v>
      </c>
      <c r="AI13" s="5">
        <f t="shared" si="57"/>
        <v>303000</v>
      </c>
      <c r="AJ13" s="5">
        <f t="shared" si="57"/>
        <v>304000</v>
      </c>
      <c r="AK13" s="5">
        <f t="shared" si="57"/>
        <v>304000</v>
      </c>
      <c r="AL13" s="5">
        <f t="shared" si="57"/>
        <v>304000</v>
      </c>
      <c r="AM13" s="5">
        <f t="shared" si="57"/>
        <v>305000</v>
      </c>
      <c r="AN13" s="5">
        <f t="shared" si="57"/>
        <v>305000</v>
      </c>
      <c r="AO13" s="5">
        <f t="shared" si="57"/>
        <v>305000</v>
      </c>
      <c r="AP13" s="5">
        <f t="shared" si="57"/>
        <v>306000</v>
      </c>
      <c r="AQ13" s="5">
        <f t="shared" si="57"/>
        <v>306000</v>
      </c>
      <c r="AR13" s="5">
        <f t="shared" si="57"/>
        <v>306000</v>
      </c>
      <c r="AS13" s="5">
        <f t="shared" si="57"/>
        <v>307000</v>
      </c>
      <c r="AT13" s="5">
        <f t="shared" si="57"/>
        <v>307000</v>
      </c>
      <c r="AU13" s="5">
        <f t="shared" si="57"/>
        <v>307000</v>
      </c>
      <c r="AV13" s="5">
        <f t="shared" si="57"/>
        <v>308000</v>
      </c>
      <c r="AW13" s="5">
        <f t="shared" si="57"/>
        <v>308000</v>
      </c>
      <c r="AX13" s="5">
        <f t="shared" si="57"/>
        <v>308000</v>
      </c>
      <c r="AY13" s="5">
        <f t="shared" si="57"/>
        <v>309000</v>
      </c>
      <c r="AZ13" s="5">
        <f t="shared" si="57"/>
        <v>309000</v>
      </c>
      <c r="BA13" s="5">
        <f t="shared" si="57"/>
        <v>309000</v>
      </c>
      <c r="BB13" s="5">
        <f t="shared" si="57"/>
        <v>310000</v>
      </c>
      <c r="BC13" s="5">
        <f t="shared" si="57"/>
        <v>310000</v>
      </c>
      <c r="BD13" s="5">
        <f t="shared" si="57"/>
        <v>310000</v>
      </c>
      <c r="BE13" s="5">
        <f t="shared" si="57"/>
        <v>311000</v>
      </c>
      <c r="BF13" s="5">
        <f t="shared" si="57"/>
        <v>311000</v>
      </c>
      <c r="BG13" s="5">
        <f t="shared" si="57"/>
        <v>311000</v>
      </c>
      <c r="BH13" s="5">
        <f t="shared" si="57"/>
        <v>312000</v>
      </c>
      <c r="BI13" s="5">
        <f t="shared" si="57"/>
        <v>312000</v>
      </c>
      <c r="BJ13" s="5">
        <f t="shared" si="57"/>
        <v>312000</v>
      </c>
      <c r="BK13" s="5">
        <f t="shared" si="57"/>
        <v>313000</v>
      </c>
      <c r="BL13" s="5">
        <f t="shared" si="57"/>
        <v>313000</v>
      </c>
      <c r="BM13" s="5">
        <f t="shared" si="57"/>
        <v>313000</v>
      </c>
      <c r="BN13" s="5">
        <f t="shared" si="57"/>
        <v>314000</v>
      </c>
      <c r="BO13" s="5">
        <f t="shared" si="57"/>
        <v>314000</v>
      </c>
      <c r="BP13" s="5">
        <f t="shared" si="57"/>
        <v>314000</v>
      </c>
      <c r="BQ13" s="5">
        <f t="shared" si="57"/>
        <v>315000</v>
      </c>
      <c r="BR13" s="5">
        <f t="shared" si="57"/>
        <v>315000</v>
      </c>
      <c r="BS13" s="5">
        <f t="shared" si="57"/>
        <v>315000</v>
      </c>
      <c r="BT13" s="5">
        <f t="shared" si="57"/>
        <v>316000</v>
      </c>
      <c r="BU13" s="5">
        <f t="shared" si="57"/>
        <v>316000</v>
      </c>
      <c r="BV13" s="5">
        <f t="shared" si="57"/>
        <v>316000</v>
      </c>
      <c r="BW13" s="5">
        <f t="shared" si="57"/>
        <v>317000</v>
      </c>
      <c r="BX13" s="5">
        <f t="shared" si="57"/>
        <v>317000</v>
      </c>
      <c r="BY13" s="5">
        <f t="shared" si="57"/>
        <v>317000</v>
      </c>
      <c r="BZ13" s="5">
        <f t="shared" si="57"/>
        <v>318000</v>
      </c>
      <c r="CA13" s="5">
        <f t="shared" si="57"/>
        <v>318000</v>
      </c>
      <c r="CB13" s="5">
        <f t="shared" si="57"/>
        <v>318000</v>
      </c>
      <c r="CC13" s="5">
        <f t="shared" si="57"/>
        <v>319000</v>
      </c>
      <c r="CD13" s="5">
        <f t="shared" si="57"/>
        <v>319000</v>
      </c>
      <c r="CE13" s="5">
        <f t="shared" si="57"/>
        <v>319000</v>
      </c>
      <c r="CF13" s="5">
        <f t="shared" si="57"/>
        <v>0</v>
      </c>
    </row>
    <row r="14" spans="2:84" x14ac:dyDescent="0.3">
      <c r="B14" s="13">
        <f>ROW()</f>
        <v>14</v>
      </c>
      <c r="H14" s="1" t="str">
        <f>$H$13</f>
        <v>Прогноз объемов рынка (спроса на продукцию)</v>
      </c>
      <c r="I14" s="1" t="s">
        <v>22</v>
      </c>
      <c r="M14" s="35" t="str">
        <f>"покупки"&amp;"/"&amp;$P$6</f>
        <v>покупки/месяц</v>
      </c>
      <c r="O14" s="8" t="s">
        <v>4</v>
      </c>
      <c r="P14" s="29">
        <v>2</v>
      </c>
    </row>
    <row r="15" spans="2:84" x14ac:dyDescent="0.3">
      <c r="B15" s="13">
        <f>ROW()</f>
        <v>15</v>
      </c>
      <c r="H15" s="1" t="str">
        <f t="shared" ref="H15:H19" si="58">$H$13</f>
        <v>Прогноз объемов рынка (спроса на продукцию)</v>
      </c>
      <c r="I15" s="1" t="s">
        <v>21</v>
      </c>
      <c r="M15" s="35" t="str">
        <f>$M$13&amp;"/"&amp;"покупка"</f>
        <v>ед.ГП/покупка</v>
      </c>
      <c r="O15" s="8" t="s">
        <v>4</v>
      </c>
      <c r="P15" s="29">
        <v>5</v>
      </c>
    </row>
    <row r="16" spans="2:84" x14ac:dyDescent="0.3">
      <c r="B16" s="13">
        <f>ROW()</f>
        <v>16</v>
      </c>
      <c r="H16" s="1" t="str">
        <f>$H$13</f>
        <v>Прогноз объемов рынка (спроса на продукцию)</v>
      </c>
      <c r="I16" s="1" t="s">
        <v>19</v>
      </c>
      <c r="M16" s="35" t="s">
        <v>20</v>
      </c>
      <c r="X16" s="5">
        <f>IF(X$4="",0,$P17+$P18*INT((X$8-1)/IF(OR($P19&lt;=0,$P19=""),1,$P19)))</f>
        <v>30000</v>
      </c>
      <c r="Y16" s="5">
        <f t="shared" ref="Y16:CF16" si="59">IF(Y$4="",0,$P17+$P18*INT((Y$8-1)/IF(OR($P19&lt;=0,$P19=""),1,$P19)))</f>
        <v>30000</v>
      </c>
      <c r="Z16" s="5">
        <f t="shared" si="59"/>
        <v>30000</v>
      </c>
      <c r="AA16" s="5">
        <f t="shared" si="59"/>
        <v>30100</v>
      </c>
      <c r="AB16" s="5">
        <f t="shared" si="59"/>
        <v>30100</v>
      </c>
      <c r="AC16" s="5">
        <f t="shared" si="59"/>
        <v>30100</v>
      </c>
      <c r="AD16" s="5">
        <f t="shared" si="59"/>
        <v>30200</v>
      </c>
      <c r="AE16" s="5">
        <f t="shared" si="59"/>
        <v>30200</v>
      </c>
      <c r="AF16" s="5">
        <f t="shared" si="59"/>
        <v>30200</v>
      </c>
      <c r="AG16" s="5">
        <f t="shared" si="59"/>
        <v>30300</v>
      </c>
      <c r="AH16" s="5">
        <f t="shared" si="59"/>
        <v>30300</v>
      </c>
      <c r="AI16" s="5">
        <f t="shared" si="59"/>
        <v>30300</v>
      </c>
      <c r="AJ16" s="5">
        <f t="shared" si="59"/>
        <v>30400</v>
      </c>
      <c r="AK16" s="5">
        <f t="shared" si="59"/>
        <v>30400</v>
      </c>
      <c r="AL16" s="5">
        <f t="shared" si="59"/>
        <v>30400</v>
      </c>
      <c r="AM16" s="5">
        <f t="shared" si="59"/>
        <v>30500</v>
      </c>
      <c r="AN16" s="5">
        <f t="shared" si="59"/>
        <v>30500</v>
      </c>
      <c r="AO16" s="5">
        <f t="shared" si="59"/>
        <v>30500</v>
      </c>
      <c r="AP16" s="5">
        <f t="shared" si="59"/>
        <v>30600</v>
      </c>
      <c r="AQ16" s="5">
        <f t="shared" si="59"/>
        <v>30600</v>
      </c>
      <c r="AR16" s="5">
        <f t="shared" si="59"/>
        <v>30600</v>
      </c>
      <c r="AS16" s="5">
        <f t="shared" si="59"/>
        <v>30700</v>
      </c>
      <c r="AT16" s="5">
        <f t="shared" si="59"/>
        <v>30700</v>
      </c>
      <c r="AU16" s="5">
        <f t="shared" si="59"/>
        <v>30700</v>
      </c>
      <c r="AV16" s="5">
        <f t="shared" si="59"/>
        <v>30800</v>
      </c>
      <c r="AW16" s="5">
        <f t="shared" si="59"/>
        <v>30800</v>
      </c>
      <c r="AX16" s="5">
        <f t="shared" si="59"/>
        <v>30800</v>
      </c>
      <c r="AY16" s="5">
        <f t="shared" si="59"/>
        <v>30900</v>
      </c>
      <c r="AZ16" s="5">
        <f t="shared" si="59"/>
        <v>30900</v>
      </c>
      <c r="BA16" s="5">
        <f t="shared" si="59"/>
        <v>30900</v>
      </c>
      <c r="BB16" s="5">
        <f t="shared" si="59"/>
        <v>31000</v>
      </c>
      <c r="BC16" s="5">
        <f t="shared" si="59"/>
        <v>31000</v>
      </c>
      <c r="BD16" s="5">
        <f t="shared" si="59"/>
        <v>31000</v>
      </c>
      <c r="BE16" s="5">
        <f t="shared" si="59"/>
        <v>31100</v>
      </c>
      <c r="BF16" s="5">
        <f t="shared" si="59"/>
        <v>31100</v>
      </c>
      <c r="BG16" s="5">
        <f t="shared" si="59"/>
        <v>31100</v>
      </c>
      <c r="BH16" s="5">
        <f t="shared" si="59"/>
        <v>31200</v>
      </c>
      <c r="BI16" s="5">
        <f t="shared" si="59"/>
        <v>31200</v>
      </c>
      <c r="BJ16" s="5">
        <f t="shared" si="59"/>
        <v>31200</v>
      </c>
      <c r="BK16" s="5">
        <f t="shared" si="59"/>
        <v>31300</v>
      </c>
      <c r="BL16" s="5">
        <f t="shared" si="59"/>
        <v>31300</v>
      </c>
      <c r="BM16" s="5">
        <f t="shared" si="59"/>
        <v>31300</v>
      </c>
      <c r="BN16" s="5">
        <f t="shared" si="59"/>
        <v>31400</v>
      </c>
      <c r="BO16" s="5">
        <f t="shared" si="59"/>
        <v>31400</v>
      </c>
      <c r="BP16" s="5">
        <f t="shared" si="59"/>
        <v>31400</v>
      </c>
      <c r="BQ16" s="5">
        <f t="shared" si="59"/>
        <v>31500</v>
      </c>
      <c r="BR16" s="5">
        <f t="shared" si="59"/>
        <v>31500</v>
      </c>
      <c r="BS16" s="5">
        <f t="shared" si="59"/>
        <v>31500</v>
      </c>
      <c r="BT16" s="5">
        <f t="shared" si="59"/>
        <v>31600</v>
      </c>
      <c r="BU16" s="5">
        <f t="shared" si="59"/>
        <v>31600</v>
      </c>
      <c r="BV16" s="5">
        <f t="shared" si="59"/>
        <v>31600</v>
      </c>
      <c r="BW16" s="5">
        <f t="shared" si="59"/>
        <v>31700</v>
      </c>
      <c r="BX16" s="5">
        <f t="shared" si="59"/>
        <v>31700</v>
      </c>
      <c r="BY16" s="5">
        <f t="shared" si="59"/>
        <v>31700</v>
      </c>
      <c r="BZ16" s="5">
        <f t="shared" si="59"/>
        <v>31800</v>
      </c>
      <c r="CA16" s="5">
        <f t="shared" si="59"/>
        <v>31800</v>
      </c>
      <c r="CB16" s="5">
        <f t="shared" si="59"/>
        <v>31800</v>
      </c>
      <c r="CC16" s="5">
        <f t="shared" si="59"/>
        <v>31900</v>
      </c>
      <c r="CD16" s="5">
        <f t="shared" si="59"/>
        <v>31900</v>
      </c>
      <c r="CE16" s="5">
        <f t="shared" si="59"/>
        <v>31900</v>
      </c>
      <c r="CF16" s="5">
        <f t="shared" si="59"/>
        <v>0</v>
      </c>
    </row>
    <row r="17" spans="2:84" x14ac:dyDescent="0.3">
      <c r="B17" s="13">
        <f>ROW()</f>
        <v>17</v>
      </c>
      <c r="H17" s="1" t="str">
        <f t="shared" si="58"/>
        <v>Прогноз объемов рынка (спроса на продукцию)</v>
      </c>
      <c r="I17" s="1" t="str">
        <f t="shared" ref="I17:I19" si="60">$I$16</f>
        <v>Прогноз кол-ва покупателей</v>
      </c>
      <c r="J17" s="1" t="s">
        <v>23</v>
      </c>
      <c r="O17" s="8" t="s">
        <v>4</v>
      </c>
      <c r="P17" s="18">
        <v>30000</v>
      </c>
    </row>
    <row r="18" spans="2:84" x14ac:dyDescent="0.3">
      <c r="B18" s="13">
        <f>ROW()</f>
        <v>18</v>
      </c>
      <c r="H18" s="1" t="str">
        <f t="shared" si="58"/>
        <v>Прогноз объемов рынка (спроса на продукцию)</v>
      </c>
      <c r="I18" s="1" t="str">
        <f t="shared" si="60"/>
        <v>Прогноз кол-ва покупателей</v>
      </c>
      <c r="J18" s="1" t="s">
        <v>24</v>
      </c>
      <c r="O18" s="8" t="s">
        <v>4</v>
      </c>
      <c r="P18" s="18">
        <v>100</v>
      </c>
    </row>
    <row r="19" spans="2:84" x14ac:dyDescent="0.3">
      <c r="B19" s="13">
        <f>ROW()</f>
        <v>19</v>
      </c>
      <c r="H19" s="1" t="str">
        <f t="shared" si="58"/>
        <v>Прогноз объемов рынка (спроса на продукцию)</v>
      </c>
      <c r="I19" s="1" t="str">
        <f t="shared" si="60"/>
        <v>Прогноз кол-ва покупателей</v>
      </c>
      <c r="J19" s="1" t="s">
        <v>25</v>
      </c>
      <c r="O19" s="8" t="s">
        <v>4</v>
      </c>
      <c r="P19" s="18">
        <v>3</v>
      </c>
    </row>
    <row r="20" spans="2:84" x14ac:dyDescent="0.3">
      <c r="B20" s="13">
        <f>ROW()</f>
        <v>20</v>
      </c>
    </row>
    <row r="21" spans="2:84" x14ac:dyDescent="0.3">
      <c r="B21" s="13">
        <f>ROW()</f>
        <v>21</v>
      </c>
      <c r="H21" s="1" t="s">
        <v>26</v>
      </c>
      <c r="M21" s="35" t="str">
        <f>$M$13</f>
        <v>ед.ГП</v>
      </c>
      <c r="U21" s="5">
        <f ca="1">SUM(INDIRECT(ADDRESS($B21,$X$2)&amp;":"&amp;ADDRESS($B21,SUMIFS($2:$2,$1:$1,IF($P$8=0,1,$P$8)))))</f>
        <v>609672.58064516133</v>
      </c>
      <c r="X21" s="5">
        <f>IF(X$4="",0,IF(X$8&gt;=IF($P22&lt;=$P24,$P24+1,$P22),$P23,IF(X$8&gt;=$P24,$P23*(X$8-$P24)/(IF($P22&lt;=$P24,$P24+1,$P22)-$P24),0)))*X13</f>
        <v>0</v>
      </c>
      <c r="Y21" s="5">
        <f t="shared" ref="Y21:CF21" si="61">IF(Y$4="",0,IF(Y$8&gt;=IF($P22&lt;=$P24,$P24+1,$P22),$P23,IF(Y$8&gt;=$P24,$P23*(Y$8-$P24)/(IF($P22&lt;=$P24,$P24+1,$P22)-$P24),0)))*Y13</f>
        <v>0</v>
      </c>
      <c r="Z21" s="5">
        <f t="shared" si="61"/>
        <v>0</v>
      </c>
      <c r="AA21" s="5">
        <f t="shared" si="61"/>
        <v>0</v>
      </c>
      <c r="AB21" s="5">
        <f t="shared" si="61"/>
        <v>0</v>
      </c>
      <c r="AC21" s="5">
        <f t="shared" si="61"/>
        <v>0</v>
      </c>
      <c r="AD21" s="5">
        <f t="shared" si="61"/>
        <v>487.09677419354841</v>
      </c>
      <c r="AE21" s="5">
        <f t="shared" si="61"/>
        <v>974.19354838709683</v>
      </c>
      <c r="AF21" s="5">
        <f t="shared" si="61"/>
        <v>1461.2903225806456</v>
      </c>
      <c r="AG21" s="5">
        <f t="shared" si="61"/>
        <v>1954.8387096774193</v>
      </c>
      <c r="AH21" s="5">
        <f t="shared" si="61"/>
        <v>2443.5483870967741</v>
      </c>
      <c r="AI21" s="5">
        <f t="shared" si="61"/>
        <v>2932.2580645161297</v>
      </c>
      <c r="AJ21" s="5">
        <f t="shared" si="61"/>
        <v>3432.2580645161293</v>
      </c>
      <c r="AK21" s="5">
        <f t="shared" si="61"/>
        <v>3922.5806451612902</v>
      </c>
      <c r="AL21" s="5">
        <f t="shared" si="61"/>
        <v>4412.9032258064517</v>
      </c>
      <c r="AM21" s="5">
        <f t="shared" si="61"/>
        <v>4919.3548387096771</v>
      </c>
      <c r="AN21" s="5">
        <f t="shared" si="61"/>
        <v>5411.2903225806449</v>
      </c>
      <c r="AO21" s="5">
        <f t="shared" si="61"/>
        <v>5903.2258064516145</v>
      </c>
      <c r="AP21" s="5">
        <f t="shared" si="61"/>
        <v>6416.1290322580653</v>
      </c>
      <c r="AQ21" s="5">
        <f t="shared" si="61"/>
        <v>6909.677419354839</v>
      </c>
      <c r="AR21" s="5">
        <f t="shared" si="61"/>
        <v>7403.2258064516127</v>
      </c>
      <c r="AS21" s="5">
        <f t="shared" si="61"/>
        <v>7922.5806451612907</v>
      </c>
      <c r="AT21" s="5">
        <f t="shared" si="61"/>
        <v>8417.741935483873</v>
      </c>
      <c r="AU21" s="5">
        <f t="shared" si="61"/>
        <v>8912.9032258064526</v>
      </c>
      <c r="AV21" s="5">
        <f t="shared" si="61"/>
        <v>9438.709677419356</v>
      </c>
      <c r="AW21" s="5">
        <f t="shared" si="61"/>
        <v>9935.4838709677424</v>
      </c>
      <c r="AX21" s="5">
        <f t="shared" si="61"/>
        <v>10432.258064516131</v>
      </c>
      <c r="AY21" s="5">
        <f t="shared" si="61"/>
        <v>10964.516129032258</v>
      </c>
      <c r="AZ21" s="5">
        <f t="shared" si="61"/>
        <v>11462.903225806453</v>
      </c>
      <c r="BA21" s="5">
        <f t="shared" si="61"/>
        <v>11961.290322580648</v>
      </c>
      <c r="BB21" s="5">
        <f t="shared" si="61"/>
        <v>12500</v>
      </c>
      <c r="BC21" s="5">
        <f t="shared" si="61"/>
        <v>13000.000000000002</v>
      </c>
      <c r="BD21" s="5">
        <f t="shared" si="61"/>
        <v>13500</v>
      </c>
      <c r="BE21" s="5">
        <f t="shared" si="61"/>
        <v>14045.161290322581</v>
      </c>
      <c r="BF21" s="5">
        <f t="shared" si="61"/>
        <v>14546.77419354839</v>
      </c>
      <c r="BG21" s="5">
        <f t="shared" si="61"/>
        <v>15048.387096774193</v>
      </c>
      <c r="BH21" s="5">
        <f t="shared" si="61"/>
        <v>15600</v>
      </c>
      <c r="BI21" s="5">
        <f t="shared" si="61"/>
        <v>15600</v>
      </c>
      <c r="BJ21" s="5">
        <f t="shared" si="61"/>
        <v>15600</v>
      </c>
      <c r="BK21" s="5">
        <f t="shared" si="61"/>
        <v>15650</v>
      </c>
      <c r="BL21" s="5">
        <f t="shared" si="61"/>
        <v>15650</v>
      </c>
      <c r="BM21" s="5">
        <f t="shared" si="61"/>
        <v>15650</v>
      </c>
      <c r="BN21" s="5">
        <f t="shared" si="61"/>
        <v>15700</v>
      </c>
      <c r="BO21" s="5">
        <f t="shared" si="61"/>
        <v>15700</v>
      </c>
      <c r="BP21" s="5">
        <f t="shared" si="61"/>
        <v>15700</v>
      </c>
      <c r="BQ21" s="5">
        <f t="shared" si="61"/>
        <v>15750</v>
      </c>
      <c r="BR21" s="5">
        <f t="shared" si="61"/>
        <v>15750</v>
      </c>
      <c r="BS21" s="5">
        <f t="shared" si="61"/>
        <v>15750</v>
      </c>
      <c r="BT21" s="5">
        <f t="shared" si="61"/>
        <v>15800</v>
      </c>
      <c r="BU21" s="5">
        <f t="shared" si="61"/>
        <v>15800</v>
      </c>
      <c r="BV21" s="5">
        <f t="shared" si="61"/>
        <v>15800</v>
      </c>
      <c r="BW21" s="5">
        <f t="shared" si="61"/>
        <v>15850</v>
      </c>
      <c r="BX21" s="5">
        <f t="shared" si="61"/>
        <v>15850</v>
      </c>
      <c r="BY21" s="5">
        <f t="shared" si="61"/>
        <v>15850</v>
      </c>
      <c r="BZ21" s="5">
        <f t="shared" si="61"/>
        <v>15900</v>
      </c>
      <c r="CA21" s="5">
        <f t="shared" si="61"/>
        <v>15900</v>
      </c>
      <c r="CB21" s="5">
        <f t="shared" si="61"/>
        <v>15900</v>
      </c>
      <c r="CC21" s="5">
        <f t="shared" si="61"/>
        <v>15950</v>
      </c>
      <c r="CD21" s="5">
        <f t="shared" si="61"/>
        <v>15950</v>
      </c>
      <c r="CE21" s="5">
        <f t="shared" si="61"/>
        <v>15950</v>
      </c>
      <c r="CF21" s="5">
        <f t="shared" si="61"/>
        <v>0</v>
      </c>
    </row>
    <row r="22" spans="2:84" x14ac:dyDescent="0.3">
      <c r="B22" s="13">
        <f>ROW()</f>
        <v>22</v>
      </c>
      <c r="H22" s="1" t="str">
        <f>$H$21</f>
        <v>Прогноз собственного спроса на продукцию</v>
      </c>
      <c r="I22" s="1" t="s">
        <v>27</v>
      </c>
      <c r="O22" s="8" t="s">
        <v>4</v>
      </c>
      <c r="P22" s="18">
        <v>37</v>
      </c>
    </row>
    <row r="23" spans="2:84" x14ac:dyDescent="0.3">
      <c r="B23" s="13">
        <f>ROW()</f>
        <v>23</v>
      </c>
      <c r="H23" s="1" t="str">
        <f>$H$21</f>
        <v>Прогноз собственного спроса на продукцию</v>
      </c>
      <c r="I23" s="1" t="s">
        <v>28</v>
      </c>
      <c r="O23" s="8" t="s">
        <v>4</v>
      </c>
      <c r="P23" s="30">
        <v>0.05</v>
      </c>
    </row>
    <row r="24" spans="2:84" x14ac:dyDescent="0.3">
      <c r="B24" s="13">
        <f>ROW()</f>
        <v>24</v>
      </c>
      <c r="H24" s="1" t="str">
        <f>$H$21</f>
        <v>Прогноз собственного спроса на продукцию</v>
      </c>
      <c r="I24" s="1" t="s">
        <v>30</v>
      </c>
      <c r="O24" s="8" t="s">
        <v>4</v>
      </c>
      <c r="P24" s="18">
        <v>6</v>
      </c>
    </row>
    <row r="25" spans="2:84" x14ac:dyDescent="0.3">
      <c r="B25" s="13">
        <f>ROW()</f>
        <v>25</v>
      </c>
    </row>
    <row r="26" spans="2:84" s="2" customFormat="1" x14ac:dyDescent="0.3">
      <c r="B26" s="26"/>
      <c r="G26" s="38"/>
      <c r="H26" s="2" t="s">
        <v>42</v>
      </c>
      <c r="M26" s="36"/>
      <c r="O26" s="8"/>
      <c r="P26" s="27"/>
      <c r="Q26" s="9"/>
      <c r="U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</row>
    <row r="27" spans="2:84" x14ac:dyDescent="0.3">
      <c r="B27" s="13">
        <f>ROW()</f>
        <v>27</v>
      </c>
    </row>
    <row r="28" spans="2:84" x14ac:dyDescent="0.3">
      <c r="B28" s="13">
        <f>ROW()</f>
        <v>28</v>
      </c>
      <c r="H28" s="1" t="s">
        <v>36</v>
      </c>
      <c r="M28" s="37" t="s">
        <v>32</v>
      </c>
      <c r="P28" s="31" t="s">
        <v>31</v>
      </c>
      <c r="U28" s="5">
        <f ca="1">SUM(INDIRECT(ADDRESS($B28,$X$2)&amp;":"&amp;ADDRESS($B28,SUMIFS($2:$2,$1:$1,IF($P$8=0,1,$P$8)))))</f>
        <v>510</v>
      </c>
      <c r="X28" s="5">
        <f>IF(X$4="",0,IF(X$8&gt;=IF($P29&lt;=$P31,$P31+1,$P29),$P30,IF(X$8&gt;=$P31,$P30*(X$8-$P31)/(IF($P29&lt;=$P31,$P31+1,$P29)-$P31),0)))</f>
        <v>0</v>
      </c>
      <c r="Y28" s="5">
        <f t="shared" ref="Y28:CF28" si="62">IF(Y$4="",0,IF(Y$8&gt;=IF($P29&lt;=$P31,$P31+1,$P29),$P30,IF(Y$8&gt;=$P31,$P30*(Y$8-$P31)/(IF($P29&lt;=$P31,$P31+1,$P29)-$P31),0)))</f>
        <v>0</v>
      </c>
      <c r="Z28" s="5">
        <f t="shared" si="62"/>
        <v>0</v>
      </c>
      <c r="AA28" s="5">
        <f t="shared" si="62"/>
        <v>0</v>
      </c>
      <c r="AB28" s="5">
        <f t="shared" si="62"/>
        <v>0</v>
      </c>
      <c r="AC28" s="5">
        <f t="shared" si="62"/>
        <v>0</v>
      </c>
      <c r="AD28" s="5">
        <f t="shared" si="62"/>
        <v>1.4285714285714286</v>
      </c>
      <c r="AE28" s="5">
        <f t="shared" si="62"/>
        <v>2.8571428571428572</v>
      </c>
      <c r="AF28" s="5">
        <f t="shared" si="62"/>
        <v>4.2857142857142856</v>
      </c>
      <c r="AG28" s="5">
        <f t="shared" si="62"/>
        <v>5.7142857142857144</v>
      </c>
      <c r="AH28" s="5">
        <f t="shared" si="62"/>
        <v>7.1428571428571432</v>
      </c>
      <c r="AI28" s="5">
        <f t="shared" si="62"/>
        <v>8.5714285714285712</v>
      </c>
      <c r="AJ28" s="5">
        <f t="shared" si="62"/>
        <v>10</v>
      </c>
      <c r="AK28" s="5">
        <f t="shared" si="62"/>
        <v>10</v>
      </c>
      <c r="AL28" s="5">
        <f t="shared" si="62"/>
        <v>10</v>
      </c>
      <c r="AM28" s="5">
        <f t="shared" si="62"/>
        <v>10</v>
      </c>
      <c r="AN28" s="5">
        <f t="shared" si="62"/>
        <v>10</v>
      </c>
      <c r="AO28" s="5">
        <f t="shared" si="62"/>
        <v>10</v>
      </c>
      <c r="AP28" s="5">
        <f t="shared" si="62"/>
        <v>10</v>
      </c>
      <c r="AQ28" s="5">
        <f t="shared" si="62"/>
        <v>10</v>
      </c>
      <c r="AR28" s="5">
        <f t="shared" si="62"/>
        <v>10</v>
      </c>
      <c r="AS28" s="5">
        <f t="shared" si="62"/>
        <v>10</v>
      </c>
      <c r="AT28" s="5">
        <f t="shared" si="62"/>
        <v>10</v>
      </c>
      <c r="AU28" s="5">
        <f t="shared" si="62"/>
        <v>10</v>
      </c>
      <c r="AV28" s="5">
        <f t="shared" si="62"/>
        <v>10</v>
      </c>
      <c r="AW28" s="5">
        <f t="shared" si="62"/>
        <v>10</v>
      </c>
      <c r="AX28" s="5">
        <f t="shared" si="62"/>
        <v>10</v>
      </c>
      <c r="AY28" s="5">
        <f t="shared" si="62"/>
        <v>10</v>
      </c>
      <c r="AZ28" s="5">
        <f t="shared" si="62"/>
        <v>10</v>
      </c>
      <c r="BA28" s="5">
        <f t="shared" si="62"/>
        <v>10</v>
      </c>
      <c r="BB28" s="5">
        <f t="shared" si="62"/>
        <v>10</v>
      </c>
      <c r="BC28" s="5">
        <f t="shared" si="62"/>
        <v>10</v>
      </c>
      <c r="BD28" s="5">
        <f t="shared" si="62"/>
        <v>10</v>
      </c>
      <c r="BE28" s="5">
        <f t="shared" si="62"/>
        <v>10</v>
      </c>
      <c r="BF28" s="5">
        <f t="shared" si="62"/>
        <v>10</v>
      </c>
      <c r="BG28" s="5">
        <f t="shared" si="62"/>
        <v>10</v>
      </c>
      <c r="BH28" s="5">
        <f t="shared" si="62"/>
        <v>10</v>
      </c>
      <c r="BI28" s="5">
        <f t="shared" si="62"/>
        <v>10</v>
      </c>
      <c r="BJ28" s="5">
        <f t="shared" si="62"/>
        <v>10</v>
      </c>
      <c r="BK28" s="5">
        <f t="shared" si="62"/>
        <v>10</v>
      </c>
      <c r="BL28" s="5">
        <f t="shared" si="62"/>
        <v>10</v>
      </c>
      <c r="BM28" s="5">
        <f t="shared" si="62"/>
        <v>10</v>
      </c>
      <c r="BN28" s="5">
        <f t="shared" si="62"/>
        <v>10</v>
      </c>
      <c r="BO28" s="5">
        <f t="shared" si="62"/>
        <v>10</v>
      </c>
      <c r="BP28" s="5">
        <f t="shared" si="62"/>
        <v>10</v>
      </c>
      <c r="BQ28" s="5">
        <f t="shared" si="62"/>
        <v>10</v>
      </c>
      <c r="BR28" s="5">
        <f t="shared" si="62"/>
        <v>10</v>
      </c>
      <c r="BS28" s="5">
        <f t="shared" si="62"/>
        <v>10</v>
      </c>
      <c r="BT28" s="5">
        <f t="shared" si="62"/>
        <v>10</v>
      </c>
      <c r="BU28" s="5">
        <f t="shared" si="62"/>
        <v>10</v>
      </c>
      <c r="BV28" s="5">
        <f t="shared" si="62"/>
        <v>10</v>
      </c>
      <c r="BW28" s="5">
        <f t="shared" si="62"/>
        <v>10</v>
      </c>
      <c r="BX28" s="5">
        <f t="shared" si="62"/>
        <v>10</v>
      </c>
      <c r="BY28" s="5">
        <f t="shared" si="62"/>
        <v>10</v>
      </c>
      <c r="BZ28" s="5">
        <f t="shared" si="62"/>
        <v>10</v>
      </c>
      <c r="CA28" s="5">
        <f t="shared" si="62"/>
        <v>10</v>
      </c>
      <c r="CB28" s="5">
        <f t="shared" si="62"/>
        <v>10</v>
      </c>
      <c r="CC28" s="5">
        <f t="shared" si="62"/>
        <v>10</v>
      </c>
      <c r="CD28" s="5">
        <f t="shared" si="62"/>
        <v>10</v>
      </c>
      <c r="CE28" s="5">
        <f t="shared" si="62"/>
        <v>10</v>
      </c>
      <c r="CF28" s="5">
        <f t="shared" si="62"/>
        <v>0</v>
      </c>
    </row>
    <row r="29" spans="2:84" x14ac:dyDescent="0.3">
      <c r="B29" s="13">
        <f>ROW()</f>
        <v>29</v>
      </c>
      <c r="H29" s="1" t="str">
        <f>$H$28</f>
        <v>Поток запусков маркетинговой активности (МА)</v>
      </c>
      <c r="I29" s="1" t="s">
        <v>27</v>
      </c>
      <c r="O29" s="8" t="s">
        <v>4</v>
      </c>
      <c r="P29" s="18">
        <v>13</v>
      </c>
    </row>
    <row r="30" spans="2:84" x14ac:dyDescent="0.3">
      <c r="B30" s="13">
        <f>ROW()</f>
        <v>30</v>
      </c>
      <c r="H30" s="1" t="str">
        <f t="shared" ref="H30:H31" si="63">$H$28</f>
        <v>Поток запусков маркетинговой активности (МА)</v>
      </c>
      <c r="I30" s="1" t="s">
        <v>33</v>
      </c>
      <c r="M30" s="35" t="str">
        <f>M28</f>
        <v>кол-во запусков</v>
      </c>
      <c r="O30" s="8" t="s">
        <v>4</v>
      </c>
      <c r="P30" s="18">
        <v>10</v>
      </c>
    </row>
    <row r="31" spans="2:84" x14ac:dyDescent="0.3">
      <c r="B31" s="13">
        <f>ROW()</f>
        <v>31</v>
      </c>
      <c r="H31" s="1" t="str">
        <f t="shared" si="63"/>
        <v>Поток запусков маркетинговой активности (МА)</v>
      </c>
      <c r="I31" s="1" t="s">
        <v>30</v>
      </c>
      <c r="O31" s="8" t="s">
        <v>4</v>
      </c>
      <c r="P31" s="18">
        <v>6</v>
      </c>
    </row>
    <row r="32" spans="2:84" x14ac:dyDescent="0.3">
      <c r="B32" s="13">
        <f>ROW()</f>
        <v>32</v>
      </c>
    </row>
    <row r="33" spans="2:84" x14ac:dyDescent="0.3">
      <c r="B33" s="13">
        <f>ROW()</f>
        <v>33</v>
      </c>
      <c r="H33" s="1" t="s">
        <v>35</v>
      </c>
      <c r="M33" s="37" t="s">
        <v>37</v>
      </c>
      <c r="P33" s="31" t="s">
        <v>34</v>
      </c>
      <c r="U33" s="5">
        <f ca="1">SUM(INDIRECT(ADDRESS($B33,$X$2)&amp;":"&amp;ADDRESS($B33,SUMIFS($2:$2,$1:$1,IF($P$8=0,1,$P$8)))))</f>
        <v>3250</v>
      </c>
      <c r="X33" s="5">
        <f>IF(X$4="",0,IF(X$8&gt;=IF($P34&lt;=$P36,$P36+1,$P34),0,IF(X$8&gt;=$P36,$P35*(X$8-IF($P34&lt;=$P36,$P36+1,$P34))/($P36-IF($P34&lt;=$P36,$P36+1,$P34)),0)))</f>
        <v>500</v>
      </c>
      <c r="Y33" s="5">
        <f t="shared" ref="Y33:CF33" si="64">IF(Y$4="",0,IF(Y$8&gt;=IF($P34&lt;=$P36,$P36+1,$P34),0,IF(Y$8&gt;=$P36,$P35*(Y$8-IF($P34&lt;=$P36,$P36+1,$P34))/($P36-IF($P34&lt;=$P36,$P36+1,$P34)),0)))</f>
        <v>458.33333333333331</v>
      </c>
      <c r="Z33" s="5">
        <f t="shared" si="64"/>
        <v>416.66666666666669</v>
      </c>
      <c r="AA33" s="5">
        <f t="shared" si="64"/>
        <v>375</v>
      </c>
      <c r="AB33" s="5">
        <f t="shared" si="64"/>
        <v>333.33333333333331</v>
      </c>
      <c r="AC33" s="5">
        <f t="shared" si="64"/>
        <v>291.66666666666669</v>
      </c>
      <c r="AD33" s="5">
        <f t="shared" si="64"/>
        <v>250</v>
      </c>
      <c r="AE33" s="5">
        <f t="shared" si="64"/>
        <v>208.33333333333334</v>
      </c>
      <c r="AF33" s="5">
        <f t="shared" si="64"/>
        <v>166.66666666666666</v>
      </c>
      <c r="AG33" s="5">
        <f t="shared" si="64"/>
        <v>125</v>
      </c>
      <c r="AH33" s="5">
        <f t="shared" si="64"/>
        <v>83.333333333333329</v>
      </c>
      <c r="AI33" s="5">
        <f t="shared" si="64"/>
        <v>41.666666666666664</v>
      </c>
      <c r="AJ33" s="5">
        <f t="shared" si="64"/>
        <v>0</v>
      </c>
      <c r="AK33" s="5">
        <f t="shared" si="64"/>
        <v>0</v>
      </c>
      <c r="AL33" s="5">
        <f t="shared" si="64"/>
        <v>0</v>
      </c>
      <c r="AM33" s="5">
        <f t="shared" si="64"/>
        <v>0</v>
      </c>
      <c r="AN33" s="5">
        <f t="shared" si="64"/>
        <v>0</v>
      </c>
      <c r="AO33" s="5">
        <f t="shared" si="64"/>
        <v>0</v>
      </c>
      <c r="AP33" s="5">
        <f t="shared" si="64"/>
        <v>0</v>
      </c>
      <c r="AQ33" s="5">
        <f t="shared" si="64"/>
        <v>0</v>
      </c>
      <c r="AR33" s="5">
        <f t="shared" si="64"/>
        <v>0</v>
      </c>
      <c r="AS33" s="5">
        <f t="shared" si="64"/>
        <v>0</v>
      </c>
      <c r="AT33" s="5">
        <f t="shared" si="64"/>
        <v>0</v>
      </c>
      <c r="AU33" s="5">
        <f t="shared" si="64"/>
        <v>0</v>
      </c>
      <c r="AV33" s="5">
        <f t="shared" si="64"/>
        <v>0</v>
      </c>
      <c r="AW33" s="5">
        <f t="shared" si="64"/>
        <v>0</v>
      </c>
      <c r="AX33" s="5">
        <f t="shared" si="64"/>
        <v>0</v>
      </c>
      <c r="AY33" s="5">
        <f t="shared" si="64"/>
        <v>0</v>
      </c>
      <c r="AZ33" s="5">
        <f t="shared" si="64"/>
        <v>0</v>
      </c>
      <c r="BA33" s="5">
        <f t="shared" si="64"/>
        <v>0</v>
      </c>
      <c r="BB33" s="5">
        <f t="shared" si="64"/>
        <v>0</v>
      </c>
      <c r="BC33" s="5">
        <f t="shared" si="64"/>
        <v>0</v>
      </c>
      <c r="BD33" s="5">
        <f t="shared" si="64"/>
        <v>0</v>
      </c>
      <c r="BE33" s="5">
        <f t="shared" si="64"/>
        <v>0</v>
      </c>
      <c r="BF33" s="5">
        <f t="shared" si="64"/>
        <v>0</v>
      </c>
      <c r="BG33" s="5">
        <f t="shared" si="64"/>
        <v>0</v>
      </c>
      <c r="BH33" s="5">
        <f t="shared" si="64"/>
        <v>0</v>
      </c>
      <c r="BI33" s="5">
        <f t="shared" si="64"/>
        <v>0</v>
      </c>
      <c r="BJ33" s="5">
        <f t="shared" si="64"/>
        <v>0</v>
      </c>
      <c r="BK33" s="5">
        <f t="shared" si="64"/>
        <v>0</v>
      </c>
      <c r="BL33" s="5">
        <f t="shared" si="64"/>
        <v>0</v>
      </c>
      <c r="BM33" s="5">
        <f t="shared" si="64"/>
        <v>0</v>
      </c>
      <c r="BN33" s="5">
        <f t="shared" si="64"/>
        <v>0</v>
      </c>
      <c r="BO33" s="5">
        <f t="shared" si="64"/>
        <v>0</v>
      </c>
      <c r="BP33" s="5">
        <f t="shared" si="64"/>
        <v>0</v>
      </c>
      <c r="BQ33" s="5">
        <f t="shared" si="64"/>
        <v>0</v>
      </c>
      <c r="BR33" s="5">
        <f t="shared" si="64"/>
        <v>0</v>
      </c>
      <c r="BS33" s="5">
        <f t="shared" si="64"/>
        <v>0</v>
      </c>
      <c r="BT33" s="5">
        <f t="shared" si="64"/>
        <v>0</v>
      </c>
      <c r="BU33" s="5">
        <f t="shared" si="64"/>
        <v>0</v>
      </c>
      <c r="BV33" s="5">
        <f t="shared" si="64"/>
        <v>0</v>
      </c>
      <c r="BW33" s="5">
        <f t="shared" si="64"/>
        <v>0</v>
      </c>
      <c r="BX33" s="5">
        <f t="shared" si="64"/>
        <v>0</v>
      </c>
      <c r="BY33" s="5">
        <f t="shared" si="64"/>
        <v>0</v>
      </c>
      <c r="BZ33" s="5">
        <f t="shared" si="64"/>
        <v>0</v>
      </c>
      <c r="CA33" s="5">
        <f t="shared" si="64"/>
        <v>0</v>
      </c>
      <c r="CB33" s="5">
        <f t="shared" si="64"/>
        <v>0</v>
      </c>
      <c r="CC33" s="5">
        <f t="shared" si="64"/>
        <v>0</v>
      </c>
      <c r="CD33" s="5">
        <f t="shared" si="64"/>
        <v>0</v>
      </c>
      <c r="CE33" s="5">
        <f t="shared" si="64"/>
        <v>0</v>
      </c>
      <c r="CF33" s="5">
        <f t="shared" si="64"/>
        <v>0</v>
      </c>
    </row>
    <row r="34" spans="2:84" x14ac:dyDescent="0.3">
      <c r="B34" s="13">
        <f>ROW()</f>
        <v>34</v>
      </c>
      <c r="H34" s="1" t="str">
        <f>$H$28</f>
        <v>Поток запусков маркетинговой активности (МА)</v>
      </c>
      <c r="I34" s="1" t="s">
        <v>39</v>
      </c>
      <c r="O34" s="8" t="s">
        <v>4</v>
      </c>
      <c r="P34" s="18">
        <v>13</v>
      </c>
      <c r="U34" s="5">
        <f ca="1">SUM(INDIRECT(ADDRESS($B34,$X$2)&amp;":"&amp;ADDRESS($B34,SUMIFS($2:$2,$1:$1,IF($P$8=0,1,$P$8)))))</f>
        <v>3250</v>
      </c>
      <c r="X34" s="5">
        <f ca="1">IF(X$4="",0,SUMIFS(33:33,$1:$1,X$3))</f>
        <v>0</v>
      </c>
      <c r="Y34" s="5">
        <f t="shared" ref="Y34:CF34" ca="1" si="65">IF(Y$4="",0,SUMIFS(33:33,$1:$1,Y$3))</f>
        <v>0</v>
      </c>
      <c r="Z34" s="5">
        <f t="shared" ca="1" si="65"/>
        <v>0</v>
      </c>
      <c r="AA34" s="5">
        <f t="shared" ca="1" si="65"/>
        <v>0</v>
      </c>
      <c r="AB34" s="5">
        <f t="shared" ca="1" si="65"/>
        <v>0</v>
      </c>
      <c r="AC34" s="5">
        <f t="shared" ca="1" si="65"/>
        <v>0</v>
      </c>
      <c r="AD34" s="5">
        <f t="shared" ca="1" si="65"/>
        <v>0</v>
      </c>
      <c r="AE34" s="5">
        <f t="shared" ca="1" si="65"/>
        <v>0</v>
      </c>
      <c r="AF34" s="5">
        <f t="shared" ca="1" si="65"/>
        <v>0</v>
      </c>
      <c r="AG34" s="5">
        <f t="shared" ca="1" si="65"/>
        <v>0</v>
      </c>
      <c r="AH34" s="5">
        <f t="shared" ca="1" si="65"/>
        <v>0</v>
      </c>
      <c r="AI34" s="5">
        <f t="shared" ca="1" si="65"/>
        <v>0</v>
      </c>
      <c r="AJ34" s="5">
        <f t="shared" ca="1" si="65"/>
        <v>0</v>
      </c>
      <c r="AK34" s="5">
        <f t="shared" ca="1" si="65"/>
        <v>0</v>
      </c>
      <c r="AL34" s="5">
        <f t="shared" ca="1" si="65"/>
        <v>0</v>
      </c>
      <c r="AM34" s="5">
        <f t="shared" ca="1" si="65"/>
        <v>0</v>
      </c>
      <c r="AN34" s="5">
        <f t="shared" ca="1" si="65"/>
        <v>0</v>
      </c>
      <c r="AO34" s="5">
        <f t="shared" ca="1" si="65"/>
        <v>0</v>
      </c>
      <c r="AP34" s="5">
        <f t="shared" ca="1" si="65"/>
        <v>0</v>
      </c>
      <c r="AQ34" s="5">
        <f t="shared" ca="1" si="65"/>
        <v>0</v>
      </c>
      <c r="AR34" s="5">
        <f t="shared" ca="1" si="65"/>
        <v>0</v>
      </c>
      <c r="AS34" s="5">
        <f t="shared" ca="1" si="65"/>
        <v>0</v>
      </c>
      <c r="AT34" s="5">
        <f t="shared" ca="1" si="65"/>
        <v>0</v>
      </c>
      <c r="AU34" s="5">
        <f t="shared" ca="1" si="65"/>
        <v>0</v>
      </c>
      <c r="AV34" s="5">
        <f t="shared" ca="1" si="65"/>
        <v>0</v>
      </c>
      <c r="AW34" s="5">
        <f t="shared" ca="1" si="65"/>
        <v>0</v>
      </c>
      <c r="AX34" s="5">
        <f t="shared" ca="1" si="65"/>
        <v>0</v>
      </c>
      <c r="AY34" s="5">
        <f t="shared" ca="1" si="65"/>
        <v>0</v>
      </c>
      <c r="AZ34" s="5">
        <f t="shared" ca="1" si="65"/>
        <v>0</v>
      </c>
      <c r="BA34" s="5">
        <f t="shared" ca="1" si="65"/>
        <v>0</v>
      </c>
      <c r="BB34" s="5">
        <f t="shared" ca="1" si="65"/>
        <v>0</v>
      </c>
      <c r="BC34" s="5">
        <f t="shared" ca="1" si="65"/>
        <v>0</v>
      </c>
      <c r="BD34" s="5">
        <f t="shared" ca="1" si="65"/>
        <v>0</v>
      </c>
      <c r="BE34" s="5">
        <f t="shared" ca="1" si="65"/>
        <v>0</v>
      </c>
      <c r="BF34" s="5">
        <f t="shared" ca="1" si="65"/>
        <v>0</v>
      </c>
      <c r="BG34" s="5">
        <f t="shared" ca="1" si="65"/>
        <v>0</v>
      </c>
      <c r="BH34" s="5">
        <f t="shared" ca="1" si="65"/>
        <v>0</v>
      </c>
      <c r="BI34" s="5">
        <f t="shared" ca="1" si="65"/>
        <v>0</v>
      </c>
      <c r="BJ34" s="5">
        <f t="shared" ca="1" si="65"/>
        <v>0</v>
      </c>
      <c r="BK34" s="5">
        <f t="shared" ca="1" si="65"/>
        <v>0</v>
      </c>
      <c r="BL34" s="5">
        <f t="shared" ca="1" si="65"/>
        <v>0</v>
      </c>
      <c r="BM34" s="5">
        <f t="shared" ca="1" si="65"/>
        <v>0</v>
      </c>
      <c r="BN34" s="5">
        <f t="shared" ca="1" si="65"/>
        <v>0</v>
      </c>
      <c r="BO34" s="5">
        <f t="shared" ca="1" si="65"/>
        <v>0</v>
      </c>
      <c r="BP34" s="5">
        <f t="shared" ca="1" si="65"/>
        <v>0</v>
      </c>
      <c r="BQ34" s="5">
        <f t="shared" ca="1" si="65"/>
        <v>0</v>
      </c>
      <c r="BR34" s="5">
        <f t="shared" ca="1" si="65"/>
        <v>0</v>
      </c>
      <c r="BS34" s="5">
        <f t="shared" ca="1" si="65"/>
        <v>0</v>
      </c>
      <c r="BT34" s="5">
        <f t="shared" ca="1" si="65"/>
        <v>41.666666666666664</v>
      </c>
      <c r="BU34" s="5">
        <f t="shared" ca="1" si="65"/>
        <v>83.333333333333329</v>
      </c>
      <c r="BV34" s="5">
        <f t="shared" ca="1" si="65"/>
        <v>125</v>
      </c>
      <c r="BW34" s="5">
        <f t="shared" ca="1" si="65"/>
        <v>166.66666666666666</v>
      </c>
      <c r="BX34" s="5">
        <f t="shared" ca="1" si="65"/>
        <v>208.33333333333334</v>
      </c>
      <c r="BY34" s="5">
        <f t="shared" ca="1" si="65"/>
        <v>250</v>
      </c>
      <c r="BZ34" s="5">
        <f t="shared" ca="1" si="65"/>
        <v>291.66666666666669</v>
      </c>
      <c r="CA34" s="5">
        <f t="shared" ca="1" si="65"/>
        <v>333.33333333333331</v>
      </c>
      <c r="CB34" s="5">
        <f t="shared" ca="1" si="65"/>
        <v>375</v>
      </c>
      <c r="CC34" s="5">
        <f t="shared" ca="1" si="65"/>
        <v>416.66666666666669</v>
      </c>
      <c r="CD34" s="5">
        <f t="shared" ca="1" si="65"/>
        <v>458.33333333333331</v>
      </c>
      <c r="CE34" s="5">
        <f t="shared" ca="1" si="65"/>
        <v>500</v>
      </c>
      <c r="CF34" s="5">
        <f t="shared" si="65"/>
        <v>0</v>
      </c>
    </row>
    <row r="35" spans="2:84" x14ac:dyDescent="0.3">
      <c r="B35" s="13">
        <f>ROW()</f>
        <v>35</v>
      </c>
      <c r="H35" s="1" t="str">
        <f t="shared" ref="H35:H36" si="66">$H$28</f>
        <v>Поток запусков маркетинговой активности (МА)</v>
      </c>
      <c r="I35" s="1" t="s">
        <v>40</v>
      </c>
      <c r="M35" s="35" t="str">
        <f>M33</f>
        <v>трафик</v>
      </c>
      <c r="O35" s="8" t="s">
        <v>4</v>
      </c>
      <c r="P35" s="18">
        <v>500</v>
      </c>
    </row>
    <row r="36" spans="2:84" x14ac:dyDescent="0.3">
      <c r="B36" s="13">
        <f>ROW()</f>
        <v>36</v>
      </c>
      <c r="H36" s="1" t="str">
        <f t="shared" si="66"/>
        <v>Поток запусков маркетинговой активности (МА)</v>
      </c>
      <c r="I36" s="1" t="s">
        <v>38</v>
      </c>
      <c r="O36" s="8" t="s">
        <v>4</v>
      </c>
      <c r="P36" s="18">
        <v>1</v>
      </c>
    </row>
    <row r="37" spans="2:84" x14ac:dyDescent="0.3">
      <c r="B37" s="13">
        <f>ROW()</f>
        <v>37</v>
      </c>
    </row>
    <row r="38" spans="2:84" x14ac:dyDescent="0.3">
      <c r="B38" s="13">
        <f>ROW()</f>
        <v>38</v>
      </c>
      <c r="H38" s="1" t="s">
        <v>41</v>
      </c>
      <c r="M38" s="35" t="str">
        <f>$M$33</f>
        <v>трафик</v>
      </c>
      <c r="U38" s="5">
        <f ca="1">SUM(INDIRECT(ADDRESS($B38,$X$2)&amp;":"&amp;ADDRESS($B38,SUMIFS($2:$2,$1:$1,IF($P$8=0,1,$P$8)))))</f>
        <v>1538333.3333333333</v>
      </c>
      <c r="X38" s="5">
        <f ca="1">IF(X$4="",0,SUMPRODUCT($X28:X28,INDIRECT(ADDRESS($B34,SUMIFS($2:$2,$1:$1,$P$8)-X$8+1)&amp;":"&amp;ADDRESS($B34,SUMIFS($2:$2,$1:$1,$P$8)))))</f>
        <v>0</v>
      </c>
      <c r="Y38" s="5">
        <f ca="1">IF(Y$4="",0,SUMPRODUCT($X28:Y28,INDIRECT(ADDRESS($B34,SUMIFS($2:$2,$1:$1,$P$8)-Y$8+1)&amp;":"&amp;ADDRESS($B34,SUMIFS($2:$2,$1:$1,$P$8)))))</f>
        <v>0</v>
      </c>
      <c r="Z38" s="5">
        <f ca="1">IF(Z$4="",0,SUMPRODUCT($X28:Z28,INDIRECT(ADDRESS($B34,SUMIFS($2:$2,$1:$1,$P$8)-Z$8+1)&amp;":"&amp;ADDRESS($B34,SUMIFS($2:$2,$1:$1,$P$8)))))</f>
        <v>0</v>
      </c>
      <c r="AA38" s="5">
        <f ca="1">IF(AA$4="",0,SUMPRODUCT($X28:AA28,INDIRECT(ADDRESS($B34,SUMIFS($2:$2,$1:$1,$P$8)-AA$8+1)&amp;":"&amp;ADDRESS($B34,SUMIFS($2:$2,$1:$1,$P$8)))))</f>
        <v>0</v>
      </c>
      <c r="AB38" s="5">
        <f ca="1">IF(AB$4="",0,SUMPRODUCT($X28:AB28,INDIRECT(ADDRESS($B34,SUMIFS($2:$2,$1:$1,$P$8)-AB$8+1)&amp;":"&amp;ADDRESS($B34,SUMIFS($2:$2,$1:$1,$P$8)))))</f>
        <v>0</v>
      </c>
      <c r="AC38" s="5">
        <f ca="1">IF(AC$4="",0,SUMPRODUCT($X28:AC28,INDIRECT(ADDRESS($B34,SUMIFS($2:$2,$1:$1,$P$8)-AC$8+1)&amp;":"&amp;ADDRESS($B34,SUMIFS($2:$2,$1:$1,$P$8)))))</f>
        <v>0</v>
      </c>
      <c r="AD38" s="5">
        <f ca="1">IF(AD$4="",0,SUMPRODUCT($X28:AD28,INDIRECT(ADDRESS($B34,SUMIFS($2:$2,$1:$1,$P$8)-AD$8+1)&amp;":"&amp;ADDRESS($B34,SUMIFS($2:$2,$1:$1,$P$8)))))</f>
        <v>714.28571428571433</v>
      </c>
      <c r="AE38" s="5">
        <f ca="1">IF(AE$4="",0,SUMPRODUCT($X28:AE28,INDIRECT(ADDRESS($B34,SUMIFS($2:$2,$1:$1,$P$8)-AE$8+1)&amp;":"&amp;ADDRESS($B34,SUMIFS($2:$2,$1:$1,$P$8)))))</f>
        <v>2083.3333333333335</v>
      </c>
      <c r="AF38" s="5">
        <f ca="1">IF(AF$4="",0,SUMPRODUCT($X28:AF28,INDIRECT(ADDRESS($B34,SUMIFS($2:$2,$1:$1,$P$8)-AF$8+1)&amp;":"&amp;ADDRESS($B34,SUMIFS($2:$2,$1:$1,$P$8)))))</f>
        <v>4047.6190476190473</v>
      </c>
      <c r="AG38" s="5">
        <f ca="1">IF(AG$4="",0,SUMPRODUCT($X28:AG28,INDIRECT(ADDRESS($B34,SUMIFS($2:$2,$1:$1,$P$8)-AG$8+1)&amp;":"&amp;ADDRESS($B34,SUMIFS($2:$2,$1:$1,$P$8)))))</f>
        <v>6547.6190476190477</v>
      </c>
      <c r="AH38" s="5">
        <f ca="1">IF(AH$4="",0,SUMPRODUCT($X28:AH28,INDIRECT(ADDRESS($B34,SUMIFS($2:$2,$1:$1,$P$8)-AH$8+1)&amp;":"&amp;ADDRESS($B34,SUMIFS($2:$2,$1:$1,$P$8)))))</f>
        <v>9523.8095238095229</v>
      </c>
      <c r="AI38" s="5">
        <f ca="1">IF(AI$4="",0,SUMPRODUCT($X28:AI28,INDIRECT(ADDRESS($B34,SUMIFS($2:$2,$1:$1,$P$8)-AI$8+1)&amp;":"&amp;ADDRESS($B34,SUMIFS($2:$2,$1:$1,$P$8)))))</f>
        <v>12916.666666666668</v>
      </c>
      <c r="AJ38" s="5">
        <f ca="1">IF(AJ$4="",0,SUMPRODUCT($X28:AJ28,INDIRECT(ADDRESS($B34,SUMIFS($2:$2,$1:$1,$P$8)-AJ$8+1)&amp;":"&amp;ADDRESS($B34,SUMIFS($2:$2,$1:$1,$P$8)))))</f>
        <v>16666.666666666668</v>
      </c>
      <c r="AK38" s="5">
        <f ca="1">IF(AK$4="",0,SUMPRODUCT($X28:AK28,INDIRECT(ADDRESS($B34,SUMIFS($2:$2,$1:$1,$P$8)-AK$8+1)&amp;":"&amp;ADDRESS($B34,SUMIFS($2:$2,$1:$1,$P$8)))))</f>
        <v>20000</v>
      </c>
      <c r="AL38" s="5">
        <f ca="1">IF(AL$4="",0,SUMPRODUCT($X28:AL28,INDIRECT(ADDRESS($B34,SUMIFS($2:$2,$1:$1,$P$8)-AL$8+1)&amp;":"&amp;ADDRESS($B34,SUMIFS($2:$2,$1:$1,$P$8)))))</f>
        <v>22916.666666666664</v>
      </c>
      <c r="AM38" s="5">
        <f ca="1">IF(AM$4="",0,SUMPRODUCT($X28:AM28,INDIRECT(ADDRESS($B34,SUMIFS($2:$2,$1:$1,$P$8)-AM$8+1)&amp;":"&amp;ADDRESS($B34,SUMIFS($2:$2,$1:$1,$P$8)))))</f>
        <v>25416.666666666664</v>
      </c>
      <c r="AN38" s="5">
        <f ca="1">IF(AN$4="",0,SUMPRODUCT($X28:AN28,INDIRECT(ADDRESS($B34,SUMIFS($2:$2,$1:$1,$P$8)-AN$8+1)&amp;":"&amp;ADDRESS($B34,SUMIFS($2:$2,$1:$1,$P$8)))))</f>
        <v>27500</v>
      </c>
      <c r="AO38" s="5">
        <f ca="1">IF(AO$4="",0,SUMPRODUCT($X28:AO28,INDIRECT(ADDRESS($B34,SUMIFS($2:$2,$1:$1,$P$8)-AO$8+1)&amp;":"&amp;ADDRESS($B34,SUMIFS($2:$2,$1:$1,$P$8)))))</f>
        <v>29166.666666666664</v>
      </c>
      <c r="AP38" s="5">
        <f ca="1">IF(AP$4="",0,SUMPRODUCT($X28:AP28,INDIRECT(ADDRESS($B34,SUMIFS($2:$2,$1:$1,$P$8)-AP$8+1)&amp;":"&amp;ADDRESS($B34,SUMIFS($2:$2,$1:$1,$P$8)))))</f>
        <v>30416.666666666664</v>
      </c>
      <c r="AQ38" s="5">
        <f ca="1">IF(AQ$4="",0,SUMPRODUCT($X28:AQ28,INDIRECT(ADDRESS($B34,SUMIFS($2:$2,$1:$1,$P$8)-AQ$8+1)&amp;":"&amp;ADDRESS($B34,SUMIFS($2:$2,$1:$1,$P$8)))))</f>
        <v>31309.523809523809</v>
      </c>
      <c r="AR38" s="5">
        <f ca="1">IF(AR$4="",0,SUMPRODUCT($X28:AR28,INDIRECT(ADDRESS($B34,SUMIFS($2:$2,$1:$1,$P$8)-AR$8+1)&amp;":"&amp;ADDRESS($B34,SUMIFS($2:$2,$1:$1,$P$8)))))</f>
        <v>31904.761904761905</v>
      </c>
      <c r="AS38" s="5">
        <f ca="1">IF(AS$4="",0,SUMPRODUCT($X28:AS28,INDIRECT(ADDRESS($B34,SUMIFS($2:$2,$1:$1,$P$8)-AS$8+1)&amp;":"&amp;ADDRESS($B34,SUMIFS($2:$2,$1:$1,$P$8)))))</f>
        <v>32261.90476190476</v>
      </c>
      <c r="AT38" s="5">
        <f ca="1">IF(AT$4="",0,SUMPRODUCT($X28:AT28,INDIRECT(ADDRESS($B34,SUMIFS($2:$2,$1:$1,$P$8)-AT$8+1)&amp;":"&amp;ADDRESS($B34,SUMIFS($2:$2,$1:$1,$P$8)))))</f>
        <v>32440.476190476191</v>
      </c>
      <c r="AU38" s="5">
        <f ca="1">IF(AU$4="",0,SUMPRODUCT($X28:AU28,INDIRECT(ADDRESS($B34,SUMIFS($2:$2,$1:$1,$P$8)-AU$8+1)&amp;":"&amp;ADDRESS($B34,SUMIFS($2:$2,$1:$1,$P$8)))))</f>
        <v>32500</v>
      </c>
      <c r="AV38" s="5">
        <f ca="1">IF(AV$4="",0,SUMPRODUCT($X28:AV28,INDIRECT(ADDRESS($B34,SUMIFS($2:$2,$1:$1,$P$8)-AV$8+1)&amp;":"&amp;ADDRESS($B34,SUMIFS($2:$2,$1:$1,$P$8)))))</f>
        <v>32500</v>
      </c>
      <c r="AW38" s="5">
        <f ca="1">IF(AW$4="",0,SUMPRODUCT($X28:AW28,INDIRECT(ADDRESS($B34,SUMIFS($2:$2,$1:$1,$P$8)-AW$8+1)&amp;":"&amp;ADDRESS($B34,SUMIFS($2:$2,$1:$1,$P$8)))))</f>
        <v>32500</v>
      </c>
      <c r="AX38" s="5">
        <f ca="1">IF(AX$4="",0,SUMPRODUCT($X28:AX28,INDIRECT(ADDRESS($B34,SUMIFS($2:$2,$1:$1,$P$8)-AX$8+1)&amp;":"&amp;ADDRESS($B34,SUMIFS($2:$2,$1:$1,$P$8)))))</f>
        <v>32500</v>
      </c>
      <c r="AY38" s="5">
        <f ca="1">IF(AY$4="",0,SUMPRODUCT($X28:AY28,INDIRECT(ADDRESS($B34,SUMIFS($2:$2,$1:$1,$P$8)-AY$8+1)&amp;":"&amp;ADDRESS($B34,SUMIFS($2:$2,$1:$1,$P$8)))))</f>
        <v>32500</v>
      </c>
      <c r="AZ38" s="5">
        <f ca="1">IF(AZ$4="",0,SUMPRODUCT($X28:AZ28,INDIRECT(ADDRESS($B34,SUMIFS($2:$2,$1:$1,$P$8)-AZ$8+1)&amp;":"&amp;ADDRESS($B34,SUMIFS($2:$2,$1:$1,$P$8)))))</f>
        <v>32500</v>
      </c>
      <c r="BA38" s="5">
        <f ca="1">IF(BA$4="",0,SUMPRODUCT($X28:BA28,INDIRECT(ADDRESS($B34,SUMIFS($2:$2,$1:$1,$P$8)-BA$8+1)&amp;":"&amp;ADDRESS($B34,SUMIFS($2:$2,$1:$1,$P$8)))))</f>
        <v>32500</v>
      </c>
      <c r="BB38" s="5">
        <f ca="1">IF(BB$4="",0,SUMPRODUCT($X28:BB28,INDIRECT(ADDRESS($B34,SUMIFS($2:$2,$1:$1,$P$8)-BB$8+1)&amp;":"&amp;ADDRESS($B34,SUMIFS($2:$2,$1:$1,$P$8)))))</f>
        <v>32500</v>
      </c>
      <c r="BC38" s="5">
        <f ca="1">IF(BC$4="",0,SUMPRODUCT($X28:BC28,INDIRECT(ADDRESS($B34,SUMIFS($2:$2,$1:$1,$P$8)-BC$8+1)&amp;":"&amp;ADDRESS($B34,SUMIFS($2:$2,$1:$1,$P$8)))))</f>
        <v>32500</v>
      </c>
      <c r="BD38" s="5">
        <f ca="1">IF(BD$4="",0,SUMPRODUCT($X28:BD28,INDIRECT(ADDRESS($B34,SUMIFS($2:$2,$1:$1,$P$8)-BD$8+1)&amp;":"&amp;ADDRESS($B34,SUMIFS($2:$2,$1:$1,$P$8)))))</f>
        <v>32500</v>
      </c>
      <c r="BE38" s="5">
        <f ca="1">IF(BE$4="",0,SUMPRODUCT($X28:BE28,INDIRECT(ADDRESS($B34,SUMIFS($2:$2,$1:$1,$P$8)-BE$8+1)&amp;":"&amp;ADDRESS($B34,SUMIFS($2:$2,$1:$1,$P$8)))))</f>
        <v>32500</v>
      </c>
      <c r="BF38" s="5">
        <f ca="1">IF(BF$4="",0,SUMPRODUCT($X28:BF28,INDIRECT(ADDRESS($B34,SUMIFS($2:$2,$1:$1,$P$8)-BF$8+1)&amp;":"&amp;ADDRESS($B34,SUMIFS($2:$2,$1:$1,$P$8)))))</f>
        <v>32500</v>
      </c>
      <c r="BG38" s="5">
        <f ca="1">IF(BG$4="",0,SUMPRODUCT($X28:BG28,INDIRECT(ADDRESS($B34,SUMIFS($2:$2,$1:$1,$P$8)-BG$8+1)&amp;":"&amp;ADDRESS($B34,SUMIFS($2:$2,$1:$1,$P$8)))))</f>
        <v>32500</v>
      </c>
      <c r="BH38" s="5">
        <f ca="1">IF(BH$4="",0,SUMPRODUCT($X28:BH28,INDIRECT(ADDRESS($B34,SUMIFS($2:$2,$1:$1,$P$8)-BH$8+1)&amp;":"&amp;ADDRESS($B34,SUMIFS($2:$2,$1:$1,$P$8)))))</f>
        <v>32500</v>
      </c>
      <c r="BI38" s="5">
        <f ca="1">IF(BI$4="",0,SUMPRODUCT($X28:BI28,INDIRECT(ADDRESS($B34,SUMIFS($2:$2,$1:$1,$P$8)-BI$8+1)&amp;":"&amp;ADDRESS($B34,SUMIFS($2:$2,$1:$1,$P$8)))))</f>
        <v>32500</v>
      </c>
      <c r="BJ38" s="5">
        <f ca="1">IF(BJ$4="",0,SUMPRODUCT($X28:BJ28,INDIRECT(ADDRESS($B34,SUMIFS($2:$2,$1:$1,$P$8)-BJ$8+1)&amp;":"&amp;ADDRESS($B34,SUMIFS($2:$2,$1:$1,$P$8)))))</f>
        <v>32500</v>
      </c>
      <c r="BK38" s="5">
        <f ca="1">IF(BK$4="",0,SUMPRODUCT($X28:BK28,INDIRECT(ADDRESS($B34,SUMIFS($2:$2,$1:$1,$P$8)-BK$8+1)&amp;":"&amp;ADDRESS($B34,SUMIFS($2:$2,$1:$1,$P$8)))))</f>
        <v>32500</v>
      </c>
      <c r="BL38" s="5">
        <f ca="1">IF(BL$4="",0,SUMPRODUCT($X28:BL28,INDIRECT(ADDRESS($B34,SUMIFS($2:$2,$1:$1,$P$8)-BL$8+1)&amp;":"&amp;ADDRESS($B34,SUMIFS($2:$2,$1:$1,$P$8)))))</f>
        <v>32500</v>
      </c>
      <c r="BM38" s="5">
        <f ca="1">IF(BM$4="",0,SUMPRODUCT($X28:BM28,INDIRECT(ADDRESS($B34,SUMIFS($2:$2,$1:$1,$P$8)-BM$8+1)&amp;":"&amp;ADDRESS($B34,SUMIFS($2:$2,$1:$1,$P$8)))))</f>
        <v>32500</v>
      </c>
      <c r="BN38" s="5">
        <f ca="1">IF(BN$4="",0,SUMPRODUCT($X28:BN28,INDIRECT(ADDRESS($B34,SUMIFS($2:$2,$1:$1,$P$8)-BN$8+1)&amp;":"&amp;ADDRESS($B34,SUMIFS($2:$2,$1:$1,$P$8)))))</f>
        <v>32500</v>
      </c>
      <c r="BO38" s="5">
        <f ca="1">IF(BO$4="",0,SUMPRODUCT($X28:BO28,INDIRECT(ADDRESS($B34,SUMIFS($2:$2,$1:$1,$P$8)-BO$8+1)&amp;":"&amp;ADDRESS($B34,SUMIFS($2:$2,$1:$1,$P$8)))))</f>
        <v>32500</v>
      </c>
      <c r="BP38" s="5">
        <f ca="1">IF(BP$4="",0,SUMPRODUCT($X28:BP28,INDIRECT(ADDRESS($B34,SUMIFS($2:$2,$1:$1,$P$8)-BP$8+1)&amp;":"&amp;ADDRESS($B34,SUMIFS($2:$2,$1:$1,$P$8)))))</f>
        <v>32500</v>
      </c>
      <c r="BQ38" s="5">
        <f ca="1">IF(BQ$4="",0,SUMPRODUCT($X28:BQ28,INDIRECT(ADDRESS($B34,SUMIFS($2:$2,$1:$1,$P$8)-BQ$8+1)&amp;":"&amp;ADDRESS($B34,SUMIFS($2:$2,$1:$1,$P$8)))))</f>
        <v>32500</v>
      </c>
      <c r="BR38" s="5">
        <f ca="1">IF(BR$4="",0,SUMPRODUCT($X28:BR28,INDIRECT(ADDRESS($B34,SUMIFS($2:$2,$1:$1,$P$8)-BR$8+1)&amp;":"&amp;ADDRESS($B34,SUMIFS($2:$2,$1:$1,$P$8)))))</f>
        <v>32500</v>
      </c>
      <c r="BS38" s="5">
        <f ca="1">IF(BS$4="",0,SUMPRODUCT($X28:BS28,INDIRECT(ADDRESS($B34,SUMIFS($2:$2,$1:$1,$P$8)-BS$8+1)&amp;":"&amp;ADDRESS($B34,SUMIFS($2:$2,$1:$1,$P$8)))))</f>
        <v>32500</v>
      </c>
      <c r="BT38" s="5">
        <f ca="1">IF(BT$4="",0,SUMPRODUCT($X28:BT28,INDIRECT(ADDRESS($B34,SUMIFS($2:$2,$1:$1,$P$8)-BT$8+1)&amp;":"&amp;ADDRESS($B34,SUMIFS($2:$2,$1:$1,$P$8)))))</f>
        <v>32500</v>
      </c>
      <c r="BU38" s="5">
        <f ca="1">IF(BU$4="",0,SUMPRODUCT($X28:BU28,INDIRECT(ADDRESS($B34,SUMIFS($2:$2,$1:$1,$P$8)-BU$8+1)&amp;":"&amp;ADDRESS($B34,SUMIFS($2:$2,$1:$1,$P$8)))))</f>
        <v>32500</v>
      </c>
      <c r="BV38" s="5">
        <f ca="1">IF(BV$4="",0,SUMPRODUCT($X28:BV28,INDIRECT(ADDRESS($B34,SUMIFS($2:$2,$1:$1,$P$8)-BV$8+1)&amp;":"&amp;ADDRESS($B34,SUMIFS($2:$2,$1:$1,$P$8)))))</f>
        <v>32500</v>
      </c>
      <c r="BW38" s="5">
        <f ca="1">IF(BW$4="",0,SUMPRODUCT($X28:BW28,INDIRECT(ADDRESS($B34,SUMIFS($2:$2,$1:$1,$P$8)-BW$8+1)&amp;":"&amp;ADDRESS($B34,SUMIFS($2:$2,$1:$1,$P$8)))))</f>
        <v>32500</v>
      </c>
      <c r="BX38" s="5">
        <f ca="1">IF(BX$4="",0,SUMPRODUCT($X28:BX28,INDIRECT(ADDRESS($B34,SUMIFS($2:$2,$1:$1,$P$8)-BX$8+1)&amp;":"&amp;ADDRESS($B34,SUMIFS($2:$2,$1:$1,$P$8)))))</f>
        <v>32500</v>
      </c>
      <c r="BY38" s="5">
        <f ca="1">IF(BY$4="",0,SUMPRODUCT($X28:BY28,INDIRECT(ADDRESS($B34,SUMIFS($2:$2,$1:$1,$P$8)-BY$8+1)&amp;":"&amp;ADDRESS($B34,SUMIFS($2:$2,$1:$1,$P$8)))))</f>
        <v>32500</v>
      </c>
      <c r="BZ38" s="5">
        <f ca="1">IF(BZ$4="",0,SUMPRODUCT($X28:BZ28,INDIRECT(ADDRESS($B34,SUMIFS($2:$2,$1:$1,$P$8)-BZ$8+1)&amp;":"&amp;ADDRESS($B34,SUMIFS($2:$2,$1:$1,$P$8)))))</f>
        <v>32500</v>
      </c>
      <c r="CA38" s="5">
        <f ca="1">IF(CA$4="",0,SUMPRODUCT($X28:CA28,INDIRECT(ADDRESS($B34,SUMIFS($2:$2,$1:$1,$P$8)-CA$8+1)&amp;":"&amp;ADDRESS($B34,SUMIFS($2:$2,$1:$1,$P$8)))))</f>
        <v>32500</v>
      </c>
      <c r="CB38" s="5">
        <f ca="1">IF(CB$4="",0,SUMPRODUCT($X28:CB28,INDIRECT(ADDRESS($B34,SUMIFS($2:$2,$1:$1,$P$8)-CB$8+1)&amp;":"&amp;ADDRESS($B34,SUMIFS($2:$2,$1:$1,$P$8)))))</f>
        <v>32500</v>
      </c>
      <c r="CC38" s="5">
        <f ca="1">IF(CC$4="",0,SUMPRODUCT($X28:CC28,INDIRECT(ADDRESS($B34,SUMIFS($2:$2,$1:$1,$P$8)-CC$8+1)&amp;":"&amp;ADDRESS($B34,SUMIFS($2:$2,$1:$1,$P$8)))))</f>
        <v>32500</v>
      </c>
      <c r="CD38" s="5">
        <f ca="1">IF(CD$4="",0,SUMPRODUCT($X28:CD28,INDIRECT(ADDRESS($B34,SUMIFS($2:$2,$1:$1,$P$8)-CD$8+1)&amp;":"&amp;ADDRESS($B34,SUMIFS($2:$2,$1:$1,$P$8)))))</f>
        <v>32500</v>
      </c>
      <c r="CE38" s="5">
        <f ca="1">IF(CE$4="",0,SUMPRODUCT($X28:CE28,INDIRECT(ADDRESS($B34,SUMIFS($2:$2,$1:$1,$P$8)-CE$8+1)&amp;":"&amp;ADDRESS($B34,SUMIFS($2:$2,$1:$1,$P$8)))))</f>
        <v>32500</v>
      </c>
      <c r="CF38" s="5">
        <f ca="1">IF(CF$4="",0,SUMPRODUCT($X28:CF28,INDIRECT(ADDRESS($B34,SUMIFS($2:$2,$1:$1,$P$8)-CF$8+1)&amp;":"&amp;ADDRESS($B34,SUMIFS($2:$2,$1:$1,$P$8)))))</f>
        <v>0</v>
      </c>
    </row>
    <row r="39" spans="2:84" x14ac:dyDescent="0.3">
      <c r="B39" s="13">
        <f>ROW()</f>
        <v>39</v>
      </c>
    </row>
    <row r="40" spans="2:84" x14ac:dyDescent="0.3">
      <c r="B40" s="13">
        <f>ROW()</f>
        <v>40</v>
      </c>
      <c r="H40" s="1" t="s">
        <v>44</v>
      </c>
      <c r="M40" s="37" t="s">
        <v>45</v>
      </c>
      <c r="P40" s="31" t="s">
        <v>34</v>
      </c>
      <c r="U40" s="39"/>
      <c r="X40" s="39">
        <f>IF(X$4="",0,IF(X$8&gt;=$P43,$P46,IF(X$8&gt;=$P42,(X$8*($P46-$P45)+$P45*$P43-$P42*$P46)/($P43-$P42),IF(X$8&gt;=$P41,(X$8*($P45-$P44)+$P44*$P42-$P41*$P45)/($P42-$P41),0))))</f>
        <v>0</v>
      </c>
      <c r="Y40" s="39">
        <f t="shared" ref="Y40:CF40" si="67">IF(Y$4="",0,IF(Y$8&gt;=$P43,$P46,IF(Y$8&gt;=$P42,(Y$8*($P46-$P45)+$P45*$P43-$P42*$P46)/($P43-$P42),IF(Y$8&gt;=$P41,(Y$8*($P45-$P44)+$P44*$P42-$P41*$P45)/($P42-$P41),0))))</f>
        <v>0</v>
      </c>
      <c r="Z40" s="39">
        <f t="shared" si="67"/>
        <v>0</v>
      </c>
      <c r="AA40" s="39">
        <f t="shared" si="67"/>
        <v>0</v>
      </c>
      <c r="AB40" s="39">
        <f t="shared" si="67"/>
        <v>0</v>
      </c>
      <c r="AC40" s="39">
        <f t="shared" si="67"/>
        <v>1.4999999999999966E-4</v>
      </c>
      <c r="AD40" s="39">
        <f t="shared" si="67"/>
        <v>9.7499999999999974E-4</v>
      </c>
      <c r="AE40" s="39">
        <f t="shared" si="67"/>
        <v>1.8E-3</v>
      </c>
      <c r="AF40" s="39">
        <f t="shared" si="67"/>
        <v>2.6249999999999993E-3</v>
      </c>
      <c r="AG40" s="39">
        <f t="shared" si="67"/>
        <v>3.4499999999999995E-3</v>
      </c>
      <c r="AH40" s="39">
        <f t="shared" si="67"/>
        <v>4.2749999999999993E-3</v>
      </c>
      <c r="AI40" s="39">
        <f t="shared" si="67"/>
        <v>5.0999999999999978E-3</v>
      </c>
      <c r="AJ40" s="39">
        <f t="shared" si="67"/>
        <v>5.924999999999998E-3</v>
      </c>
      <c r="AK40" s="39">
        <f t="shared" si="67"/>
        <v>6.7499999999999982E-3</v>
      </c>
      <c r="AL40" s="39">
        <f t="shared" si="67"/>
        <v>7.5749999999999984E-3</v>
      </c>
      <c r="AM40" s="39">
        <f t="shared" si="67"/>
        <v>8.3999999999999977E-3</v>
      </c>
      <c r="AN40" s="39">
        <f t="shared" si="67"/>
        <v>9.2249999999999971E-3</v>
      </c>
      <c r="AO40" s="39">
        <f t="shared" si="67"/>
        <v>1.0049999999999998E-2</v>
      </c>
      <c r="AP40" s="39">
        <f t="shared" si="67"/>
        <v>1.0874999999999998E-2</v>
      </c>
      <c r="AQ40" s="39">
        <f t="shared" si="67"/>
        <v>1.1699999999999999E-2</v>
      </c>
      <c r="AR40" s="39">
        <f t="shared" si="67"/>
        <v>1.2524999999999998E-2</v>
      </c>
      <c r="AS40" s="39">
        <f t="shared" si="67"/>
        <v>1.3349999999999999E-2</v>
      </c>
      <c r="AT40" s="39">
        <f t="shared" si="67"/>
        <v>1.4175E-2</v>
      </c>
      <c r="AU40" s="39">
        <f t="shared" si="67"/>
        <v>1.5000000000000001E-2</v>
      </c>
      <c r="AV40" s="39">
        <f t="shared" si="67"/>
        <v>1.4666666666666668E-2</v>
      </c>
      <c r="AW40" s="39">
        <f t="shared" si="67"/>
        <v>1.4333333333333333E-2</v>
      </c>
      <c r="AX40" s="39">
        <f t="shared" si="67"/>
        <v>1.4E-2</v>
      </c>
      <c r="AY40" s="39">
        <f t="shared" si="67"/>
        <v>1.3666666666666667E-2</v>
      </c>
      <c r="AZ40" s="39">
        <f t="shared" si="67"/>
        <v>1.3333333333333332E-2</v>
      </c>
      <c r="BA40" s="39">
        <f t="shared" si="67"/>
        <v>1.3000000000000003E-2</v>
      </c>
      <c r="BB40" s="39">
        <f t="shared" si="67"/>
        <v>1.2666666666666668E-2</v>
      </c>
      <c r="BC40" s="39">
        <f t="shared" si="67"/>
        <v>1.2333333333333335E-2</v>
      </c>
      <c r="BD40" s="39">
        <f t="shared" si="67"/>
        <v>1.2000000000000002E-2</v>
      </c>
      <c r="BE40" s="39">
        <f t="shared" si="67"/>
        <v>1.1666666666666667E-2</v>
      </c>
      <c r="BF40" s="39">
        <f t="shared" si="67"/>
        <v>1.1333333333333338E-2</v>
      </c>
      <c r="BG40" s="39">
        <f t="shared" si="67"/>
        <v>1.1000000000000003E-2</v>
      </c>
      <c r="BH40" s="39">
        <f t="shared" si="67"/>
        <v>1.066666666666667E-2</v>
      </c>
      <c r="BI40" s="39">
        <f t="shared" si="67"/>
        <v>1.0333333333333337E-2</v>
      </c>
      <c r="BJ40" s="39">
        <f t="shared" si="67"/>
        <v>1.0000000000000002E-2</v>
      </c>
      <c r="BK40" s="39">
        <f t="shared" si="67"/>
        <v>9.6666666666666689E-3</v>
      </c>
      <c r="BL40" s="39">
        <f t="shared" si="67"/>
        <v>9.3333333333333358E-3</v>
      </c>
      <c r="BM40" s="39">
        <f t="shared" si="67"/>
        <v>8.9999999999999993E-3</v>
      </c>
      <c r="BN40" s="39">
        <f t="shared" si="67"/>
        <v>8.9999999999999993E-3</v>
      </c>
      <c r="BO40" s="39">
        <f t="shared" si="67"/>
        <v>8.9999999999999993E-3</v>
      </c>
      <c r="BP40" s="39">
        <f t="shared" si="67"/>
        <v>8.9999999999999993E-3</v>
      </c>
      <c r="BQ40" s="39">
        <f t="shared" si="67"/>
        <v>8.9999999999999993E-3</v>
      </c>
      <c r="BR40" s="39">
        <f t="shared" si="67"/>
        <v>8.9999999999999993E-3</v>
      </c>
      <c r="BS40" s="39">
        <f t="shared" si="67"/>
        <v>8.9999999999999993E-3</v>
      </c>
      <c r="BT40" s="39">
        <f t="shared" si="67"/>
        <v>8.9999999999999993E-3</v>
      </c>
      <c r="BU40" s="39">
        <f t="shared" si="67"/>
        <v>8.9999999999999993E-3</v>
      </c>
      <c r="BV40" s="39">
        <f t="shared" si="67"/>
        <v>8.9999999999999993E-3</v>
      </c>
      <c r="BW40" s="39">
        <f t="shared" si="67"/>
        <v>8.9999999999999993E-3</v>
      </c>
      <c r="BX40" s="39">
        <f t="shared" si="67"/>
        <v>8.9999999999999993E-3</v>
      </c>
      <c r="BY40" s="39">
        <f t="shared" si="67"/>
        <v>8.9999999999999993E-3</v>
      </c>
      <c r="BZ40" s="39">
        <f t="shared" si="67"/>
        <v>8.9999999999999993E-3</v>
      </c>
      <c r="CA40" s="39">
        <f t="shared" si="67"/>
        <v>8.9999999999999993E-3</v>
      </c>
      <c r="CB40" s="39">
        <f t="shared" si="67"/>
        <v>8.9999999999999993E-3</v>
      </c>
      <c r="CC40" s="39">
        <f t="shared" si="67"/>
        <v>8.9999999999999993E-3</v>
      </c>
      <c r="CD40" s="39">
        <f t="shared" si="67"/>
        <v>8.9999999999999993E-3</v>
      </c>
      <c r="CE40" s="39">
        <f t="shared" si="67"/>
        <v>8.9999999999999993E-3</v>
      </c>
      <c r="CF40" s="39">
        <f t="shared" si="67"/>
        <v>0</v>
      </c>
    </row>
    <row r="41" spans="2:84" x14ac:dyDescent="0.3">
      <c r="B41" s="13">
        <f>ROW()</f>
        <v>41</v>
      </c>
      <c r="H41" s="1" t="str">
        <f>$H$40</f>
        <v>Поток конверсии в клиента</v>
      </c>
      <c r="I41" s="1" t="s">
        <v>54</v>
      </c>
      <c r="O41" s="8" t="s">
        <v>4</v>
      </c>
      <c r="P41" s="18">
        <f>P31</f>
        <v>6</v>
      </c>
    </row>
    <row r="42" spans="2:84" x14ac:dyDescent="0.3">
      <c r="B42" s="13">
        <f>ROW()</f>
        <v>42</v>
      </c>
      <c r="H42" s="1" t="str">
        <f t="shared" ref="H42:H46" si="68">$H$40</f>
        <v>Поток конверсии в клиента</v>
      </c>
      <c r="I42" s="1" t="s">
        <v>55</v>
      </c>
      <c r="O42" s="8" t="s">
        <v>4</v>
      </c>
      <c r="P42" s="18">
        <f>P41+18</f>
        <v>24</v>
      </c>
    </row>
    <row r="43" spans="2:84" x14ac:dyDescent="0.3">
      <c r="B43" s="13">
        <f>ROW()</f>
        <v>43</v>
      </c>
      <c r="H43" s="1" t="str">
        <f t="shared" si="68"/>
        <v>Поток конверсии в клиента</v>
      </c>
      <c r="I43" s="1" t="s">
        <v>56</v>
      </c>
      <c r="O43" s="8" t="s">
        <v>4</v>
      </c>
      <c r="P43" s="18">
        <f>P42+18</f>
        <v>42</v>
      </c>
      <c r="U43" s="5" t="s">
        <v>43</v>
      </c>
    </row>
    <row r="44" spans="2:84" x14ac:dyDescent="0.3">
      <c r="B44" s="13">
        <f>ROW()</f>
        <v>44</v>
      </c>
      <c r="H44" s="1" t="str">
        <f t="shared" si="68"/>
        <v>Поток конверсии в клиента</v>
      </c>
      <c r="I44" s="1" t="s">
        <v>57</v>
      </c>
      <c r="M44" s="35" t="str">
        <f>$M$40</f>
        <v>%</v>
      </c>
      <c r="O44" s="8" t="s">
        <v>4</v>
      </c>
      <c r="P44" s="40">
        <v>1.4999999999999999E-4</v>
      </c>
    </row>
    <row r="45" spans="2:84" x14ac:dyDescent="0.3">
      <c r="B45" s="13">
        <f>ROW()</f>
        <v>45</v>
      </c>
      <c r="H45" s="1" t="str">
        <f t="shared" si="68"/>
        <v>Поток конверсии в клиента</v>
      </c>
      <c r="I45" s="1" t="s">
        <v>58</v>
      </c>
      <c r="M45" s="35" t="str">
        <f t="shared" ref="M45:M46" si="69">$M$40</f>
        <v>%</v>
      </c>
      <c r="O45" s="8" t="s">
        <v>4</v>
      </c>
      <c r="P45" s="40">
        <v>1.4999999999999999E-2</v>
      </c>
    </row>
    <row r="46" spans="2:84" x14ac:dyDescent="0.3">
      <c r="B46" s="13">
        <f>ROW()</f>
        <v>46</v>
      </c>
      <c r="H46" s="1" t="str">
        <f t="shared" si="68"/>
        <v>Поток конверсии в клиента</v>
      </c>
      <c r="I46" s="1" t="s">
        <v>59</v>
      </c>
      <c r="M46" s="35" t="str">
        <f t="shared" si="69"/>
        <v>%</v>
      </c>
      <c r="O46" s="8" t="s">
        <v>4</v>
      </c>
      <c r="P46" s="40">
        <v>8.9999999999999993E-3</v>
      </c>
    </row>
    <row r="47" spans="2:84" x14ac:dyDescent="0.3">
      <c r="B47" s="13">
        <f>ROW()</f>
        <v>47</v>
      </c>
      <c r="P47" s="1"/>
    </row>
    <row r="48" spans="2:84" x14ac:dyDescent="0.3">
      <c r="B48" s="13">
        <f>ROW()</f>
        <v>48</v>
      </c>
      <c r="P48" s="10" t="s">
        <v>53</v>
      </c>
    </row>
    <row r="49" spans="2:84" x14ac:dyDescent="0.3">
      <c r="B49" s="13">
        <f>ROW()</f>
        <v>49</v>
      </c>
      <c r="P49" s="10" t="s">
        <v>29</v>
      </c>
    </row>
    <row r="50" spans="2:84" x14ac:dyDescent="0.3">
      <c r="B50" s="13">
        <f>ROW()</f>
        <v>50</v>
      </c>
      <c r="P50" s="10" t="s">
        <v>46</v>
      </c>
    </row>
    <row r="51" spans="2:84" x14ac:dyDescent="0.3">
      <c r="B51" s="13">
        <f>ROW()</f>
        <v>51</v>
      </c>
      <c r="P51" s="10" t="s">
        <v>47</v>
      </c>
    </row>
    <row r="52" spans="2:84" x14ac:dyDescent="0.3">
      <c r="B52" s="13">
        <f>ROW()</f>
        <v>52</v>
      </c>
      <c r="P52" s="10" t="s">
        <v>48</v>
      </c>
    </row>
    <row r="53" spans="2:84" x14ac:dyDescent="0.3">
      <c r="B53" s="13">
        <f>ROW()</f>
        <v>53</v>
      </c>
      <c r="P53" s="10" t="s">
        <v>49</v>
      </c>
    </row>
    <row r="54" spans="2:84" x14ac:dyDescent="0.3">
      <c r="B54" s="13">
        <f>ROW()</f>
        <v>54</v>
      </c>
      <c r="P54" s="10" t="s">
        <v>50</v>
      </c>
    </row>
    <row r="55" spans="2:84" x14ac:dyDescent="0.3">
      <c r="B55" s="13">
        <f>ROW()</f>
        <v>55</v>
      </c>
      <c r="P55" s="10" t="s">
        <v>51</v>
      </c>
    </row>
    <row r="56" spans="2:84" x14ac:dyDescent="0.3">
      <c r="B56" s="13">
        <f>ROW()</f>
        <v>56</v>
      </c>
      <c r="P56" s="10" t="s">
        <v>52</v>
      </c>
    </row>
    <row r="57" spans="2:84" x14ac:dyDescent="0.3">
      <c r="B57" s="13">
        <f>ROW()</f>
        <v>57</v>
      </c>
    </row>
    <row r="58" spans="2:84" x14ac:dyDescent="0.3">
      <c r="B58" s="13">
        <f>ROW()</f>
        <v>58</v>
      </c>
      <c r="H58" s="1" t="s">
        <v>60</v>
      </c>
      <c r="M58" s="35" t="s">
        <v>61</v>
      </c>
      <c r="U58" s="5">
        <f ca="1">SUM(INDIRECT(ADDRESS($B58,$X$2)&amp;":"&amp;ADDRESS($B58,SUMIFS($2:$2,$1:$1,IF($P$8=0,1,$P$8)))))</f>
        <v>15974.15625</v>
      </c>
      <c r="X58" s="5">
        <f ca="1">IF(X$4="",0,X38*X40)</f>
        <v>0</v>
      </c>
      <c r="Y58" s="5">
        <f t="shared" ref="Y58:CF58" ca="1" si="70">IF(Y$4="",0,Y38*Y40)</f>
        <v>0</v>
      </c>
      <c r="Z58" s="5">
        <f t="shared" ca="1" si="70"/>
        <v>0</v>
      </c>
      <c r="AA58" s="5">
        <f t="shared" ca="1" si="70"/>
        <v>0</v>
      </c>
      <c r="AB58" s="5">
        <f t="shared" ca="1" si="70"/>
        <v>0</v>
      </c>
      <c r="AC58" s="5">
        <f t="shared" ca="1" si="70"/>
        <v>0</v>
      </c>
      <c r="AD58" s="5">
        <f t="shared" ca="1" si="70"/>
        <v>0.69642857142857129</v>
      </c>
      <c r="AE58" s="5">
        <f t="shared" ca="1" si="70"/>
        <v>3.75</v>
      </c>
      <c r="AF58" s="5">
        <f t="shared" ca="1" si="70"/>
        <v>10.624999999999996</v>
      </c>
      <c r="AG58" s="5">
        <f t="shared" ca="1" si="70"/>
        <v>22.589285714285712</v>
      </c>
      <c r="AH58" s="5">
        <f t="shared" ca="1" si="70"/>
        <v>40.714285714285701</v>
      </c>
      <c r="AI58" s="5">
        <f t="shared" ca="1" si="70"/>
        <v>65.874999999999972</v>
      </c>
      <c r="AJ58" s="5">
        <f t="shared" ca="1" si="70"/>
        <v>98.749999999999972</v>
      </c>
      <c r="AK58" s="5">
        <f t="shared" ca="1" si="70"/>
        <v>134.99999999999997</v>
      </c>
      <c r="AL58" s="5">
        <f t="shared" ca="1" si="70"/>
        <v>173.59374999999994</v>
      </c>
      <c r="AM58" s="5">
        <f t="shared" ca="1" si="70"/>
        <v>213.49999999999991</v>
      </c>
      <c r="AN58" s="5">
        <f t="shared" ca="1" si="70"/>
        <v>253.68749999999991</v>
      </c>
      <c r="AO58" s="5">
        <f t="shared" ca="1" si="70"/>
        <v>293.12499999999994</v>
      </c>
      <c r="AP58" s="5">
        <f t="shared" ca="1" si="70"/>
        <v>330.78124999999989</v>
      </c>
      <c r="AQ58" s="5">
        <f t="shared" ca="1" si="70"/>
        <v>366.3214285714285</v>
      </c>
      <c r="AR58" s="5">
        <f t="shared" ca="1" si="70"/>
        <v>399.60714285714278</v>
      </c>
      <c r="AS58" s="5">
        <f t="shared" ca="1" si="70"/>
        <v>430.6964285714285</v>
      </c>
      <c r="AT58" s="5">
        <f t="shared" ca="1" si="70"/>
        <v>459.84375</v>
      </c>
      <c r="AU58" s="5">
        <f t="shared" ca="1" si="70"/>
        <v>487.50000000000006</v>
      </c>
      <c r="AV58" s="5">
        <f t="shared" ca="1" si="70"/>
        <v>476.66666666666674</v>
      </c>
      <c r="AW58" s="5">
        <f t="shared" ca="1" si="70"/>
        <v>465.83333333333331</v>
      </c>
      <c r="AX58" s="5">
        <f t="shared" ca="1" si="70"/>
        <v>455</v>
      </c>
      <c r="AY58" s="5">
        <f t="shared" ca="1" si="70"/>
        <v>444.16666666666669</v>
      </c>
      <c r="AZ58" s="5">
        <f t="shared" ca="1" si="70"/>
        <v>433.33333333333331</v>
      </c>
      <c r="BA58" s="5">
        <f t="shared" ca="1" si="70"/>
        <v>422.50000000000011</v>
      </c>
      <c r="BB58" s="5">
        <f t="shared" ca="1" si="70"/>
        <v>411.66666666666669</v>
      </c>
      <c r="BC58" s="5">
        <f t="shared" ca="1" si="70"/>
        <v>400.83333333333337</v>
      </c>
      <c r="BD58" s="5">
        <f t="shared" ca="1" si="70"/>
        <v>390.00000000000006</v>
      </c>
      <c r="BE58" s="5">
        <f t="shared" ca="1" si="70"/>
        <v>379.16666666666669</v>
      </c>
      <c r="BF58" s="5">
        <f t="shared" ca="1" si="70"/>
        <v>368.33333333333348</v>
      </c>
      <c r="BG58" s="5">
        <f t="shared" ca="1" si="70"/>
        <v>357.50000000000011</v>
      </c>
      <c r="BH58" s="5">
        <f t="shared" ca="1" si="70"/>
        <v>346.66666666666674</v>
      </c>
      <c r="BI58" s="5">
        <f t="shared" ca="1" si="70"/>
        <v>335.83333333333343</v>
      </c>
      <c r="BJ58" s="5">
        <f t="shared" ca="1" si="70"/>
        <v>325.00000000000006</v>
      </c>
      <c r="BK58" s="5">
        <f t="shared" ca="1" si="70"/>
        <v>314.16666666666674</v>
      </c>
      <c r="BL58" s="5">
        <f t="shared" ca="1" si="70"/>
        <v>303.33333333333343</v>
      </c>
      <c r="BM58" s="5">
        <f t="shared" ca="1" si="70"/>
        <v>292.5</v>
      </c>
      <c r="BN58" s="5">
        <f t="shared" ca="1" si="70"/>
        <v>292.5</v>
      </c>
      <c r="BO58" s="5">
        <f t="shared" ca="1" si="70"/>
        <v>292.5</v>
      </c>
      <c r="BP58" s="5">
        <f t="shared" ca="1" si="70"/>
        <v>292.5</v>
      </c>
      <c r="BQ58" s="5">
        <f t="shared" ca="1" si="70"/>
        <v>292.5</v>
      </c>
      <c r="BR58" s="5">
        <f t="shared" ca="1" si="70"/>
        <v>292.5</v>
      </c>
      <c r="BS58" s="5">
        <f t="shared" ca="1" si="70"/>
        <v>292.5</v>
      </c>
      <c r="BT58" s="5">
        <f t="shared" ca="1" si="70"/>
        <v>292.5</v>
      </c>
      <c r="BU58" s="5">
        <f t="shared" ca="1" si="70"/>
        <v>292.5</v>
      </c>
      <c r="BV58" s="5">
        <f t="shared" ca="1" si="70"/>
        <v>292.5</v>
      </c>
      <c r="BW58" s="5">
        <f t="shared" ca="1" si="70"/>
        <v>292.5</v>
      </c>
      <c r="BX58" s="5">
        <f t="shared" ca="1" si="70"/>
        <v>292.5</v>
      </c>
      <c r="BY58" s="5">
        <f t="shared" ca="1" si="70"/>
        <v>292.5</v>
      </c>
      <c r="BZ58" s="5">
        <f t="shared" ca="1" si="70"/>
        <v>292.5</v>
      </c>
      <c r="CA58" s="5">
        <f t="shared" ca="1" si="70"/>
        <v>292.5</v>
      </c>
      <c r="CB58" s="5">
        <f t="shared" ca="1" si="70"/>
        <v>292.5</v>
      </c>
      <c r="CC58" s="5">
        <f t="shared" ca="1" si="70"/>
        <v>292.5</v>
      </c>
      <c r="CD58" s="5">
        <f t="shared" ca="1" si="70"/>
        <v>292.5</v>
      </c>
      <c r="CE58" s="5">
        <f t="shared" ca="1" si="70"/>
        <v>292.5</v>
      </c>
      <c r="CF58" s="5">
        <f t="shared" si="70"/>
        <v>0</v>
      </c>
    </row>
    <row r="59" spans="2:84" x14ac:dyDescent="0.3">
      <c r="B59" s="13">
        <f>ROW()</f>
        <v>59</v>
      </c>
    </row>
    <row r="60" spans="2:84" s="2" customFormat="1" x14ac:dyDescent="0.3">
      <c r="B60" s="26"/>
      <c r="G60" s="38"/>
      <c r="H60" s="2" t="s">
        <v>62</v>
      </c>
      <c r="M60" s="36"/>
      <c r="O60" s="8"/>
      <c r="P60" s="27"/>
      <c r="Q60" s="9"/>
      <c r="U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</row>
    <row r="61" spans="2:84" x14ac:dyDescent="0.3">
      <c r="B61" s="13">
        <f>ROW()</f>
        <v>61</v>
      </c>
    </row>
    <row r="62" spans="2:84" x14ac:dyDescent="0.3">
      <c r="B62" s="13">
        <f>ROW()</f>
        <v>62</v>
      </c>
      <c r="H62" s="1" t="s">
        <v>36</v>
      </c>
      <c r="M62" s="37" t="s">
        <v>32</v>
      </c>
      <c r="P62" s="31" t="s">
        <v>31</v>
      </c>
      <c r="U62" s="5">
        <f ca="1">SUM(INDIRECT(ADDRESS($B62,$X$2)&amp;":"&amp;ADDRESS($B62,SUMIFS($2:$2,$1:$1,IF($P$8=0,1,$P$8)))))</f>
        <v>510</v>
      </c>
      <c r="X62" s="5">
        <f>IF(X$4="",0,IF(X$8&gt;=IF($P63&lt;=$P65,$P65+1,$P63),$P64,IF(X$8&gt;=$P65,$P64*(X$8-$P65)/(IF($P63&lt;=$P65,$P65+1,$P63)-$P65),0)))</f>
        <v>0</v>
      </c>
      <c r="Y62" s="5">
        <f t="shared" ref="Y62:CF62" si="71">IF(Y$4="",0,IF(Y$8&gt;=IF($P63&lt;=$P65,$P65+1,$P63),$P64,IF(Y$8&gt;=$P65,$P64*(Y$8-$P65)/(IF($P63&lt;=$P65,$P65+1,$P63)-$P65),0)))</f>
        <v>0</v>
      </c>
      <c r="Z62" s="5">
        <f t="shared" si="71"/>
        <v>0</v>
      </c>
      <c r="AA62" s="5">
        <f t="shared" si="71"/>
        <v>0</v>
      </c>
      <c r="AB62" s="5">
        <f t="shared" si="71"/>
        <v>0</v>
      </c>
      <c r="AC62" s="5">
        <f t="shared" si="71"/>
        <v>0</v>
      </c>
      <c r="AD62" s="5">
        <f t="shared" si="71"/>
        <v>1.4285714285714286</v>
      </c>
      <c r="AE62" s="5">
        <f t="shared" si="71"/>
        <v>2.8571428571428572</v>
      </c>
      <c r="AF62" s="5">
        <f t="shared" si="71"/>
        <v>4.2857142857142856</v>
      </c>
      <c r="AG62" s="5">
        <f t="shared" si="71"/>
        <v>5.7142857142857144</v>
      </c>
      <c r="AH62" s="5">
        <f t="shared" si="71"/>
        <v>7.1428571428571432</v>
      </c>
      <c r="AI62" s="5">
        <f t="shared" si="71"/>
        <v>8.5714285714285712</v>
      </c>
      <c r="AJ62" s="5">
        <f t="shared" si="71"/>
        <v>10</v>
      </c>
      <c r="AK62" s="5">
        <f t="shared" si="71"/>
        <v>10</v>
      </c>
      <c r="AL62" s="5">
        <f t="shared" si="71"/>
        <v>10</v>
      </c>
      <c r="AM62" s="5">
        <f t="shared" si="71"/>
        <v>10</v>
      </c>
      <c r="AN62" s="5">
        <f t="shared" si="71"/>
        <v>10</v>
      </c>
      <c r="AO62" s="5">
        <f t="shared" si="71"/>
        <v>10</v>
      </c>
      <c r="AP62" s="5">
        <f t="shared" si="71"/>
        <v>10</v>
      </c>
      <c r="AQ62" s="5">
        <f t="shared" si="71"/>
        <v>10</v>
      </c>
      <c r="AR62" s="5">
        <f t="shared" si="71"/>
        <v>10</v>
      </c>
      <c r="AS62" s="5">
        <f t="shared" si="71"/>
        <v>10</v>
      </c>
      <c r="AT62" s="5">
        <f t="shared" si="71"/>
        <v>10</v>
      </c>
      <c r="AU62" s="5">
        <f t="shared" si="71"/>
        <v>10</v>
      </c>
      <c r="AV62" s="5">
        <f t="shared" si="71"/>
        <v>10</v>
      </c>
      <c r="AW62" s="5">
        <f t="shared" si="71"/>
        <v>10</v>
      </c>
      <c r="AX62" s="5">
        <f t="shared" si="71"/>
        <v>10</v>
      </c>
      <c r="AY62" s="5">
        <f t="shared" si="71"/>
        <v>10</v>
      </c>
      <c r="AZ62" s="5">
        <f t="shared" si="71"/>
        <v>10</v>
      </c>
      <c r="BA62" s="5">
        <f t="shared" si="71"/>
        <v>10</v>
      </c>
      <c r="BB62" s="5">
        <f t="shared" si="71"/>
        <v>10</v>
      </c>
      <c r="BC62" s="5">
        <f t="shared" si="71"/>
        <v>10</v>
      </c>
      <c r="BD62" s="5">
        <f t="shared" si="71"/>
        <v>10</v>
      </c>
      <c r="BE62" s="5">
        <f t="shared" si="71"/>
        <v>10</v>
      </c>
      <c r="BF62" s="5">
        <f t="shared" si="71"/>
        <v>10</v>
      </c>
      <c r="BG62" s="5">
        <f t="shared" si="71"/>
        <v>10</v>
      </c>
      <c r="BH62" s="5">
        <f t="shared" si="71"/>
        <v>10</v>
      </c>
      <c r="BI62" s="5">
        <f t="shared" si="71"/>
        <v>10</v>
      </c>
      <c r="BJ62" s="5">
        <f t="shared" si="71"/>
        <v>10</v>
      </c>
      <c r="BK62" s="5">
        <f t="shared" si="71"/>
        <v>10</v>
      </c>
      <c r="BL62" s="5">
        <f t="shared" si="71"/>
        <v>10</v>
      </c>
      <c r="BM62" s="5">
        <f t="shared" si="71"/>
        <v>10</v>
      </c>
      <c r="BN62" s="5">
        <f t="shared" si="71"/>
        <v>10</v>
      </c>
      <c r="BO62" s="5">
        <f t="shared" si="71"/>
        <v>10</v>
      </c>
      <c r="BP62" s="5">
        <f t="shared" si="71"/>
        <v>10</v>
      </c>
      <c r="BQ62" s="5">
        <f t="shared" si="71"/>
        <v>10</v>
      </c>
      <c r="BR62" s="5">
        <f t="shared" si="71"/>
        <v>10</v>
      </c>
      <c r="BS62" s="5">
        <f t="shared" si="71"/>
        <v>10</v>
      </c>
      <c r="BT62" s="5">
        <f t="shared" si="71"/>
        <v>10</v>
      </c>
      <c r="BU62" s="5">
        <f t="shared" si="71"/>
        <v>10</v>
      </c>
      <c r="BV62" s="5">
        <f t="shared" si="71"/>
        <v>10</v>
      </c>
      <c r="BW62" s="5">
        <f t="shared" si="71"/>
        <v>10</v>
      </c>
      <c r="BX62" s="5">
        <f t="shared" si="71"/>
        <v>10</v>
      </c>
      <c r="BY62" s="5">
        <f t="shared" si="71"/>
        <v>10</v>
      </c>
      <c r="BZ62" s="5">
        <f t="shared" si="71"/>
        <v>10</v>
      </c>
      <c r="CA62" s="5">
        <f t="shared" si="71"/>
        <v>10</v>
      </c>
      <c r="CB62" s="5">
        <f t="shared" si="71"/>
        <v>10</v>
      </c>
      <c r="CC62" s="5">
        <f t="shared" si="71"/>
        <v>10</v>
      </c>
      <c r="CD62" s="5">
        <f t="shared" si="71"/>
        <v>10</v>
      </c>
      <c r="CE62" s="5">
        <f t="shared" si="71"/>
        <v>10</v>
      </c>
      <c r="CF62" s="5">
        <f t="shared" si="71"/>
        <v>0</v>
      </c>
    </row>
    <row r="63" spans="2:84" x14ac:dyDescent="0.3">
      <c r="B63" s="13">
        <f>ROW()</f>
        <v>63</v>
      </c>
      <c r="H63" s="1" t="str">
        <f>$H$28</f>
        <v>Поток запусков маркетинговой активности (МА)</v>
      </c>
      <c r="I63" s="1" t="s">
        <v>27</v>
      </c>
      <c r="O63" s="8" t="s">
        <v>4</v>
      </c>
      <c r="P63" s="18">
        <v>13</v>
      </c>
    </row>
    <row r="64" spans="2:84" x14ac:dyDescent="0.3">
      <c r="B64" s="13">
        <f>ROW()</f>
        <v>64</v>
      </c>
      <c r="H64" s="1" t="str">
        <f t="shared" ref="H64:H65" si="72">$H$28</f>
        <v>Поток запусков маркетинговой активности (МА)</v>
      </c>
      <c r="I64" s="1" t="s">
        <v>33</v>
      </c>
      <c r="M64" s="35" t="str">
        <f>M62</f>
        <v>кол-во запусков</v>
      </c>
      <c r="O64" s="8" t="s">
        <v>4</v>
      </c>
      <c r="P64" s="18">
        <v>10</v>
      </c>
    </row>
    <row r="65" spans="2:84" x14ac:dyDescent="0.3">
      <c r="B65" s="13">
        <f>ROW()</f>
        <v>65</v>
      </c>
      <c r="H65" s="1" t="str">
        <f t="shared" si="72"/>
        <v>Поток запусков маркетинговой активности (МА)</v>
      </c>
      <c r="I65" s="1" t="s">
        <v>30</v>
      </c>
      <c r="O65" s="8" t="s">
        <v>4</v>
      </c>
      <c r="P65" s="18">
        <v>6</v>
      </c>
    </row>
    <row r="66" spans="2:84" x14ac:dyDescent="0.3">
      <c r="B66" s="13">
        <f>ROW()</f>
        <v>66</v>
      </c>
    </row>
    <row r="67" spans="2:84" x14ac:dyDescent="0.3">
      <c r="B67" s="13">
        <f>ROW()</f>
        <v>67</v>
      </c>
      <c r="H67" s="1" t="s">
        <v>63</v>
      </c>
      <c r="M67" s="37" t="s">
        <v>64</v>
      </c>
      <c r="P67" s="31" t="s">
        <v>34</v>
      </c>
      <c r="U67" s="5">
        <f ca="1">SUM(INDIRECT(ADDRESS($B67,$X$2)&amp;":"&amp;ADDRESS($B67,SUMIFS($2:$2,$1:$1,IF($P$8=0,1,$P$8)))))</f>
        <v>100.00000000000001</v>
      </c>
      <c r="X67" s="5">
        <f>IF(X$4="",0,IF(X$8&gt;=IF($P68&lt;=$P70,$P70+1,$P68),0,IF(X$8&gt;=$P70,$P69*(X$8-IF($P68&lt;=$P70,$P70+1,$P68))/($P70-IF($P68&lt;=$P70,$P70+1,$P68)),0)))</f>
        <v>50</v>
      </c>
      <c r="Y67" s="5">
        <f t="shared" ref="Y67:CF67" si="73">IF(Y$4="",0,IF(Y$8&gt;=IF($P68&lt;=$P70,$P70+1,$P68),0,IF(Y$8&gt;=$P70,$P69*(Y$8-IF($P68&lt;=$P70,$P70+1,$P68))/($P70-IF($P68&lt;=$P70,$P70+1,$P68)),0)))</f>
        <v>33.333333333333336</v>
      </c>
      <c r="Z67" s="5">
        <f t="shared" si="73"/>
        <v>16.666666666666668</v>
      </c>
      <c r="AA67" s="5">
        <f t="shared" si="73"/>
        <v>0</v>
      </c>
      <c r="AB67" s="5">
        <f t="shared" si="73"/>
        <v>0</v>
      </c>
      <c r="AC67" s="5">
        <f t="shared" si="73"/>
        <v>0</v>
      </c>
      <c r="AD67" s="5">
        <f t="shared" si="73"/>
        <v>0</v>
      </c>
      <c r="AE67" s="5">
        <f t="shared" si="73"/>
        <v>0</v>
      </c>
      <c r="AF67" s="5">
        <f t="shared" si="73"/>
        <v>0</v>
      </c>
      <c r="AG67" s="5">
        <f t="shared" si="73"/>
        <v>0</v>
      </c>
      <c r="AH67" s="5">
        <f t="shared" si="73"/>
        <v>0</v>
      </c>
      <c r="AI67" s="5">
        <f t="shared" si="73"/>
        <v>0</v>
      </c>
      <c r="AJ67" s="5">
        <f t="shared" si="73"/>
        <v>0</v>
      </c>
      <c r="AK67" s="5">
        <f t="shared" si="73"/>
        <v>0</v>
      </c>
      <c r="AL67" s="5">
        <f t="shared" si="73"/>
        <v>0</v>
      </c>
      <c r="AM67" s="5">
        <f t="shared" si="73"/>
        <v>0</v>
      </c>
      <c r="AN67" s="5">
        <f t="shared" si="73"/>
        <v>0</v>
      </c>
      <c r="AO67" s="5">
        <f t="shared" si="73"/>
        <v>0</v>
      </c>
      <c r="AP67" s="5">
        <f t="shared" si="73"/>
        <v>0</v>
      </c>
      <c r="AQ67" s="5">
        <f t="shared" si="73"/>
        <v>0</v>
      </c>
      <c r="AR67" s="5">
        <f t="shared" si="73"/>
        <v>0</v>
      </c>
      <c r="AS67" s="5">
        <f t="shared" si="73"/>
        <v>0</v>
      </c>
      <c r="AT67" s="5">
        <f t="shared" si="73"/>
        <v>0</v>
      </c>
      <c r="AU67" s="5">
        <f t="shared" si="73"/>
        <v>0</v>
      </c>
      <c r="AV67" s="5">
        <f t="shared" si="73"/>
        <v>0</v>
      </c>
      <c r="AW67" s="5">
        <f t="shared" si="73"/>
        <v>0</v>
      </c>
      <c r="AX67" s="5">
        <f t="shared" si="73"/>
        <v>0</v>
      </c>
      <c r="AY67" s="5">
        <f t="shared" si="73"/>
        <v>0</v>
      </c>
      <c r="AZ67" s="5">
        <f t="shared" si="73"/>
        <v>0</v>
      </c>
      <c r="BA67" s="5">
        <f t="shared" si="73"/>
        <v>0</v>
      </c>
      <c r="BB67" s="5">
        <f t="shared" si="73"/>
        <v>0</v>
      </c>
      <c r="BC67" s="5">
        <f t="shared" si="73"/>
        <v>0</v>
      </c>
      <c r="BD67" s="5">
        <f t="shared" si="73"/>
        <v>0</v>
      </c>
      <c r="BE67" s="5">
        <f t="shared" si="73"/>
        <v>0</v>
      </c>
      <c r="BF67" s="5">
        <f t="shared" si="73"/>
        <v>0</v>
      </c>
      <c r="BG67" s="5">
        <f t="shared" si="73"/>
        <v>0</v>
      </c>
      <c r="BH67" s="5">
        <f t="shared" si="73"/>
        <v>0</v>
      </c>
      <c r="BI67" s="5">
        <f t="shared" si="73"/>
        <v>0</v>
      </c>
      <c r="BJ67" s="5">
        <f t="shared" si="73"/>
        <v>0</v>
      </c>
      <c r="BK67" s="5">
        <f t="shared" si="73"/>
        <v>0</v>
      </c>
      <c r="BL67" s="5">
        <f t="shared" si="73"/>
        <v>0</v>
      </c>
      <c r="BM67" s="5">
        <f t="shared" si="73"/>
        <v>0</v>
      </c>
      <c r="BN67" s="5">
        <f t="shared" si="73"/>
        <v>0</v>
      </c>
      <c r="BO67" s="5">
        <f t="shared" si="73"/>
        <v>0</v>
      </c>
      <c r="BP67" s="5">
        <f t="shared" si="73"/>
        <v>0</v>
      </c>
      <c r="BQ67" s="5">
        <f t="shared" si="73"/>
        <v>0</v>
      </c>
      <c r="BR67" s="5">
        <f t="shared" si="73"/>
        <v>0</v>
      </c>
      <c r="BS67" s="5">
        <f t="shared" si="73"/>
        <v>0</v>
      </c>
      <c r="BT67" s="5">
        <f t="shared" si="73"/>
        <v>0</v>
      </c>
      <c r="BU67" s="5">
        <f t="shared" si="73"/>
        <v>0</v>
      </c>
      <c r="BV67" s="5">
        <f t="shared" si="73"/>
        <v>0</v>
      </c>
      <c r="BW67" s="5">
        <f t="shared" si="73"/>
        <v>0</v>
      </c>
      <c r="BX67" s="5">
        <f t="shared" si="73"/>
        <v>0</v>
      </c>
      <c r="BY67" s="5">
        <f t="shared" si="73"/>
        <v>0</v>
      </c>
      <c r="BZ67" s="5">
        <f t="shared" si="73"/>
        <v>0</v>
      </c>
      <c r="CA67" s="5">
        <f t="shared" si="73"/>
        <v>0</v>
      </c>
      <c r="CB67" s="5">
        <f t="shared" si="73"/>
        <v>0</v>
      </c>
      <c r="CC67" s="5">
        <f t="shared" si="73"/>
        <v>0</v>
      </c>
      <c r="CD67" s="5">
        <f t="shared" si="73"/>
        <v>0</v>
      </c>
      <c r="CE67" s="5">
        <f t="shared" si="73"/>
        <v>0</v>
      </c>
      <c r="CF67" s="5">
        <f t="shared" si="73"/>
        <v>0</v>
      </c>
    </row>
    <row r="68" spans="2:84" x14ac:dyDescent="0.3">
      <c r="B68" s="13">
        <f>ROW()</f>
        <v>68</v>
      </c>
      <c r="H68" s="1" t="str">
        <f>$H$28</f>
        <v>Поток запусков маркетинговой активности (МА)</v>
      </c>
      <c r="I68" s="1" t="s">
        <v>39</v>
      </c>
      <c r="O68" s="8" t="s">
        <v>4</v>
      </c>
      <c r="P68" s="18">
        <v>4</v>
      </c>
      <c r="U68" s="5">
        <f ca="1">SUM(INDIRECT(ADDRESS($B68,$X$2)&amp;":"&amp;ADDRESS($B68,SUMIFS($2:$2,$1:$1,IF($P$8=0,1,$P$8)))))</f>
        <v>100</v>
      </c>
      <c r="X68" s="5">
        <f ca="1">IF(X$4="",0,SUMIFS(67:67,$1:$1,X$3))</f>
        <v>0</v>
      </c>
      <c r="Y68" s="5">
        <f t="shared" ref="Y68" ca="1" si="74">IF(Y$4="",0,SUMIFS(67:67,$1:$1,Y$3))</f>
        <v>0</v>
      </c>
      <c r="Z68" s="5">
        <f t="shared" ref="Z68" ca="1" si="75">IF(Z$4="",0,SUMIFS(67:67,$1:$1,Z$3))</f>
        <v>0</v>
      </c>
      <c r="AA68" s="5">
        <f t="shared" ref="AA68" ca="1" si="76">IF(AA$4="",0,SUMIFS(67:67,$1:$1,AA$3))</f>
        <v>0</v>
      </c>
      <c r="AB68" s="5">
        <f t="shared" ref="AB68" ca="1" si="77">IF(AB$4="",0,SUMIFS(67:67,$1:$1,AB$3))</f>
        <v>0</v>
      </c>
      <c r="AC68" s="5">
        <f t="shared" ref="AC68" ca="1" si="78">IF(AC$4="",0,SUMIFS(67:67,$1:$1,AC$3))</f>
        <v>0</v>
      </c>
      <c r="AD68" s="5">
        <f t="shared" ref="AD68" ca="1" si="79">IF(AD$4="",0,SUMIFS(67:67,$1:$1,AD$3))</f>
        <v>0</v>
      </c>
      <c r="AE68" s="5">
        <f t="shared" ref="AE68" ca="1" si="80">IF(AE$4="",0,SUMIFS(67:67,$1:$1,AE$3))</f>
        <v>0</v>
      </c>
      <c r="AF68" s="5">
        <f t="shared" ref="AF68" ca="1" si="81">IF(AF$4="",0,SUMIFS(67:67,$1:$1,AF$3))</f>
        <v>0</v>
      </c>
      <c r="AG68" s="5">
        <f t="shared" ref="AG68" ca="1" si="82">IF(AG$4="",0,SUMIFS(67:67,$1:$1,AG$3))</f>
        <v>0</v>
      </c>
      <c r="AH68" s="5">
        <f t="shared" ref="AH68" ca="1" si="83">IF(AH$4="",0,SUMIFS(67:67,$1:$1,AH$3))</f>
        <v>0</v>
      </c>
      <c r="AI68" s="5">
        <f t="shared" ref="AI68" ca="1" si="84">IF(AI$4="",0,SUMIFS(67:67,$1:$1,AI$3))</f>
        <v>0</v>
      </c>
      <c r="AJ68" s="5">
        <f t="shared" ref="AJ68" ca="1" si="85">IF(AJ$4="",0,SUMIFS(67:67,$1:$1,AJ$3))</f>
        <v>0</v>
      </c>
      <c r="AK68" s="5">
        <f t="shared" ref="AK68" ca="1" si="86">IF(AK$4="",0,SUMIFS(67:67,$1:$1,AK$3))</f>
        <v>0</v>
      </c>
      <c r="AL68" s="5">
        <f t="shared" ref="AL68" ca="1" si="87">IF(AL$4="",0,SUMIFS(67:67,$1:$1,AL$3))</f>
        <v>0</v>
      </c>
      <c r="AM68" s="5">
        <f t="shared" ref="AM68" ca="1" si="88">IF(AM$4="",0,SUMIFS(67:67,$1:$1,AM$3))</f>
        <v>0</v>
      </c>
      <c r="AN68" s="5">
        <f t="shared" ref="AN68" ca="1" si="89">IF(AN$4="",0,SUMIFS(67:67,$1:$1,AN$3))</f>
        <v>0</v>
      </c>
      <c r="AO68" s="5">
        <f t="shared" ref="AO68" ca="1" si="90">IF(AO$4="",0,SUMIFS(67:67,$1:$1,AO$3))</f>
        <v>0</v>
      </c>
      <c r="AP68" s="5">
        <f t="shared" ref="AP68" ca="1" si="91">IF(AP$4="",0,SUMIFS(67:67,$1:$1,AP$3))</f>
        <v>0</v>
      </c>
      <c r="AQ68" s="5">
        <f t="shared" ref="AQ68" ca="1" si="92">IF(AQ$4="",0,SUMIFS(67:67,$1:$1,AQ$3))</f>
        <v>0</v>
      </c>
      <c r="AR68" s="5">
        <f t="shared" ref="AR68" ca="1" si="93">IF(AR$4="",0,SUMIFS(67:67,$1:$1,AR$3))</f>
        <v>0</v>
      </c>
      <c r="AS68" s="5">
        <f t="shared" ref="AS68" ca="1" si="94">IF(AS$4="",0,SUMIFS(67:67,$1:$1,AS$3))</f>
        <v>0</v>
      </c>
      <c r="AT68" s="5">
        <f t="shared" ref="AT68" ca="1" si="95">IF(AT$4="",0,SUMIFS(67:67,$1:$1,AT$3))</f>
        <v>0</v>
      </c>
      <c r="AU68" s="5">
        <f t="shared" ref="AU68" ca="1" si="96">IF(AU$4="",0,SUMIFS(67:67,$1:$1,AU$3))</f>
        <v>0</v>
      </c>
      <c r="AV68" s="5">
        <f t="shared" ref="AV68" ca="1" si="97">IF(AV$4="",0,SUMIFS(67:67,$1:$1,AV$3))</f>
        <v>0</v>
      </c>
      <c r="AW68" s="5">
        <f t="shared" ref="AW68" ca="1" si="98">IF(AW$4="",0,SUMIFS(67:67,$1:$1,AW$3))</f>
        <v>0</v>
      </c>
      <c r="AX68" s="5">
        <f t="shared" ref="AX68" ca="1" si="99">IF(AX$4="",0,SUMIFS(67:67,$1:$1,AX$3))</f>
        <v>0</v>
      </c>
      <c r="AY68" s="5">
        <f t="shared" ref="AY68" ca="1" si="100">IF(AY$4="",0,SUMIFS(67:67,$1:$1,AY$3))</f>
        <v>0</v>
      </c>
      <c r="AZ68" s="5">
        <f t="shared" ref="AZ68" ca="1" si="101">IF(AZ$4="",0,SUMIFS(67:67,$1:$1,AZ$3))</f>
        <v>0</v>
      </c>
      <c r="BA68" s="5">
        <f t="shared" ref="BA68" ca="1" si="102">IF(BA$4="",0,SUMIFS(67:67,$1:$1,BA$3))</f>
        <v>0</v>
      </c>
      <c r="BB68" s="5">
        <f t="shared" ref="BB68" ca="1" si="103">IF(BB$4="",0,SUMIFS(67:67,$1:$1,BB$3))</f>
        <v>0</v>
      </c>
      <c r="BC68" s="5">
        <f t="shared" ref="BC68" ca="1" si="104">IF(BC$4="",0,SUMIFS(67:67,$1:$1,BC$3))</f>
        <v>0</v>
      </c>
      <c r="BD68" s="5">
        <f t="shared" ref="BD68" ca="1" si="105">IF(BD$4="",0,SUMIFS(67:67,$1:$1,BD$3))</f>
        <v>0</v>
      </c>
      <c r="BE68" s="5">
        <f t="shared" ref="BE68" ca="1" si="106">IF(BE$4="",0,SUMIFS(67:67,$1:$1,BE$3))</f>
        <v>0</v>
      </c>
      <c r="BF68" s="5">
        <f t="shared" ref="BF68" ca="1" si="107">IF(BF$4="",0,SUMIFS(67:67,$1:$1,BF$3))</f>
        <v>0</v>
      </c>
      <c r="BG68" s="5">
        <f t="shared" ref="BG68" ca="1" si="108">IF(BG$4="",0,SUMIFS(67:67,$1:$1,BG$3))</f>
        <v>0</v>
      </c>
      <c r="BH68" s="5">
        <f t="shared" ref="BH68" ca="1" si="109">IF(BH$4="",0,SUMIFS(67:67,$1:$1,BH$3))</f>
        <v>0</v>
      </c>
      <c r="BI68" s="5">
        <f t="shared" ref="BI68" ca="1" si="110">IF(BI$4="",0,SUMIFS(67:67,$1:$1,BI$3))</f>
        <v>0</v>
      </c>
      <c r="BJ68" s="5">
        <f t="shared" ref="BJ68" ca="1" si="111">IF(BJ$4="",0,SUMIFS(67:67,$1:$1,BJ$3))</f>
        <v>0</v>
      </c>
      <c r="BK68" s="5">
        <f t="shared" ref="BK68" ca="1" si="112">IF(BK$4="",0,SUMIFS(67:67,$1:$1,BK$3))</f>
        <v>0</v>
      </c>
      <c r="BL68" s="5">
        <f t="shared" ref="BL68" ca="1" si="113">IF(BL$4="",0,SUMIFS(67:67,$1:$1,BL$3))</f>
        <v>0</v>
      </c>
      <c r="BM68" s="5">
        <f t="shared" ref="BM68" ca="1" si="114">IF(BM$4="",0,SUMIFS(67:67,$1:$1,BM$3))</f>
        <v>0</v>
      </c>
      <c r="BN68" s="5">
        <f t="shared" ref="BN68" ca="1" si="115">IF(BN$4="",0,SUMIFS(67:67,$1:$1,BN$3))</f>
        <v>0</v>
      </c>
      <c r="BO68" s="5">
        <f t="shared" ref="BO68" ca="1" si="116">IF(BO$4="",0,SUMIFS(67:67,$1:$1,BO$3))</f>
        <v>0</v>
      </c>
      <c r="BP68" s="5">
        <f t="shared" ref="BP68" ca="1" si="117">IF(BP$4="",0,SUMIFS(67:67,$1:$1,BP$3))</f>
        <v>0</v>
      </c>
      <c r="BQ68" s="5">
        <f t="shared" ref="BQ68" ca="1" si="118">IF(BQ$4="",0,SUMIFS(67:67,$1:$1,BQ$3))</f>
        <v>0</v>
      </c>
      <c r="BR68" s="5">
        <f t="shared" ref="BR68" ca="1" si="119">IF(BR$4="",0,SUMIFS(67:67,$1:$1,BR$3))</f>
        <v>0</v>
      </c>
      <c r="BS68" s="5">
        <f t="shared" ref="BS68" ca="1" si="120">IF(BS$4="",0,SUMIFS(67:67,$1:$1,BS$3))</f>
        <v>0</v>
      </c>
      <c r="BT68" s="5">
        <f t="shared" ref="BT68" ca="1" si="121">IF(BT$4="",0,SUMIFS(67:67,$1:$1,BT$3))</f>
        <v>0</v>
      </c>
      <c r="BU68" s="5">
        <f t="shared" ref="BU68" ca="1" si="122">IF(BU$4="",0,SUMIFS(67:67,$1:$1,BU$3))</f>
        <v>0</v>
      </c>
      <c r="BV68" s="5">
        <f t="shared" ref="BV68" ca="1" si="123">IF(BV$4="",0,SUMIFS(67:67,$1:$1,BV$3))</f>
        <v>0</v>
      </c>
      <c r="BW68" s="5">
        <f t="shared" ref="BW68" ca="1" si="124">IF(BW$4="",0,SUMIFS(67:67,$1:$1,BW$3))</f>
        <v>0</v>
      </c>
      <c r="BX68" s="5">
        <f t="shared" ref="BX68" ca="1" si="125">IF(BX$4="",0,SUMIFS(67:67,$1:$1,BX$3))</f>
        <v>0</v>
      </c>
      <c r="BY68" s="5">
        <f t="shared" ref="BY68" ca="1" si="126">IF(BY$4="",0,SUMIFS(67:67,$1:$1,BY$3))</f>
        <v>0</v>
      </c>
      <c r="BZ68" s="5">
        <f t="shared" ref="BZ68" ca="1" si="127">IF(BZ$4="",0,SUMIFS(67:67,$1:$1,BZ$3))</f>
        <v>0</v>
      </c>
      <c r="CA68" s="5">
        <f t="shared" ref="CA68" ca="1" si="128">IF(CA$4="",0,SUMIFS(67:67,$1:$1,CA$3))</f>
        <v>0</v>
      </c>
      <c r="CB68" s="5">
        <f t="shared" ref="CB68" ca="1" si="129">IF(CB$4="",0,SUMIFS(67:67,$1:$1,CB$3))</f>
        <v>0</v>
      </c>
      <c r="CC68" s="5">
        <f t="shared" ref="CC68" ca="1" si="130">IF(CC$4="",0,SUMIFS(67:67,$1:$1,CC$3))</f>
        <v>16.666666666666668</v>
      </c>
      <c r="CD68" s="5">
        <f t="shared" ref="CD68" ca="1" si="131">IF(CD$4="",0,SUMIFS(67:67,$1:$1,CD$3))</f>
        <v>33.333333333333336</v>
      </c>
      <c r="CE68" s="5">
        <f t="shared" ref="CE68" ca="1" si="132">IF(CE$4="",0,SUMIFS(67:67,$1:$1,CE$3))</f>
        <v>50</v>
      </c>
      <c r="CF68" s="5">
        <f t="shared" ref="CF68" si="133">IF(CF$4="",0,SUMIFS(67:67,$1:$1,CF$3))</f>
        <v>0</v>
      </c>
    </row>
    <row r="69" spans="2:84" x14ac:dyDescent="0.3">
      <c r="B69" s="13">
        <f>ROW()</f>
        <v>69</v>
      </c>
      <c r="H69" s="1" t="str">
        <f t="shared" ref="H69:H70" si="134">$H$28</f>
        <v>Поток запусков маркетинговой активности (МА)</v>
      </c>
      <c r="I69" s="1" t="s">
        <v>40</v>
      </c>
      <c r="M69" s="35" t="str">
        <f>M67</f>
        <v>трафик нов кл</v>
      </c>
      <c r="O69" s="8" t="s">
        <v>4</v>
      </c>
      <c r="P69" s="18">
        <v>50</v>
      </c>
    </row>
    <row r="70" spans="2:84" x14ac:dyDescent="0.3">
      <c r="B70" s="13">
        <f>ROW()</f>
        <v>70</v>
      </c>
      <c r="H70" s="1" t="str">
        <f t="shared" si="134"/>
        <v>Поток запусков маркетинговой активности (МА)</v>
      </c>
      <c r="I70" s="1" t="s">
        <v>38</v>
      </c>
      <c r="O70" s="8" t="s">
        <v>4</v>
      </c>
      <c r="P70" s="18">
        <v>1</v>
      </c>
    </row>
    <row r="71" spans="2:84" x14ac:dyDescent="0.3">
      <c r="B71" s="13">
        <f>ROW()</f>
        <v>71</v>
      </c>
    </row>
    <row r="72" spans="2:84" x14ac:dyDescent="0.3">
      <c r="B72" s="13">
        <f>ROW()</f>
        <v>72</v>
      </c>
      <c r="H72" s="1" t="s">
        <v>65</v>
      </c>
      <c r="M72" s="35" t="str">
        <f>$M$33</f>
        <v>трафик</v>
      </c>
      <c r="U72" s="5">
        <f ca="1">SUM(INDIRECT(ADDRESS($B72,$X$2)&amp;":"&amp;ADDRESS($B72,SUMIFS($2:$2,$1:$1,IF($P$8=0,1,$P$8)))))</f>
        <v>50333.333333333328</v>
      </c>
      <c r="X72" s="5">
        <f ca="1">IF(X$4="",0,SUMPRODUCT($X62:X62,INDIRECT(ADDRESS($B68,SUMIFS($2:$2,$1:$1,$P$8)-X$8+1)&amp;":"&amp;ADDRESS($B68,SUMIFS($2:$2,$1:$1,$P$8)))))</f>
        <v>0</v>
      </c>
      <c r="Y72" s="5">
        <f ca="1">IF(Y$4="",0,SUMPRODUCT($X62:Y62,INDIRECT(ADDRESS($B68,SUMIFS($2:$2,$1:$1,$P$8)-Y$8+1)&amp;":"&amp;ADDRESS($B68,SUMIFS($2:$2,$1:$1,$P$8)))))</f>
        <v>0</v>
      </c>
      <c r="Z72" s="5">
        <f ca="1">IF(Z$4="",0,SUMPRODUCT($X62:Z62,INDIRECT(ADDRESS($B68,SUMIFS($2:$2,$1:$1,$P$8)-Z$8+1)&amp;":"&amp;ADDRESS($B68,SUMIFS($2:$2,$1:$1,$P$8)))))</f>
        <v>0</v>
      </c>
      <c r="AA72" s="5">
        <f ca="1">IF(AA$4="",0,SUMPRODUCT($X62:AA62,INDIRECT(ADDRESS($B68,SUMIFS($2:$2,$1:$1,$P$8)-AA$8+1)&amp;":"&amp;ADDRESS($B68,SUMIFS($2:$2,$1:$1,$P$8)))))</f>
        <v>0</v>
      </c>
      <c r="AB72" s="5">
        <f ca="1">IF(AB$4="",0,SUMPRODUCT($X62:AB62,INDIRECT(ADDRESS($B68,SUMIFS($2:$2,$1:$1,$P$8)-AB$8+1)&amp;":"&amp;ADDRESS($B68,SUMIFS($2:$2,$1:$1,$P$8)))))</f>
        <v>0</v>
      </c>
      <c r="AC72" s="5">
        <f ca="1">IF(AC$4="",0,SUMPRODUCT($X62:AC62,INDIRECT(ADDRESS($B68,SUMIFS($2:$2,$1:$1,$P$8)-AC$8+1)&amp;":"&amp;ADDRESS($B68,SUMIFS($2:$2,$1:$1,$P$8)))))</f>
        <v>0</v>
      </c>
      <c r="AD72" s="5">
        <f ca="1">IF(AD$4="",0,SUMPRODUCT($X62:AD62,INDIRECT(ADDRESS($B68,SUMIFS($2:$2,$1:$1,$P$8)-AD$8+1)&amp;":"&amp;ADDRESS($B68,SUMIFS($2:$2,$1:$1,$P$8)))))</f>
        <v>71.428571428571431</v>
      </c>
      <c r="AE72" s="5">
        <f ca="1">IF(AE$4="",0,SUMPRODUCT($X62:AE62,INDIRECT(ADDRESS($B68,SUMIFS($2:$2,$1:$1,$P$8)-AE$8+1)&amp;":"&amp;ADDRESS($B68,SUMIFS($2:$2,$1:$1,$P$8)))))</f>
        <v>190.47619047619048</v>
      </c>
      <c r="AF72" s="5">
        <f ca="1">IF(AF$4="",0,SUMPRODUCT($X62:AF62,INDIRECT(ADDRESS($B68,SUMIFS($2:$2,$1:$1,$P$8)-AF$8+1)&amp;":"&amp;ADDRESS($B68,SUMIFS($2:$2,$1:$1,$P$8)))))</f>
        <v>333.33333333333331</v>
      </c>
      <c r="AG72" s="5">
        <f ca="1">IF(AG$4="",0,SUMPRODUCT($X62:AG62,INDIRECT(ADDRESS($B68,SUMIFS($2:$2,$1:$1,$P$8)-AG$8+1)&amp;":"&amp;ADDRESS($B68,SUMIFS($2:$2,$1:$1,$P$8)))))</f>
        <v>476.1904761904762</v>
      </c>
      <c r="AH72" s="5">
        <f ca="1">IF(AH$4="",0,SUMPRODUCT($X62:AH62,INDIRECT(ADDRESS($B68,SUMIFS($2:$2,$1:$1,$P$8)-AH$8+1)&amp;":"&amp;ADDRESS($B68,SUMIFS($2:$2,$1:$1,$P$8)))))</f>
        <v>619.04761904761904</v>
      </c>
      <c r="AI72" s="5">
        <f ca="1">IF(AI$4="",0,SUMPRODUCT($X62:AI62,INDIRECT(ADDRESS($B68,SUMIFS($2:$2,$1:$1,$P$8)-AI$8+1)&amp;":"&amp;ADDRESS($B68,SUMIFS($2:$2,$1:$1,$P$8)))))</f>
        <v>761.90476190476193</v>
      </c>
      <c r="AJ72" s="5">
        <f ca="1">IF(AJ$4="",0,SUMPRODUCT($X62:AJ62,INDIRECT(ADDRESS($B68,SUMIFS($2:$2,$1:$1,$P$8)-AJ$8+1)&amp;":"&amp;ADDRESS($B68,SUMIFS($2:$2,$1:$1,$P$8)))))</f>
        <v>904.76190476190482</v>
      </c>
      <c r="AK72" s="5">
        <f ca="1">IF(AK$4="",0,SUMPRODUCT($X62:AK62,INDIRECT(ADDRESS($B68,SUMIFS($2:$2,$1:$1,$P$8)-AK$8+1)&amp;":"&amp;ADDRESS($B68,SUMIFS($2:$2,$1:$1,$P$8)))))</f>
        <v>976.19047619047626</v>
      </c>
      <c r="AL72" s="5">
        <f ca="1">IF(AL$4="",0,SUMPRODUCT($X62:AL62,INDIRECT(ADDRESS($B68,SUMIFS($2:$2,$1:$1,$P$8)-AL$8+1)&amp;":"&amp;ADDRESS($B68,SUMIFS($2:$2,$1:$1,$P$8)))))</f>
        <v>1000</v>
      </c>
      <c r="AM72" s="5">
        <f ca="1">IF(AM$4="",0,SUMPRODUCT($X62:AM62,INDIRECT(ADDRESS($B68,SUMIFS($2:$2,$1:$1,$P$8)-AM$8+1)&amp;":"&amp;ADDRESS($B68,SUMIFS($2:$2,$1:$1,$P$8)))))</f>
        <v>1000</v>
      </c>
      <c r="AN72" s="5">
        <f ca="1">IF(AN$4="",0,SUMPRODUCT($X62:AN62,INDIRECT(ADDRESS($B68,SUMIFS($2:$2,$1:$1,$P$8)-AN$8+1)&amp;":"&amp;ADDRESS($B68,SUMIFS($2:$2,$1:$1,$P$8)))))</f>
        <v>1000</v>
      </c>
      <c r="AO72" s="5">
        <f ca="1">IF(AO$4="",0,SUMPRODUCT($X62:AO62,INDIRECT(ADDRESS($B68,SUMIFS($2:$2,$1:$1,$P$8)-AO$8+1)&amp;":"&amp;ADDRESS($B68,SUMIFS($2:$2,$1:$1,$P$8)))))</f>
        <v>1000</v>
      </c>
      <c r="AP72" s="5">
        <f ca="1">IF(AP$4="",0,SUMPRODUCT($X62:AP62,INDIRECT(ADDRESS($B68,SUMIFS($2:$2,$1:$1,$P$8)-AP$8+1)&amp;":"&amp;ADDRESS($B68,SUMIFS($2:$2,$1:$1,$P$8)))))</f>
        <v>1000</v>
      </c>
      <c r="AQ72" s="5">
        <f ca="1">IF(AQ$4="",0,SUMPRODUCT($X62:AQ62,INDIRECT(ADDRESS($B68,SUMIFS($2:$2,$1:$1,$P$8)-AQ$8+1)&amp;":"&amp;ADDRESS($B68,SUMIFS($2:$2,$1:$1,$P$8)))))</f>
        <v>1000</v>
      </c>
      <c r="AR72" s="5">
        <f ca="1">IF(AR$4="",0,SUMPRODUCT($X62:AR62,INDIRECT(ADDRESS($B68,SUMIFS($2:$2,$1:$1,$P$8)-AR$8+1)&amp;":"&amp;ADDRESS($B68,SUMIFS($2:$2,$1:$1,$P$8)))))</f>
        <v>1000</v>
      </c>
      <c r="AS72" s="5">
        <f ca="1">IF(AS$4="",0,SUMPRODUCT($X62:AS62,INDIRECT(ADDRESS($B68,SUMIFS($2:$2,$1:$1,$P$8)-AS$8+1)&amp;":"&amp;ADDRESS($B68,SUMIFS($2:$2,$1:$1,$P$8)))))</f>
        <v>1000</v>
      </c>
      <c r="AT72" s="5">
        <f ca="1">IF(AT$4="",0,SUMPRODUCT($X62:AT62,INDIRECT(ADDRESS($B68,SUMIFS($2:$2,$1:$1,$P$8)-AT$8+1)&amp;":"&amp;ADDRESS($B68,SUMIFS($2:$2,$1:$1,$P$8)))))</f>
        <v>1000</v>
      </c>
      <c r="AU72" s="5">
        <f ca="1">IF(AU$4="",0,SUMPRODUCT($X62:AU62,INDIRECT(ADDRESS($B68,SUMIFS($2:$2,$1:$1,$P$8)-AU$8+1)&amp;":"&amp;ADDRESS($B68,SUMIFS($2:$2,$1:$1,$P$8)))))</f>
        <v>1000</v>
      </c>
      <c r="AV72" s="5">
        <f ca="1">IF(AV$4="",0,SUMPRODUCT($X62:AV62,INDIRECT(ADDRESS($B68,SUMIFS($2:$2,$1:$1,$P$8)-AV$8+1)&amp;":"&amp;ADDRESS($B68,SUMIFS($2:$2,$1:$1,$P$8)))))</f>
        <v>1000</v>
      </c>
      <c r="AW72" s="5">
        <f ca="1">IF(AW$4="",0,SUMPRODUCT($X62:AW62,INDIRECT(ADDRESS($B68,SUMIFS($2:$2,$1:$1,$P$8)-AW$8+1)&amp;":"&amp;ADDRESS($B68,SUMIFS($2:$2,$1:$1,$P$8)))))</f>
        <v>1000</v>
      </c>
      <c r="AX72" s="5">
        <f ca="1">IF(AX$4="",0,SUMPRODUCT($X62:AX62,INDIRECT(ADDRESS($B68,SUMIFS($2:$2,$1:$1,$P$8)-AX$8+1)&amp;":"&amp;ADDRESS($B68,SUMIFS($2:$2,$1:$1,$P$8)))))</f>
        <v>1000</v>
      </c>
      <c r="AY72" s="5">
        <f ca="1">IF(AY$4="",0,SUMPRODUCT($X62:AY62,INDIRECT(ADDRESS($B68,SUMIFS($2:$2,$1:$1,$P$8)-AY$8+1)&amp;":"&amp;ADDRESS($B68,SUMIFS($2:$2,$1:$1,$P$8)))))</f>
        <v>1000</v>
      </c>
      <c r="AZ72" s="5">
        <f ca="1">IF(AZ$4="",0,SUMPRODUCT($X62:AZ62,INDIRECT(ADDRESS($B68,SUMIFS($2:$2,$1:$1,$P$8)-AZ$8+1)&amp;":"&amp;ADDRESS($B68,SUMIFS($2:$2,$1:$1,$P$8)))))</f>
        <v>1000</v>
      </c>
      <c r="BA72" s="5">
        <f ca="1">IF(BA$4="",0,SUMPRODUCT($X62:BA62,INDIRECT(ADDRESS($B68,SUMIFS($2:$2,$1:$1,$P$8)-BA$8+1)&amp;":"&amp;ADDRESS($B68,SUMIFS($2:$2,$1:$1,$P$8)))))</f>
        <v>1000</v>
      </c>
      <c r="BB72" s="5">
        <f ca="1">IF(BB$4="",0,SUMPRODUCT($X62:BB62,INDIRECT(ADDRESS($B68,SUMIFS($2:$2,$1:$1,$P$8)-BB$8+1)&amp;":"&amp;ADDRESS($B68,SUMIFS($2:$2,$1:$1,$P$8)))))</f>
        <v>1000</v>
      </c>
      <c r="BC72" s="5">
        <f ca="1">IF(BC$4="",0,SUMPRODUCT($X62:BC62,INDIRECT(ADDRESS($B68,SUMIFS($2:$2,$1:$1,$P$8)-BC$8+1)&amp;":"&amp;ADDRESS($B68,SUMIFS($2:$2,$1:$1,$P$8)))))</f>
        <v>1000</v>
      </c>
      <c r="BD72" s="5">
        <f ca="1">IF(BD$4="",0,SUMPRODUCT($X62:BD62,INDIRECT(ADDRESS($B68,SUMIFS($2:$2,$1:$1,$P$8)-BD$8+1)&amp;":"&amp;ADDRESS($B68,SUMIFS($2:$2,$1:$1,$P$8)))))</f>
        <v>1000</v>
      </c>
      <c r="BE72" s="5">
        <f ca="1">IF(BE$4="",0,SUMPRODUCT($X62:BE62,INDIRECT(ADDRESS($B68,SUMIFS($2:$2,$1:$1,$P$8)-BE$8+1)&amp;":"&amp;ADDRESS($B68,SUMIFS($2:$2,$1:$1,$P$8)))))</f>
        <v>1000</v>
      </c>
      <c r="BF72" s="5">
        <f ca="1">IF(BF$4="",0,SUMPRODUCT($X62:BF62,INDIRECT(ADDRESS($B68,SUMIFS($2:$2,$1:$1,$P$8)-BF$8+1)&amp;":"&amp;ADDRESS($B68,SUMIFS($2:$2,$1:$1,$P$8)))))</f>
        <v>1000</v>
      </c>
      <c r="BG72" s="5">
        <f ca="1">IF(BG$4="",0,SUMPRODUCT($X62:BG62,INDIRECT(ADDRESS($B68,SUMIFS($2:$2,$1:$1,$P$8)-BG$8+1)&amp;":"&amp;ADDRESS($B68,SUMIFS($2:$2,$1:$1,$P$8)))))</f>
        <v>1000</v>
      </c>
      <c r="BH72" s="5">
        <f ca="1">IF(BH$4="",0,SUMPRODUCT($X62:BH62,INDIRECT(ADDRESS($B68,SUMIFS($2:$2,$1:$1,$P$8)-BH$8+1)&amp;":"&amp;ADDRESS($B68,SUMIFS($2:$2,$1:$1,$P$8)))))</f>
        <v>1000</v>
      </c>
      <c r="BI72" s="5">
        <f ca="1">IF(BI$4="",0,SUMPRODUCT($X62:BI62,INDIRECT(ADDRESS($B68,SUMIFS($2:$2,$1:$1,$P$8)-BI$8+1)&amp;":"&amp;ADDRESS($B68,SUMIFS($2:$2,$1:$1,$P$8)))))</f>
        <v>1000</v>
      </c>
      <c r="BJ72" s="5">
        <f ca="1">IF(BJ$4="",0,SUMPRODUCT($X62:BJ62,INDIRECT(ADDRESS($B68,SUMIFS($2:$2,$1:$1,$P$8)-BJ$8+1)&amp;":"&amp;ADDRESS($B68,SUMIFS($2:$2,$1:$1,$P$8)))))</f>
        <v>1000</v>
      </c>
      <c r="BK72" s="5">
        <f ca="1">IF(BK$4="",0,SUMPRODUCT($X62:BK62,INDIRECT(ADDRESS($B68,SUMIFS($2:$2,$1:$1,$P$8)-BK$8+1)&amp;":"&amp;ADDRESS($B68,SUMIFS($2:$2,$1:$1,$P$8)))))</f>
        <v>1000</v>
      </c>
      <c r="BL72" s="5">
        <f ca="1">IF(BL$4="",0,SUMPRODUCT($X62:BL62,INDIRECT(ADDRESS($B68,SUMIFS($2:$2,$1:$1,$P$8)-BL$8+1)&amp;":"&amp;ADDRESS($B68,SUMIFS($2:$2,$1:$1,$P$8)))))</f>
        <v>1000</v>
      </c>
      <c r="BM72" s="5">
        <f ca="1">IF(BM$4="",0,SUMPRODUCT($X62:BM62,INDIRECT(ADDRESS($B68,SUMIFS($2:$2,$1:$1,$P$8)-BM$8+1)&amp;":"&amp;ADDRESS($B68,SUMIFS($2:$2,$1:$1,$P$8)))))</f>
        <v>1000</v>
      </c>
      <c r="BN72" s="5">
        <f ca="1">IF(BN$4="",0,SUMPRODUCT($X62:BN62,INDIRECT(ADDRESS($B68,SUMIFS($2:$2,$1:$1,$P$8)-BN$8+1)&amp;":"&amp;ADDRESS($B68,SUMIFS($2:$2,$1:$1,$P$8)))))</f>
        <v>1000</v>
      </c>
      <c r="BO72" s="5">
        <f ca="1">IF(BO$4="",0,SUMPRODUCT($X62:BO62,INDIRECT(ADDRESS($B68,SUMIFS($2:$2,$1:$1,$P$8)-BO$8+1)&amp;":"&amp;ADDRESS($B68,SUMIFS($2:$2,$1:$1,$P$8)))))</f>
        <v>1000</v>
      </c>
      <c r="BP72" s="5">
        <f ca="1">IF(BP$4="",0,SUMPRODUCT($X62:BP62,INDIRECT(ADDRESS($B68,SUMIFS($2:$2,$1:$1,$P$8)-BP$8+1)&amp;":"&amp;ADDRESS($B68,SUMIFS($2:$2,$1:$1,$P$8)))))</f>
        <v>1000</v>
      </c>
      <c r="BQ72" s="5">
        <f ca="1">IF(BQ$4="",0,SUMPRODUCT($X62:BQ62,INDIRECT(ADDRESS($B68,SUMIFS($2:$2,$1:$1,$P$8)-BQ$8+1)&amp;":"&amp;ADDRESS($B68,SUMIFS($2:$2,$1:$1,$P$8)))))</f>
        <v>1000</v>
      </c>
      <c r="BR72" s="5">
        <f ca="1">IF(BR$4="",0,SUMPRODUCT($X62:BR62,INDIRECT(ADDRESS($B68,SUMIFS($2:$2,$1:$1,$P$8)-BR$8+1)&amp;":"&amp;ADDRESS($B68,SUMIFS($2:$2,$1:$1,$P$8)))))</f>
        <v>1000</v>
      </c>
      <c r="BS72" s="5">
        <f ca="1">IF(BS$4="",0,SUMPRODUCT($X62:BS62,INDIRECT(ADDRESS($B68,SUMIFS($2:$2,$1:$1,$P$8)-BS$8+1)&amp;":"&amp;ADDRESS($B68,SUMIFS($2:$2,$1:$1,$P$8)))))</f>
        <v>1000</v>
      </c>
      <c r="BT72" s="5">
        <f ca="1">IF(BT$4="",0,SUMPRODUCT($X62:BT62,INDIRECT(ADDRESS($B68,SUMIFS($2:$2,$1:$1,$P$8)-BT$8+1)&amp;":"&amp;ADDRESS($B68,SUMIFS($2:$2,$1:$1,$P$8)))))</f>
        <v>1000</v>
      </c>
      <c r="BU72" s="5">
        <f ca="1">IF(BU$4="",0,SUMPRODUCT($X62:BU62,INDIRECT(ADDRESS($B68,SUMIFS($2:$2,$1:$1,$P$8)-BU$8+1)&amp;":"&amp;ADDRESS($B68,SUMIFS($2:$2,$1:$1,$P$8)))))</f>
        <v>1000</v>
      </c>
      <c r="BV72" s="5">
        <f ca="1">IF(BV$4="",0,SUMPRODUCT($X62:BV62,INDIRECT(ADDRESS($B68,SUMIFS($2:$2,$1:$1,$P$8)-BV$8+1)&amp;":"&amp;ADDRESS($B68,SUMIFS($2:$2,$1:$1,$P$8)))))</f>
        <v>1000</v>
      </c>
      <c r="BW72" s="5">
        <f ca="1">IF(BW$4="",0,SUMPRODUCT($X62:BW62,INDIRECT(ADDRESS($B68,SUMIFS($2:$2,$1:$1,$P$8)-BW$8+1)&amp;":"&amp;ADDRESS($B68,SUMIFS($2:$2,$1:$1,$P$8)))))</f>
        <v>1000</v>
      </c>
      <c r="BX72" s="5">
        <f ca="1">IF(BX$4="",0,SUMPRODUCT($X62:BX62,INDIRECT(ADDRESS($B68,SUMIFS($2:$2,$1:$1,$P$8)-BX$8+1)&amp;":"&amp;ADDRESS($B68,SUMIFS($2:$2,$1:$1,$P$8)))))</f>
        <v>1000</v>
      </c>
      <c r="BY72" s="5">
        <f ca="1">IF(BY$4="",0,SUMPRODUCT($X62:BY62,INDIRECT(ADDRESS($B68,SUMIFS($2:$2,$1:$1,$P$8)-BY$8+1)&amp;":"&amp;ADDRESS($B68,SUMIFS($2:$2,$1:$1,$P$8)))))</f>
        <v>1000</v>
      </c>
      <c r="BZ72" s="5">
        <f ca="1">IF(BZ$4="",0,SUMPRODUCT($X62:BZ62,INDIRECT(ADDRESS($B68,SUMIFS($2:$2,$1:$1,$P$8)-BZ$8+1)&amp;":"&amp;ADDRESS($B68,SUMIFS($2:$2,$1:$1,$P$8)))))</f>
        <v>1000</v>
      </c>
      <c r="CA72" s="5">
        <f ca="1">IF(CA$4="",0,SUMPRODUCT($X62:CA62,INDIRECT(ADDRESS($B68,SUMIFS($2:$2,$1:$1,$P$8)-CA$8+1)&amp;":"&amp;ADDRESS($B68,SUMIFS($2:$2,$1:$1,$P$8)))))</f>
        <v>1000</v>
      </c>
      <c r="CB72" s="5">
        <f ca="1">IF(CB$4="",0,SUMPRODUCT($X62:CB62,INDIRECT(ADDRESS($B68,SUMIFS($2:$2,$1:$1,$P$8)-CB$8+1)&amp;":"&amp;ADDRESS($B68,SUMIFS($2:$2,$1:$1,$P$8)))))</f>
        <v>1000</v>
      </c>
      <c r="CC72" s="5">
        <f ca="1">IF(CC$4="",0,SUMPRODUCT($X62:CC62,INDIRECT(ADDRESS($B68,SUMIFS($2:$2,$1:$1,$P$8)-CC$8+1)&amp;":"&amp;ADDRESS($B68,SUMIFS($2:$2,$1:$1,$P$8)))))</f>
        <v>1000</v>
      </c>
      <c r="CD72" s="5">
        <f ca="1">IF(CD$4="",0,SUMPRODUCT($X62:CD62,INDIRECT(ADDRESS($B68,SUMIFS($2:$2,$1:$1,$P$8)-CD$8+1)&amp;":"&amp;ADDRESS($B68,SUMIFS($2:$2,$1:$1,$P$8)))))</f>
        <v>1000</v>
      </c>
      <c r="CE72" s="5">
        <f ca="1">IF(CE$4="",0,SUMPRODUCT($X62:CE62,INDIRECT(ADDRESS($B68,SUMIFS($2:$2,$1:$1,$P$8)-CE$8+1)&amp;":"&amp;ADDRESS($B68,SUMIFS($2:$2,$1:$1,$P$8)))))</f>
        <v>1000</v>
      </c>
      <c r="CF72" s="5">
        <f ca="1">IF(CF$4="",0,SUMPRODUCT($X62:CF62,INDIRECT(ADDRESS($B68,SUMIFS($2:$2,$1:$1,$P$8)-CF$8+1)&amp;":"&amp;ADDRESS($B68,SUMIFS($2:$2,$1:$1,$P$8)))))</f>
        <v>0</v>
      </c>
    </row>
    <row r="73" spans="2:84" x14ac:dyDescent="0.3">
      <c r="B73" s="13">
        <f>ROW()</f>
        <v>73</v>
      </c>
    </row>
    <row r="74" spans="2:84" x14ac:dyDescent="0.3">
      <c r="B74" s="13">
        <f>ROW()</f>
        <v>74</v>
      </c>
      <c r="H74" s="1" t="s">
        <v>71</v>
      </c>
      <c r="M74" s="37" t="s">
        <v>45</v>
      </c>
      <c r="P74" s="31" t="s">
        <v>34</v>
      </c>
      <c r="U74" s="39"/>
      <c r="X74" s="39">
        <f>IF(X$4="",0,IF(X$8&gt;=$P77,$P80,IF(X$8&gt;=$P76,(X$8*($P80-$P79)+$P79*$P77-$P76*$P80)/($P77-$P76),IF(X$8&gt;=$P75,(X$8*($P79-$P78)+$P78*$P76-$P75*$P79)/($P76-$P75),0))))</f>
        <v>1</v>
      </c>
      <c r="Y74" s="39">
        <f t="shared" ref="Y74" si="135">IF(Y$4="",0,IF(Y$8&gt;=$P77,$P80,IF(Y$8&gt;=$P76,(Y$8*($P80-$P79)+$P79*$P77-$P76*$P80)/($P77-$P76),IF(Y$8&gt;=$P75,(Y$8*($P79-$P78)+$P78*$P76-$P75*$P79)/($P76-$P75),0))))</f>
        <v>0.9472222222222223</v>
      </c>
      <c r="Z74" s="39">
        <f t="shared" ref="Z74" si="136">IF(Z$4="",0,IF(Z$8&gt;=$P77,$P80,IF(Z$8&gt;=$P76,(Z$8*($P80-$P79)+$P79*$P77-$P76*$P80)/($P77-$P76),IF(Z$8&gt;=$P75,(Z$8*($P79-$P78)+$P78*$P76-$P75*$P79)/($P76-$P75),0))))</f>
        <v>0.89444444444444438</v>
      </c>
      <c r="AA74" s="39">
        <f t="shared" ref="AA74" si="137">IF(AA$4="",0,IF(AA$8&gt;=$P77,$P80,IF(AA$8&gt;=$P76,(AA$8*($P80-$P79)+$P79*$P77-$P76*$P80)/($P77-$P76),IF(AA$8&gt;=$P75,(AA$8*($P79-$P78)+$P78*$P76-$P75*$P79)/($P76-$P75),0))))</f>
        <v>0.84166666666666656</v>
      </c>
      <c r="AB74" s="39">
        <f t="shared" ref="AB74" si="138">IF(AB$4="",0,IF(AB$8&gt;=$P77,$P80,IF(AB$8&gt;=$P76,(AB$8*($P80-$P79)+$P79*$P77-$P76*$P80)/($P77-$P76),IF(AB$8&gt;=$P75,(AB$8*($P79-$P78)+$P78*$P76-$P75*$P79)/($P76-$P75),0))))</f>
        <v>0.78888888888888886</v>
      </c>
      <c r="AC74" s="39">
        <f t="shared" ref="AC74" si="139">IF(AC$4="",0,IF(AC$8&gt;=$P77,$P80,IF(AC$8&gt;=$P76,(AC$8*($P80-$P79)+$P79*$P77-$P76*$P80)/($P77-$P76),IF(AC$8&gt;=$P75,(AC$8*($P79-$P78)+$P78*$P76-$P75*$P79)/($P76-$P75),0))))</f>
        <v>0.73611111111111116</v>
      </c>
      <c r="AD74" s="39">
        <f t="shared" ref="AD74" si="140">IF(AD$4="",0,IF(AD$8&gt;=$P77,$P80,IF(AD$8&gt;=$P76,(AD$8*($P80-$P79)+$P79*$P77-$P76*$P80)/($P77-$P76),IF(AD$8&gt;=$P75,(AD$8*($P79-$P78)+$P78*$P76-$P75*$P79)/($P76-$P75),0))))</f>
        <v>0.68333333333333335</v>
      </c>
      <c r="AE74" s="39">
        <f t="shared" ref="AE74" si="141">IF(AE$4="",0,IF(AE$8&gt;=$P77,$P80,IF(AE$8&gt;=$P76,(AE$8*($P80-$P79)+$P79*$P77-$P76*$P80)/($P77-$P76),IF(AE$8&gt;=$P75,(AE$8*($P79-$P78)+$P78*$P76-$P75*$P79)/($P76-$P75),0))))</f>
        <v>0.63055555555555554</v>
      </c>
      <c r="AF74" s="39">
        <f t="shared" ref="AF74" si="142">IF(AF$4="",0,IF(AF$8&gt;=$P77,$P80,IF(AF$8&gt;=$P76,(AF$8*($P80-$P79)+$P79*$P77-$P76*$P80)/($P77-$P76),IF(AF$8&gt;=$P75,(AF$8*($P79-$P78)+$P78*$P76-$P75*$P79)/($P76-$P75),0))))</f>
        <v>0.57777777777777783</v>
      </c>
      <c r="AG74" s="39">
        <f t="shared" ref="AG74" si="143">IF(AG$4="",0,IF(AG$8&gt;=$P77,$P80,IF(AG$8&gt;=$P76,(AG$8*($P80-$P79)+$P79*$P77-$P76*$P80)/($P77-$P76),IF(AG$8&gt;=$P75,(AG$8*($P79-$P78)+$P78*$P76-$P75*$P79)/($P76-$P75),0))))</f>
        <v>0.52499999999999991</v>
      </c>
      <c r="AH74" s="39">
        <f t="shared" ref="AH74" si="144">IF(AH$4="",0,IF(AH$8&gt;=$P77,$P80,IF(AH$8&gt;=$P76,(AH$8*($P80-$P79)+$P79*$P77-$P76*$P80)/($P77-$P76),IF(AH$8&gt;=$P75,(AH$8*($P79-$P78)+$P78*$P76-$P75*$P79)/($P76-$P75),0))))</f>
        <v>0.47222222222222221</v>
      </c>
      <c r="AI74" s="39">
        <f t="shared" ref="AI74" si="145">IF(AI$4="",0,IF(AI$8&gt;=$P77,$P80,IF(AI$8&gt;=$P76,(AI$8*($P80-$P79)+$P79*$P77-$P76*$P80)/($P77-$P76),IF(AI$8&gt;=$P75,(AI$8*($P79-$P78)+$P78*$P76-$P75*$P79)/($P76-$P75),0))))</f>
        <v>0.41944444444444451</v>
      </c>
      <c r="AJ74" s="39">
        <f t="shared" ref="AJ74" si="146">IF(AJ$4="",0,IF(AJ$8&gt;=$P77,$P80,IF(AJ$8&gt;=$P76,(AJ$8*($P80-$P79)+$P79*$P77-$P76*$P80)/($P77-$P76),IF(AJ$8&gt;=$P75,(AJ$8*($P79-$P78)+$P78*$P76-$P75*$P79)/($P76-$P75),0))))</f>
        <v>0.3666666666666667</v>
      </c>
      <c r="AK74" s="39">
        <f t="shared" ref="AK74" si="147">IF(AK$4="",0,IF(AK$8&gt;=$P77,$P80,IF(AK$8&gt;=$P76,(AK$8*($P80-$P79)+$P79*$P77-$P76*$P80)/($P77-$P76),IF(AK$8&gt;=$P75,(AK$8*($P79-$P78)+$P78*$P76-$P75*$P79)/($P76-$P75),0))))</f>
        <v>0.31388888888888894</v>
      </c>
      <c r="AL74" s="39">
        <f t="shared" ref="AL74" si="148">IF(AL$4="",0,IF(AL$8&gt;=$P77,$P80,IF(AL$8&gt;=$P76,(AL$8*($P80-$P79)+$P79*$P77-$P76*$P80)/($P77-$P76),IF(AL$8&gt;=$P75,(AL$8*($P79-$P78)+$P78*$P76-$P75*$P79)/($P76-$P75),0))))</f>
        <v>0.26111111111111113</v>
      </c>
      <c r="AM74" s="39">
        <f t="shared" ref="AM74" si="149">IF(AM$4="",0,IF(AM$8&gt;=$P77,$P80,IF(AM$8&gt;=$P76,(AM$8*($P80-$P79)+$P79*$P77-$P76*$P80)/($P77-$P76),IF(AM$8&gt;=$P75,(AM$8*($P79-$P78)+$P78*$P76-$P75*$P79)/($P76-$P75),0))))</f>
        <v>0.20833333333333337</v>
      </c>
      <c r="AN74" s="39">
        <f t="shared" ref="AN74" si="150">IF(AN$4="",0,IF(AN$8&gt;=$P77,$P80,IF(AN$8&gt;=$P76,(AN$8*($P80-$P79)+$P79*$P77-$P76*$P80)/($P77-$P76),IF(AN$8&gt;=$P75,(AN$8*($P79-$P78)+$P78*$P76-$P75*$P79)/($P76-$P75),0))))</f>
        <v>0.15555555555555564</v>
      </c>
      <c r="AO74" s="39">
        <f t="shared" ref="AO74" si="151">IF(AO$4="",0,IF(AO$8&gt;=$P77,$P80,IF(AO$8&gt;=$P76,(AO$8*($P80-$P79)+$P79*$P77-$P76*$P80)/($P77-$P76),IF(AO$8&gt;=$P75,(AO$8*($P79-$P78)+$P78*$P76-$P75*$P79)/($P76-$P75),0))))</f>
        <v>0.1027777777777779</v>
      </c>
      <c r="AP74" s="39">
        <f t="shared" ref="AP74" si="152">IF(AP$4="",0,IF(AP$8&gt;=$P77,$P80,IF(AP$8&gt;=$P76,(AP$8*($P80-$P79)+$P79*$P77-$P76*$P80)/($P77-$P76),IF(AP$8&gt;=$P75,(AP$8*($P79-$P78)+$P78*$P76-$P75*$P79)/($P76-$P75),0))))</f>
        <v>5.0000000000000017E-2</v>
      </c>
      <c r="AQ74" s="39">
        <f t="shared" ref="AQ74" si="153">IF(AQ$4="",0,IF(AQ$8&gt;=$P77,$P80,IF(AQ$8&gt;=$P76,(AQ$8*($P80-$P79)+$P79*$P77-$P76*$P80)/($P77-$P76),IF(AQ$8&gt;=$P75,(AQ$8*($P79-$P78)+$P78*$P76-$P75*$P79)/($P76-$P75),0))))</f>
        <v>6.1111111111111088E-2</v>
      </c>
      <c r="AR74" s="39">
        <f t="shared" ref="AR74" si="154">IF(AR$4="",0,IF(AR$8&gt;=$P77,$P80,IF(AR$8&gt;=$P76,(AR$8*($P80-$P79)+$P79*$P77-$P76*$P80)/($P77-$P76),IF(AR$8&gt;=$P75,(AR$8*($P79-$P78)+$P78*$P76-$P75*$P79)/($P76-$P75),0))))</f>
        <v>7.2222222222222257E-2</v>
      </c>
      <c r="AS74" s="39">
        <f t="shared" ref="AS74" si="155">IF(AS$4="",0,IF(AS$8&gt;=$P77,$P80,IF(AS$8&gt;=$P76,(AS$8*($P80-$P79)+$P79*$P77-$P76*$P80)/($P77-$P76),IF(AS$8&gt;=$P75,(AS$8*($P79-$P78)+$P78*$P76-$P75*$P79)/($P76-$P75),0))))</f>
        <v>8.3333333333333329E-2</v>
      </c>
      <c r="AT74" s="39">
        <f t="shared" ref="AT74" si="156">IF(AT$4="",0,IF(AT$8&gt;=$P77,$P80,IF(AT$8&gt;=$P76,(AT$8*($P80-$P79)+$P79*$P77-$P76*$P80)/($P77-$P76),IF(AT$8&gt;=$P75,(AT$8*($P79-$P78)+$P78*$P76-$P75*$P79)/($P76-$P75),0))))</f>
        <v>9.4444444444444497E-2</v>
      </c>
      <c r="AU74" s="39">
        <f t="shared" ref="AU74" si="157">IF(AU$4="",0,IF(AU$8&gt;=$P77,$P80,IF(AU$8&gt;=$P76,(AU$8*($P80-$P79)+$P79*$P77-$P76*$P80)/($P77-$P76),IF(AU$8&gt;=$P75,(AU$8*($P79-$P78)+$P78*$P76-$P75*$P79)/($P76-$P75),0))))</f>
        <v>0.10555555555555557</v>
      </c>
      <c r="AV74" s="39">
        <f t="shared" ref="AV74" si="158">IF(AV$4="",0,IF(AV$8&gt;=$P77,$P80,IF(AV$8&gt;=$P76,(AV$8*($P80-$P79)+$P79*$P77-$P76*$P80)/($P77-$P76),IF(AV$8&gt;=$P75,(AV$8*($P79-$P78)+$P78*$P76-$P75*$P79)/($P76-$P75),0))))</f>
        <v>0.11666666666666664</v>
      </c>
      <c r="AW74" s="39">
        <f t="shared" ref="AW74" si="159">IF(AW$4="",0,IF(AW$8&gt;=$P77,$P80,IF(AW$8&gt;=$P76,(AW$8*($P80-$P79)+$P79*$P77-$P76*$P80)/($P77-$P76),IF(AW$8&gt;=$P75,(AW$8*($P79-$P78)+$P78*$P76-$P75*$P79)/($P76-$P75),0))))</f>
        <v>0.12777777777777782</v>
      </c>
      <c r="AX74" s="39">
        <f t="shared" ref="AX74" si="160">IF(AX$4="",0,IF(AX$8&gt;=$P77,$P80,IF(AX$8&gt;=$P76,(AX$8*($P80-$P79)+$P79*$P77-$P76*$P80)/($P77-$P76),IF(AX$8&gt;=$P75,(AX$8*($P79-$P78)+$P78*$P76-$P75*$P79)/($P76-$P75),0))))</f>
        <v>0.1388888888888889</v>
      </c>
      <c r="AY74" s="39">
        <f t="shared" ref="AY74" si="161">IF(AY$4="",0,IF(AY$8&gt;=$P77,$P80,IF(AY$8&gt;=$P76,(AY$8*($P80-$P79)+$P79*$P77-$P76*$P80)/($P77-$P76),IF(AY$8&gt;=$P75,(AY$8*($P79-$P78)+$P78*$P76-$P75*$P79)/($P76-$P75),0))))</f>
        <v>0.15000000000000005</v>
      </c>
      <c r="AZ74" s="39">
        <f t="shared" ref="AZ74" si="162">IF(AZ$4="",0,IF(AZ$8&gt;=$P77,$P80,IF(AZ$8&gt;=$P76,(AZ$8*($P80-$P79)+$P79*$P77-$P76*$P80)/($P77-$P76),IF(AZ$8&gt;=$P75,(AZ$8*($P79-$P78)+$P78*$P76-$P75*$P79)/($P76-$P75),0))))</f>
        <v>0.16111111111111112</v>
      </c>
      <c r="BA74" s="39">
        <f t="shared" ref="BA74" si="163">IF(BA$4="",0,IF(BA$8&gt;=$P77,$P80,IF(BA$8&gt;=$P76,(BA$8*($P80-$P79)+$P79*$P77-$P76*$P80)/($P77-$P76),IF(BA$8&gt;=$P75,(BA$8*($P79-$P78)+$P78*$P76-$P75*$P79)/($P76-$P75),0))))</f>
        <v>0.17222222222222219</v>
      </c>
      <c r="BB74" s="39">
        <f t="shared" ref="BB74" si="164">IF(BB$4="",0,IF(BB$8&gt;=$P77,$P80,IF(BB$8&gt;=$P76,(BB$8*($P80-$P79)+$P79*$P77-$P76*$P80)/($P77-$P76),IF(BB$8&gt;=$P75,(BB$8*($P79-$P78)+$P78*$P76-$P75*$P79)/($P76-$P75),0))))</f>
        <v>0.18333333333333338</v>
      </c>
      <c r="BC74" s="39">
        <f t="shared" ref="BC74" si="165">IF(BC$4="",0,IF(BC$8&gt;=$P77,$P80,IF(BC$8&gt;=$P76,(BC$8*($P80-$P79)+$P79*$P77-$P76*$P80)/($P77-$P76),IF(BC$8&gt;=$P75,(BC$8*($P79-$P78)+$P78*$P76-$P75*$P79)/($P76-$P75),0))))</f>
        <v>0.19444444444444445</v>
      </c>
      <c r="BD74" s="39">
        <f t="shared" ref="BD74" si="166">IF(BD$4="",0,IF(BD$8&gt;=$P77,$P80,IF(BD$8&gt;=$P76,(BD$8*($P80-$P79)+$P79*$P77-$P76*$P80)/($P77-$P76),IF(BD$8&gt;=$P75,(BD$8*($P79-$P78)+$P78*$P76-$P75*$P79)/($P76-$P75),0))))</f>
        <v>0.2055555555555556</v>
      </c>
      <c r="BE74" s="39">
        <f t="shared" ref="BE74" si="167">IF(BE$4="",0,IF(BE$8&gt;=$P77,$P80,IF(BE$8&gt;=$P76,(BE$8*($P80-$P79)+$P79*$P77-$P76*$P80)/($P77-$P76),IF(BE$8&gt;=$P75,(BE$8*($P79-$P78)+$P78*$P76-$P75*$P79)/($P76-$P75),0))))</f>
        <v>0.21666666666666667</v>
      </c>
      <c r="BF74" s="39">
        <f t="shared" ref="BF74" si="168">IF(BF$4="",0,IF(BF$8&gt;=$P77,$P80,IF(BF$8&gt;=$P76,(BF$8*($P80-$P79)+$P79*$P77-$P76*$P80)/($P77-$P76),IF(BF$8&gt;=$P75,(BF$8*($P79-$P78)+$P78*$P76-$P75*$P79)/($P76-$P75),0))))</f>
        <v>0.22777777777777775</v>
      </c>
      <c r="BG74" s="39">
        <f t="shared" ref="BG74" si="169">IF(BG$4="",0,IF(BG$8&gt;=$P77,$P80,IF(BG$8&gt;=$P76,(BG$8*($P80-$P79)+$P79*$P77-$P76*$P80)/($P77-$P76),IF(BG$8&gt;=$P75,(BG$8*($P79-$P78)+$P78*$P76-$P75*$P79)/($P76-$P75),0))))</f>
        <v>0.23888888888888893</v>
      </c>
      <c r="BH74" s="39">
        <f t="shared" ref="BH74" si="170">IF(BH$4="",0,IF(BH$8&gt;=$P77,$P80,IF(BH$8&gt;=$P76,(BH$8*($P80-$P79)+$P79*$P77-$P76*$P80)/($P77-$P76),IF(BH$8&gt;=$P75,(BH$8*($P79-$P78)+$P78*$P76-$P75*$P79)/($P76-$P75),0))))</f>
        <v>0.25</v>
      </c>
      <c r="BI74" s="39">
        <f t="shared" ref="BI74" si="171">IF(BI$4="",0,IF(BI$8&gt;=$P77,$P80,IF(BI$8&gt;=$P76,(BI$8*($P80-$P79)+$P79*$P77-$P76*$P80)/($P77-$P76),IF(BI$8&gt;=$P75,(BI$8*($P79-$P78)+$P78*$P76-$P75*$P79)/($P76-$P75),0))))</f>
        <v>0.25</v>
      </c>
      <c r="BJ74" s="39">
        <f t="shared" ref="BJ74" si="172">IF(BJ$4="",0,IF(BJ$8&gt;=$P77,$P80,IF(BJ$8&gt;=$P76,(BJ$8*($P80-$P79)+$P79*$P77-$P76*$P80)/($P77-$P76),IF(BJ$8&gt;=$P75,(BJ$8*($P79-$P78)+$P78*$P76-$P75*$P79)/($P76-$P75),0))))</f>
        <v>0.25</v>
      </c>
      <c r="BK74" s="39">
        <f t="shared" ref="BK74" si="173">IF(BK$4="",0,IF(BK$8&gt;=$P77,$P80,IF(BK$8&gt;=$P76,(BK$8*($P80-$P79)+$P79*$P77-$P76*$P80)/($P77-$P76),IF(BK$8&gt;=$P75,(BK$8*($P79-$P78)+$P78*$P76-$P75*$P79)/($P76-$P75),0))))</f>
        <v>0.25</v>
      </c>
      <c r="BL74" s="39">
        <f t="shared" ref="BL74" si="174">IF(BL$4="",0,IF(BL$8&gt;=$P77,$P80,IF(BL$8&gt;=$P76,(BL$8*($P80-$P79)+$P79*$P77-$P76*$P80)/($P77-$P76),IF(BL$8&gt;=$P75,(BL$8*($P79-$P78)+$P78*$P76-$P75*$P79)/($P76-$P75),0))))</f>
        <v>0.25</v>
      </c>
      <c r="BM74" s="39">
        <f t="shared" ref="BM74" si="175">IF(BM$4="",0,IF(BM$8&gt;=$P77,$P80,IF(BM$8&gt;=$P76,(BM$8*($P80-$P79)+$P79*$P77-$P76*$P80)/($P77-$P76),IF(BM$8&gt;=$P75,(BM$8*($P79-$P78)+$P78*$P76-$P75*$P79)/($P76-$P75),0))))</f>
        <v>0.25</v>
      </c>
      <c r="BN74" s="39">
        <f t="shared" ref="BN74" si="176">IF(BN$4="",0,IF(BN$8&gt;=$P77,$P80,IF(BN$8&gt;=$P76,(BN$8*($P80-$P79)+$P79*$P77-$P76*$P80)/($P77-$P76),IF(BN$8&gt;=$P75,(BN$8*($P79-$P78)+$P78*$P76-$P75*$P79)/($P76-$P75),0))))</f>
        <v>0.25</v>
      </c>
      <c r="BO74" s="39">
        <f t="shared" ref="BO74" si="177">IF(BO$4="",0,IF(BO$8&gt;=$P77,$P80,IF(BO$8&gt;=$P76,(BO$8*($P80-$P79)+$P79*$P77-$P76*$P80)/($P77-$P76),IF(BO$8&gt;=$P75,(BO$8*($P79-$P78)+$P78*$P76-$P75*$P79)/($P76-$P75),0))))</f>
        <v>0.25</v>
      </c>
      <c r="BP74" s="39">
        <f t="shared" ref="BP74" si="178">IF(BP$4="",0,IF(BP$8&gt;=$P77,$P80,IF(BP$8&gt;=$P76,(BP$8*($P80-$P79)+$P79*$P77-$P76*$P80)/($P77-$P76),IF(BP$8&gt;=$P75,(BP$8*($P79-$P78)+$P78*$P76-$P75*$P79)/($P76-$P75),0))))</f>
        <v>0.25</v>
      </c>
      <c r="BQ74" s="39">
        <f t="shared" ref="BQ74" si="179">IF(BQ$4="",0,IF(BQ$8&gt;=$P77,$P80,IF(BQ$8&gt;=$P76,(BQ$8*($P80-$P79)+$P79*$P77-$P76*$P80)/($P77-$P76),IF(BQ$8&gt;=$P75,(BQ$8*($P79-$P78)+$P78*$P76-$P75*$P79)/($P76-$P75),0))))</f>
        <v>0.25</v>
      </c>
      <c r="BR74" s="39">
        <f t="shared" ref="BR74" si="180">IF(BR$4="",0,IF(BR$8&gt;=$P77,$P80,IF(BR$8&gt;=$P76,(BR$8*($P80-$P79)+$P79*$P77-$P76*$P80)/($P77-$P76),IF(BR$8&gt;=$P75,(BR$8*($P79-$P78)+$P78*$P76-$P75*$P79)/($P76-$P75),0))))</f>
        <v>0.25</v>
      </c>
      <c r="BS74" s="39">
        <f t="shared" ref="BS74" si="181">IF(BS$4="",0,IF(BS$8&gt;=$P77,$P80,IF(BS$8&gt;=$P76,(BS$8*($P80-$P79)+$P79*$P77-$P76*$P80)/($P77-$P76),IF(BS$8&gt;=$P75,(BS$8*($P79-$P78)+$P78*$P76-$P75*$P79)/($P76-$P75),0))))</f>
        <v>0.25</v>
      </c>
      <c r="BT74" s="39">
        <f t="shared" ref="BT74" si="182">IF(BT$4="",0,IF(BT$8&gt;=$P77,$P80,IF(BT$8&gt;=$P76,(BT$8*($P80-$P79)+$P79*$P77-$P76*$P80)/($P77-$P76),IF(BT$8&gt;=$P75,(BT$8*($P79-$P78)+$P78*$P76-$P75*$P79)/($P76-$P75),0))))</f>
        <v>0.25</v>
      </c>
      <c r="BU74" s="39">
        <f t="shared" ref="BU74" si="183">IF(BU$4="",0,IF(BU$8&gt;=$P77,$P80,IF(BU$8&gt;=$P76,(BU$8*($P80-$P79)+$P79*$P77-$P76*$P80)/($P77-$P76),IF(BU$8&gt;=$P75,(BU$8*($P79-$P78)+$P78*$P76-$P75*$P79)/($P76-$P75),0))))</f>
        <v>0.25</v>
      </c>
      <c r="BV74" s="39">
        <f t="shared" ref="BV74" si="184">IF(BV$4="",0,IF(BV$8&gt;=$P77,$P80,IF(BV$8&gt;=$P76,(BV$8*($P80-$P79)+$P79*$P77-$P76*$P80)/($P77-$P76),IF(BV$8&gt;=$P75,(BV$8*($P79-$P78)+$P78*$P76-$P75*$P79)/($P76-$P75),0))))</f>
        <v>0.25</v>
      </c>
      <c r="BW74" s="39">
        <f t="shared" ref="BW74" si="185">IF(BW$4="",0,IF(BW$8&gt;=$P77,$P80,IF(BW$8&gt;=$P76,(BW$8*($P80-$P79)+$P79*$P77-$P76*$P80)/($P77-$P76),IF(BW$8&gt;=$P75,(BW$8*($P79-$P78)+$P78*$P76-$P75*$P79)/($P76-$P75),0))))</f>
        <v>0.25</v>
      </c>
      <c r="BX74" s="39">
        <f t="shared" ref="BX74" si="186">IF(BX$4="",0,IF(BX$8&gt;=$P77,$P80,IF(BX$8&gt;=$P76,(BX$8*($P80-$P79)+$P79*$P77-$P76*$P80)/($P77-$P76),IF(BX$8&gt;=$P75,(BX$8*($P79-$P78)+$P78*$P76-$P75*$P79)/($P76-$P75),0))))</f>
        <v>0.25</v>
      </c>
      <c r="BY74" s="39">
        <f t="shared" ref="BY74" si="187">IF(BY$4="",0,IF(BY$8&gt;=$P77,$P80,IF(BY$8&gt;=$P76,(BY$8*($P80-$P79)+$P79*$P77-$P76*$P80)/($P77-$P76),IF(BY$8&gt;=$P75,(BY$8*($P79-$P78)+$P78*$P76-$P75*$P79)/($P76-$P75),0))))</f>
        <v>0.25</v>
      </c>
      <c r="BZ74" s="39">
        <f t="shared" ref="BZ74" si="188">IF(BZ$4="",0,IF(BZ$8&gt;=$P77,$P80,IF(BZ$8&gt;=$P76,(BZ$8*($P80-$P79)+$P79*$P77-$P76*$P80)/($P77-$P76),IF(BZ$8&gt;=$P75,(BZ$8*($P79-$P78)+$P78*$P76-$P75*$P79)/($P76-$P75),0))))</f>
        <v>0.25</v>
      </c>
      <c r="CA74" s="39">
        <f t="shared" ref="CA74" si="189">IF(CA$4="",0,IF(CA$8&gt;=$P77,$P80,IF(CA$8&gt;=$P76,(CA$8*($P80-$P79)+$P79*$P77-$P76*$P80)/($P77-$P76),IF(CA$8&gt;=$P75,(CA$8*($P79-$P78)+$P78*$P76-$P75*$P79)/($P76-$P75),0))))</f>
        <v>0.25</v>
      </c>
      <c r="CB74" s="39">
        <f t="shared" ref="CB74" si="190">IF(CB$4="",0,IF(CB$8&gt;=$P77,$P80,IF(CB$8&gt;=$P76,(CB$8*($P80-$P79)+$P79*$P77-$P76*$P80)/($P77-$P76),IF(CB$8&gt;=$P75,(CB$8*($P79-$P78)+$P78*$P76-$P75*$P79)/($P76-$P75),0))))</f>
        <v>0.25</v>
      </c>
      <c r="CC74" s="39">
        <f t="shared" ref="CC74" si="191">IF(CC$4="",0,IF(CC$8&gt;=$P77,$P80,IF(CC$8&gt;=$P76,(CC$8*($P80-$P79)+$P79*$P77-$P76*$P80)/($P77-$P76),IF(CC$8&gt;=$P75,(CC$8*($P79-$P78)+$P78*$P76-$P75*$P79)/($P76-$P75),0))))</f>
        <v>0.25</v>
      </c>
      <c r="CD74" s="39">
        <f t="shared" ref="CD74" si="192">IF(CD$4="",0,IF(CD$8&gt;=$P77,$P80,IF(CD$8&gt;=$P76,(CD$8*($P80-$P79)+$P79*$P77-$P76*$P80)/($P77-$P76),IF(CD$8&gt;=$P75,(CD$8*($P79-$P78)+$P78*$P76-$P75*$P79)/($P76-$P75),0))))</f>
        <v>0.25</v>
      </c>
      <c r="CE74" s="39">
        <f t="shared" ref="CE74" si="193">IF(CE$4="",0,IF(CE$8&gt;=$P77,$P80,IF(CE$8&gt;=$P76,(CE$8*($P80-$P79)+$P79*$P77-$P76*$P80)/($P77-$P76),IF(CE$8&gt;=$P75,(CE$8*($P79-$P78)+$P78*$P76-$P75*$P79)/($P76-$P75),0))))</f>
        <v>0.25</v>
      </c>
      <c r="CF74" s="39">
        <f t="shared" ref="CF74" si="194">IF(CF$4="",0,IF(CF$8&gt;=$P77,$P80,IF(CF$8&gt;=$P76,(CF$8*($P80-$P79)+$P79*$P77-$P76*$P80)/($P77-$P76),IF(CF$8&gt;=$P75,(CF$8*($P79-$P78)+$P78*$P76-$P75*$P79)/($P76-$P75),0))))</f>
        <v>0</v>
      </c>
    </row>
    <row r="75" spans="2:84" x14ac:dyDescent="0.3">
      <c r="B75" s="13">
        <f>ROW()</f>
        <v>75</v>
      </c>
      <c r="H75" s="1" t="str">
        <f>$H$40</f>
        <v>Поток конверсии в клиента</v>
      </c>
      <c r="I75" s="1" t="s">
        <v>54</v>
      </c>
      <c r="O75" s="8" t="s">
        <v>4</v>
      </c>
      <c r="P75" s="18">
        <v>1</v>
      </c>
      <c r="X75" s="39">
        <f ca="1">IF(X$4="",0,SUMIFS(74:74,$1:$1,X$3))</f>
        <v>0.25</v>
      </c>
      <c r="Y75" s="39">
        <f t="shared" ref="Y75:CF75" ca="1" si="195">IF(Y$4="",0,SUMIFS(74:74,$1:$1,Y$3))</f>
        <v>0.25</v>
      </c>
      <c r="Z75" s="39">
        <f t="shared" ca="1" si="195"/>
        <v>0.25</v>
      </c>
      <c r="AA75" s="39">
        <f t="shared" ca="1" si="195"/>
        <v>0.25</v>
      </c>
      <c r="AB75" s="39">
        <f t="shared" ca="1" si="195"/>
        <v>0.25</v>
      </c>
      <c r="AC75" s="39">
        <f t="shared" ca="1" si="195"/>
        <v>0.25</v>
      </c>
      <c r="AD75" s="39">
        <f t="shared" ca="1" si="195"/>
        <v>0.25</v>
      </c>
      <c r="AE75" s="39">
        <f t="shared" ca="1" si="195"/>
        <v>0.25</v>
      </c>
      <c r="AF75" s="39">
        <f t="shared" ca="1" si="195"/>
        <v>0.25</v>
      </c>
      <c r="AG75" s="39">
        <f t="shared" ca="1" si="195"/>
        <v>0.25</v>
      </c>
      <c r="AH75" s="39">
        <f t="shared" ca="1" si="195"/>
        <v>0.25</v>
      </c>
      <c r="AI75" s="39">
        <f t="shared" ca="1" si="195"/>
        <v>0.25</v>
      </c>
      <c r="AJ75" s="39">
        <f t="shared" ca="1" si="195"/>
        <v>0.25</v>
      </c>
      <c r="AK75" s="39">
        <f t="shared" ca="1" si="195"/>
        <v>0.25</v>
      </c>
      <c r="AL75" s="39">
        <f t="shared" ca="1" si="195"/>
        <v>0.25</v>
      </c>
      <c r="AM75" s="39">
        <f t="shared" ca="1" si="195"/>
        <v>0.25</v>
      </c>
      <c r="AN75" s="39">
        <f t="shared" ca="1" si="195"/>
        <v>0.25</v>
      </c>
      <c r="AO75" s="39">
        <f t="shared" ca="1" si="195"/>
        <v>0.25</v>
      </c>
      <c r="AP75" s="39">
        <f t="shared" ca="1" si="195"/>
        <v>0.25</v>
      </c>
      <c r="AQ75" s="39">
        <f t="shared" ca="1" si="195"/>
        <v>0.25</v>
      </c>
      <c r="AR75" s="39">
        <f t="shared" ca="1" si="195"/>
        <v>0.25</v>
      </c>
      <c r="AS75" s="39">
        <f t="shared" ca="1" si="195"/>
        <v>0.25</v>
      </c>
      <c r="AT75" s="39">
        <f t="shared" ca="1" si="195"/>
        <v>0.25</v>
      </c>
      <c r="AU75" s="39">
        <f t="shared" ca="1" si="195"/>
        <v>0.25</v>
      </c>
      <c r="AV75" s="39">
        <f t="shared" ca="1" si="195"/>
        <v>0.23888888888888893</v>
      </c>
      <c r="AW75" s="39">
        <f t="shared" ca="1" si="195"/>
        <v>0.22777777777777775</v>
      </c>
      <c r="AX75" s="39">
        <f t="shared" ca="1" si="195"/>
        <v>0.21666666666666667</v>
      </c>
      <c r="AY75" s="39">
        <f t="shared" ca="1" si="195"/>
        <v>0.2055555555555556</v>
      </c>
      <c r="AZ75" s="39">
        <f t="shared" ca="1" si="195"/>
        <v>0.19444444444444445</v>
      </c>
      <c r="BA75" s="39">
        <f t="shared" ca="1" si="195"/>
        <v>0.18333333333333338</v>
      </c>
      <c r="BB75" s="39">
        <f t="shared" ca="1" si="195"/>
        <v>0.17222222222222219</v>
      </c>
      <c r="BC75" s="39">
        <f t="shared" ca="1" si="195"/>
        <v>0.16111111111111112</v>
      </c>
      <c r="BD75" s="39">
        <f t="shared" ca="1" si="195"/>
        <v>0.15000000000000005</v>
      </c>
      <c r="BE75" s="39">
        <f t="shared" ca="1" si="195"/>
        <v>0.1388888888888889</v>
      </c>
      <c r="BF75" s="39">
        <f t="shared" ca="1" si="195"/>
        <v>0.12777777777777782</v>
      </c>
      <c r="BG75" s="39">
        <f t="shared" ca="1" si="195"/>
        <v>0.11666666666666664</v>
      </c>
      <c r="BH75" s="39">
        <f t="shared" ca="1" si="195"/>
        <v>0.10555555555555557</v>
      </c>
      <c r="BI75" s="39">
        <f t="shared" ca="1" si="195"/>
        <v>9.4444444444444497E-2</v>
      </c>
      <c r="BJ75" s="39">
        <f t="shared" ca="1" si="195"/>
        <v>8.3333333333333329E-2</v>
      </c>
      <c r="BK75" s="39">
        <f t="shared" ca="1" si="195"/>
        <v>7.2222222222222257E-2</v>
      </c>
      <c r="BL75" s="39">
        <f t="shared" ca="1" si="195"/>
        <v>6.1111111111111088E-2</v>
      </c>
      <c r="BM75" s="39">
        <f t="shared" ca="1" si="195"/>
        <v>5.0000000000000017E-2</v>
      </c>
      <c r="BN75" s="39">
        <f t="shared" ca="1" si="195"/>
        <v>0.1027777777777779</v>
      </c>
      <c r="BO75" s="39">
        <f t="shared" ca="1" si="195"/>
        <v>0.15555555555555564</v>
      </c>
      <c r="BP75" s="39">
        <f t="shared" ca="1" si="195"/>
        <v>0.20833333333333337</v>
      </c>
      <c r="BQ75" s="39">
        <f t="shared" ca="1" si="195"/>
        <v>0.26111111111111113</v>
      </c>
      <c r="BR75" s="39">
        <f t="shared" ca="1" si="195"/>
        <v>0.31388888888888894</v>
      </c>
      <c r="BS75" s="39">
        <f t="shared" ca="1" si="195"/>
        <v>0.3666666666666667</v>
      </c>
      <c r="BT75" s="39">
        <f t="shared" ca="1" si="195"/>
        <v>0.41944444444444451</v>
      </c>
      <c r="BU75" s="39">
        <f t="shared" ca="1" si="195"/>
        <v>0.47222222222222221</v>
      </c>
      <c r="BV75" s="39">
        <f t="shared" ca="1" si="195"/>
        <v>0.52499999999999991</v>
      </c>
      <c r="BW75" s="39">
        <f t="shared" ca="1" si="195"/>
        <v>0.57777777777777783</v>
      </c>
      <c r="BX75" s="39">
        <f t="shared" ca="1" si="195"/>
        <v>0.63055555555555554</v>
      </c>
      <c r="BY75" s="39">
        <f t="shared" ca="1" si="195"/>
        <v>0.68333333333333335</v>
      </c>
      <c r="BZ75" s="39">
        <f t="shared" ca="1" si="195"/>
        <v>0.73611111111111116</v>
      </c>
      <c r="CA75" s="39">
        <f t="shared" ca="1" si="195"/>
        <v>0.78888888888888886</v>
      </c>
      <c r="CB75" s="39">
        <f t="shared" ca="1" si="195"/>
        <v>0.84166666666666656</v>
      </c>
      <c r="CC75" s="39">
        <f t="shared" ca="1" si="195"/>
        <v>0.89444444444444438</v>
      </c>
      <c r="CD75" s="39">
        <f t="shared" ca="1" si="195"/>
        <v>0.9472222222222223</v>
      </c>
      <c r="CE75" s="39">
        <f t="shared" ca="1" si="195"/>
        <v>1</v>
      </c>
      <c r="CF75" s="39">
        <f t="shared" si="195"/>
        <v>0</v>
      </c>
    </row>
    <row r="76" spans="2:84" x14ac:dyDescent="0.3">
      <c r="B76" s="13">
        <f>ROW()</f>
        <v>76</v>
      </c>
      <c r="H76" s="1" t="str">
        <f t="shared" ref="H76:H80" si="196">$H$40</f>
        <v>Поток конверсии в клиента</v>
      </c>
      <c r="I76" s="1" t="s">
        <v>68</v>
      </c>
      <c r="O76" s="8" t="s">
        <v>4</v>
      </c>
      <c r="P76" s="18">
        <f>P75+18</f>
        <v>19</v>
      </c>
    </row>
    <row r="77" spans="2:84" x14ac:dyDescent="0.3">
      <c r="B77" s="13">
        <f>ROW()</f>
        <v>77</v>
      </c>
      <c r="H77" s="1" t="str">
        <f t="shared" si="196"/>
        <v>Поток конверсии в клиента</v>
      </c>
      <c r="I77" s="1" t="s">
        <v>69</v>
      </c>
      <c r="O77" s="8" t="s">
        <v>4</v>
      </c>
      <c r="P77" s="18">
        <f>P76+18</f>
        <v>37</v>
      </c>
      <c r="U77" s="5" t="s">
        <v>43</v>
      </c>
    </row>
    <row r="78" spans="2:84" x14ac:dyDescent="0.3">
      <c r="B78" s="13">
        <f>ROW()</f>
        <v>78</v>
      </c>
      <c r="H78" s="1" t="str">
        <f t="shared" si="196"/>
        <v>Поток конверсии в клиента</v>
      </c>
      <c r="I78" s="1" t="s">
        <v>66</v>
      </c>
      <c r="M78" s="35" t="str">
        <f>$M$40</f>
        <v>%</v>
      </c>
      <c r="O78" s="8" t="s">
        <v>4</v>
      </c>
      <c r="P78" s="40">
        <v>1</v>
      </c>
    </row>
    <row r="79" spans="2:84" x14ac:dyDescent="0.3">
      <c r="B79" s="13">
        <f>ROW()</f>
        <v>79</v>
      </c>
      <c r="H79" s="1" t="str">
        <f t="shared" si="196"/>
        <v>Поток конверсии в клиента</v>
      </c>
      <c r="I79" s="1" t="s">
        <v>67</v>
      </c>
      <c r="M79" s="35" t="str">
        <f t="shared" ref="M79:M80" si="197">$M$40</f>
        <v>%</v>
      </c>
      <c r="O79" s="8" t="s">
        <v>4</v>
      </c>
      <c r="P79" s="40">
        <v>0.05</v>
      </c>
    </row>
    <row r="80" spans="2:84" x14ac:dyDescent="0.3">
      <c r="B80" s="13">
        <f>ROW()</f>
        <v>80</v>
      </c>
      <c r="H80" s="1" t="str">
        <f t="shared" si="196"/>
        <v>Поток конверсии в клиента</v>
      </c>
      <c r="I80" s="1" t="s">
        <v>70</v>
      </c>
      <c r="M80" s="35" t="str">
        <f t="shared" si="197"/>
        <v>%</v>
      </c>
      <c r="O80" s="8" t="s">
        <v>4</v>
      </c>
      <c r="P80" s="40">
        <v>0.25</v>
      </c>
    </row>
    <row r="81" spans="2:84" x14ac:dyDescent="0.3">
      <c r="B81" s="13">
        <f>ROW()</f>
        <v>81</v>
      </c>
      <c r="P81" s="1"/>
    </row>
    <row r="82" spans="2:84" x14ac:dyDescent="0.3">
      <c r="B82" s="13">
        <f>ROW()</f>
        <v>82</v>
      </c>
      <c r="H82" s="1" t="s">
        <v>60</v>
      </c>
      <c r="M82" s="35" t="s">
        <v>61</v>
      </c>
      <c r="U82" s="5">
        <f ca="1">SUM(INDIRECT(ADDRESS($B82,$X$2)&amp;":"&amp;ADDRESS($B82,SUMIFS($2:$2,$1:$1,IF($P$8=0,1,$P$8)))))</f>
        <v>525391.66666666663</v>
      </c>
      <c r="X82" s="5">
        <f ca="1">IF(X$4="",0,SUMPRODUCT($X72:X72,INDIRECT(ADDRESS($B75,SUMIFS($2:$2,$1:$1,$P$8)-X$8+1)&amp;":"&amp;ADDRESS($B75,SUMIFS($2:$2,$1:$1,$P$8)))))</f>
        <v>0</v>
      </c>
      <c r="Y82" s="5">
        <f ca="1">IF(Y$4="",0,SUMPRODUCT($X72:Y72,INDIRECT(ADDRESS($B75,SUMIFS($2:$2,$1:$1,$P$8)-Y$8+1)&amp;":"&amp;ADDRESS($B75,SUMIFS($2:$2,$1:$1,$P$8)))))</f>
        <v>0</v>
      </c>
      <c r="Z82" s="5">
        <f ca="1">IF(Z$4="",0,SUMPRODUCT($X72:Z72,INDIRECT(ADDRESS($B75,SUMIFS($2:$2,$1:$1,$P$8)-Z$8+1)&amp;":"&amp;ADDRESS($B75,SUMIFS($2:$2,$1:$1,$P$8)))))</f>
        <v>0</v>
      </c>
      <c r="AA82" s="5">
        <f ca="1">IF(AA$4="",0,SUMPRODUCT($X72:AA72,INDIRECT(ADDRESS($B75,SUMIFS($2:$2,$1:$1,$P$8)-AA$8+1)&amp;":"&amp;ADDRESS($B75,SUMIFS($2:$2,$1:$1,$P$8)))))</f>
        <v>0</v>
      </c>
      <c r="AB82" s="5">
        <f ca="1">IF(AB$4="",0,SUMPRODUCT($X72:AB72,INDIRECT(ADDRESS($B75,SUMIFS($2:$2,$1:$1,$P$8)-AB$8+1)&amp;":"&amp;ADDRESS($B75,SUMIFS($2:$2,$1:$1,$P$8)))))</f>
        <v>0</v>
      </c>
      <c r="AC82" s="5">
        <f ca="1">IF(AC$4="",0,SUMPRODUCT($X72:AC72,INDIRECT(ADDRESS($B75,SUMIFS($2:$2,$1:$1,$P$8)-AC$8+1)&amp;":"&amp;ADDRESS($B75,SUMIFS($2:$2,$1:$1,$P$8)))))</f>
        <v>0</v>
      </c>
      <c r="AD82" s="5">
        <f ca="1">IF(AD$4="",0,SUMPRODUCT($X72:AD72,INDIRECT(ADDRESS($B75,SUMIFS($2:$2,$1:$1,$P$8)-AD$8+1)&amp;":"&amp;ADDRESS($B75,SUMIFS($2:$2,$1:$1,$P$8)))))</f>
        <v>71.428571428571431</v>
      </c>
      <c r="AE82" s="5">
        <f ca="1">IF(AE$4="",0,SUMPRODUCT($X72:AE72,INDIRECT(ADDRESS($B75,SUMIFS($2:$2,$1:$1,$P$8)-AE$8+1)&amp;":"&amp;ADDRESS($B75,SUMIFS($2:$2,$1:$1,$P$8)))))</f>
        <v>258.13492063492066</v>
      </c>
      <c r="AF82" s="5">
        <f ca="1">IF(AF$4="",0,SUMPRODUCT($X72:AF72,INDIRECT(ADDRESS($B75,SUMIFS($2:$2,$1:$1,$P$8)-AF$8+1)&amp;":"&amp;ADDRESS($B75,SUMIFS($2:$2,$1:$1,$P$8)))))</f>
        <v>577.64550264550257</v>
      </c>
      <c r="AG82" s="5">
        <f ca="1">IF(AG$4="",0,SUMPRODUCT($X72:AG72,INDIRECT(ADDRESS($B75,SUMIFS($2:$2,$1:$1,$P$8)-AG$8+1)&amp;":"&amp;ADDRESS($B75,SUMIFS($2:$2,$1:$1,$P$8)))))</f>
        <v>1022.4206349206349</v>
      </c>
      <c r="AH82" s="5">
        <f ca="1">IF(AH$4="",0,SUMPRODUCT($X72:AH72,INDIRECT(ADDRESS($B75,SUMIFS($2:$2,$1:$1,$P$8)-AH$8+1)&amp;":"&amp;ADDRESS($B75,SUMIFS($2:$2,$1:$1,$P$8)))))</f>
        <v>1584.9206349206349</v>
      </c>
      <c r="AI82" s="5">
        <f ca="1">IF(AI$4="",0,SUMPRODUCT($X72:AI72,INDIRECT(ADDRESS($B75,SUMIFS($2:$2,$1:$1,$P$8)-AI$8+1)&amp;":"&amp;ADDRESS($B75,SUMIFS($2:$2,$1:$1,$P$8)))))</f>
        <v>2257.6058201058199</v>
      </c>
      <c r="AJ82" s="5">
        <f ca="1">IF(AJ$4="",0,SUMPRODUCT($X72:AJ72,INDIRECT(ADDRESS($B75,SUMIFS($2:$2,$1:$1,$P$8)-AJ$8+1)&amp;":"&amp;ADDRESS($B75,SUMIFS($2:$2,$1:$1,$P$8)))))</f>
        <v>3032.936507936508</v>
      </c>
      <c r="AK82" s="5">
        <f ca="1">IF(AK$4="",0,SUMPRODUCT($X72:AK72,INDIRECT(ADDRESS($B75,SUMIFS($2:$2,$1:$1,$P$8)-AK$8+1)&amp;":"&amp;ADDRESS($B75,SUMIFS($2:$2,$1:$1,$P$8)))))</f>
        <v>3831.9444444444443</v>
      </c>
      <c r="AL82" s="5">
        <f ca="1">IF(AL$4="",0,SUMPRODUCT($X72:AL72,INDIRECT(ADDRESS($B75,SUMIFS($2:$2,$1:$1,$P$8)-AL$8+1)&amp;":"&amp;ADDRESS($B75,SUMIFS($2:$2,$1:$1,$P$8)))))</f>
        <v>4603.2407407407409</v>
      </c>
      <c r="AM82" s="5">
        <f ca="1">IF(AM$4="",0,SUMPRODUCT($X72:AM72,INDIRECT(ADDRESS($B75,SUMIFS($2:$2,$1:$1,$P$8)-AM$8+1)&amp;":"&amp;ADDRESS($B75,SUMIFS($2:$2,$1:$1,$P$8)))))</f>
        <v>5321.7592592592591</v>
      </c>
      <c r="AN82" s="5">
        <f ca="1">IF(AN$4="",0,SUMPRODUCT($X72:AN72,INDIRECT(ADDRESS($B75,SUMIFS($2:$2,$1:$1,$P$8)-AN$8+1)&amp;":"&amp;ADDRESS($B75,SUMIFS($2:$2,$1:$1,$P$8)))))</f>
        <v>5987.5</v>
      </c>
      <c r="AO82" s="5">
        <f ca="1">IF(AO$4="",0,SUMPRODUCT($X72:AO72,INDIRECT(ADDRESS($B75,SUMIFS($2:$2,$1:$1,$P$8)-AO$8+1)&amp;":"&amp;ADDRESS($B75,SUMIFS($2:$2,$1:$1,$P$8)))))</f>
        <v>6600.4629629629635</v>
      </c>
      <c r="AP82" s="5">
        <f ca="1">IF(AP$4="",0,SUMPRODUCT($X72:AP72,INDIRECT(ADDRESS($B75,SUMIFS($2:$2,$1:$1,$P$8)-AP$8+1)&amp;":"&amp;ADDRESS($B75,SUMIFS($2:$2,$1:$1,$P$8)))))</f>
        <v>7160.6481481481487</v>
      </c>
      <c r="AQ82" s="5">
        <f ca="1">IF(AQ$4="",0,SUMPRODUCT($X72:AQ72,INDIRECT(ADDRESS($B75,SUMIFS($2:$2,$1:$1,$P$8)-AQ$8+1)&amp;":"&amp;ADDRESS($B75,SUMIFS($2:$2,$1:$1,$P$8)))))</f>
        <v>7668.0555555555557</v>
      </c>
      <c r="AR82" s="5">
        <f ca="1">IF(AR$4="",0,SUMPRODUCT($X72:AR72,INDIRECT(ADDRESS($B75,SUMIFS($2:$2,$1:$1,$P$8)-AR$8+1)&amp;":"&amp;ADDRESS($B75,SUMIFS($2:$2,$1:$1,$P$8)))))</f>
        <v>8122.6851851851852</v>
      </c>
      <c r="AS82" s="5">
        <f ca="1">IF(AS$4="",0,SUMPRODUCT($X72:AS72,INDIRECT(ADDRESS($B75,SUMIFS($2:$2,$1:$1,$P$8)-AS$8+1)&amp;":"&amp;ADDRESS($B75,SUMIFS($2:$2,$1:$1,$P$8)))))</f>
        <v>8524.5370370370365</v>
      </c>
      <c r="AT82" s="5">
        <f ca="1">IF(AT$4="",0,SUMPRODUCT($X72:AT72,INDIRECT(ADDRESS($B75,SUMIFS($2:$2,$1:$1,$P$8)-AT$8+1)&amp;":"&amp;ADDRESS($B75,SUMIFS($2:$2,$1:$1,$P$8)))))</f>
        <v>8873.6111111111131</v>
      </c>
      <c r="AU82" s="5">
        <f ca="1">IF(AU$4="",0,SUMPRODUCT($X72:AU72,INDIRECT(ADDRESS($B75,SUMIFS($2:$2,$1:$1,$P$8)-AU$8+1)&amp;":"&amp;ADDRESS($B75,SUMIFS($2:$2,$1:$1,$P$8)))))</f>
        <v>9169.9074074074088</v>
      </c>
      <c r="AV82" s="5">
        <f ca="1">IF(AV$4="",0,SUMPRODUCT($X72:AV72,INDIRECT(ADDRESS($B75,SUMIFS($2:$2,$1:$1,$P$8)-AV$8+1)&amp;":"&amp;ADDRESS($B75,SUMIFS($2:$2,$1:$1,$P$8)))))</f>
        <v>9413.4259259259252</v>
      </c>
      <c r="AW82" s="5">
        <f ca="1">IF(AW$4="",0,SUMPRODUCT($X72:AW72,INDIRECT(ADDRESS($B75,SUMIFS($2:$2,$1:$1,$P$8)-AW$8+1)&amp;":"&amp;ADDRESS($B75,SUMIFS($2:$2,$1:$1,$P$8)))))</f>
        <v>9608.730158730159</v>
      </c>
      <c r="AX82" s="5">
        <f ca="1">IF(AX$4="",0,SUMPRODUCT($X72:AX72,INDIRECT(ADDRESS($B75,SUMIFS($2:$2,$1:$1,$P$8)-AX$8+1)&amp;":"&amp;ADDRESS($B75,SUMIFS($2:$2,$1:$1,$P$8)))))</f>
        <v>9763.4259259259252</v>
      </c>
      <c r="AY82" s="5">
        <f ca="1">IF(AY$4="",0,SUMPRODUCT($X72:AY72,INDIRECT(ADDRESS($B75,SUMIFS($2:$2,$1:$1,$P$8)-AY$8+1)&amp;":"&amp;ADDRESS($B75,SUMIFS($2:$2,$1:$1,$P$8)))))</f>
        <v>9886.6402116402114</v>
      </c>
      <c r="AZ82" s="5">
        <f ca="1">IF(AZ$4="",0,SUMPRODUCT($X72:AZ72,INDIRECT(ADDRESS($B75,SUMIFS($2:$2,$1:$1,$P$8)-AZ$8+1)&amp;":"&amp;ADDRESS($B75,SUMIFS($2:$2,$1:$1,$P$8)))))</f>
        <v>9987.5</v>
      </c>
      <c r="BA82" s="5">
        <f ca="1">IF(BA$4="",0,SUMPRODUCT($X72:BA72,INDIRECT(ADDRESS($B75,SUMIFS($2:$2,$1:$1,$P$8)-BA$8+1)&amp;":"&amp;ADDRESS($B75,SUMIFS($2:$2,$1:$1,$P$8)))))</f>
        <v>10075.132275132275</v>
      </c>
      <c r="BB82" s="5">
        <f ca="1">IF(BB$4="",0,SUMPRODUCT($X72:BB72,INDIRECT(ADDRESS($B75,SUMIFS($2:$2,$1:$1,$P$8)-BB$8+1)&amp;":"&amp;ADDRESS($B75,SUMIFS($2:$2,$1:$1,$P$8)))))</f>
        <v>10158.664021164022</v>
      </c>
      <c r="BC82" s="5">
        <f ca="1">IF(BC$4="",0,SUMPRODUCT($X72:BC72,INDIRECT(ADDRESS($B75,SUMIFS($2:$2,$1:$1,$P$8)-BC$8+1)&amp;":"&amp;ADDRESS($B75,SUMIFS($2:$2,$1:$1,$P$8)))))</f>
        <v>10247.222222222223</v>
      </c>
      <c r="BD82" s="5">
        <f ca="1">IF(BD$4="",0,SUMPRODUCT($X72:BD72,INDIRECT(ADDRESS($B75,SUMIFS($2:$2,$1:$1,$P$8)-BD$8+1)&amp;":"&amp;ADDRESS($B75,SUMIFS($2:$2,$1:$1,$P$8)))))</f>
        <v>10345.370370370372</v>
      </c>
      <c r="BE82" s="5">
        <f ca="1">IF(BE$4="",0,SUMPRODUCT($X72:BE72,INDIRECT(ADDRESS($B75,SUMIFS($2:$2,$1:$1,$P$8)-BE$8+1)&amp;":"&amp;ADDRESS($B75,SUMIFS($2:$2,$1:$1,$P$8)))))</f>
        <v>10454.629629629631</v>
      </c>
      <c r="BF82" s="5">
        <f ca="1">IF(BF$4="",0,SUMPRODUCT($X72:BF72,INDIRECT(ADDRESS($B75,SUMIFS($2:$2,$1:$1,$P$8)-BF$8+1)&amp;":"&amp;ADDRESS($B75,SUMIFS($2:$2,$1:$1,$P$8)))))</f>
        <v>10575</v>
      </c>
      <c r="BG82" s="5">
        <f ca="1">IF(BG$4="",0,SUMPRODUCT($X72:BG72,INDIRECT(ADDRESS($B75,SUMIFS($2:$2,$1:$1,$P$8)-BG$8+1)&amp;":"&amp;ADDRESS($B75,SUMIFS($2:$2,$1:$1,$P$8)))))</f>
        <v>10706.481481481482</v>
      </c>
      <c r="BH82" s="5">
        <f ca="1">IF(BH$4="",0,SUMPRODUCT($X72:BH72,INDIRECT(ADDRESS($B75,SUMIFS($2:$2,$1:$1,$P$8)-BH$8+1)&amp;":"&amp;ADDRESS($B75,SUMIFS($2:$2,$1:$1,$P$8)))))</f>
        <v>10849.074074074073</v>
      </c>
      <c r="BI82" s="5">
        <f ca="1">IF(BI$4="",0,SUMPRODUCT($X72:BI72,INDIRECT(ADDRESS($B75,SUMIFS($2:$2,$1:$1,$P$8)-BI$8+1)&amp;":"&amp;ADDRESS($B75,SUMIFS($2:$2,$1:$1,$P$8)))))</f>
        <v>11002.777777777777</v>
      </c>
      <c r="BJ82" s="5">
        <f ca="1">IF(BJ$4="",0,SUMPRODUCT($X72:BJ72,INDIRECT(ADDRESS($B75,SUMIFS($2:$2,$1:$1,$P$8)-BJ$8+1)&amp;":"&amp;ADDRESS($B75,SUMIFS($2:$2,$1:$1,$P$8)))))</f>
        <v>11167.592592592591</v>
      </c>
      <c r="BK82" s="5">
        <f ca="1">IF(BK$4="",0,SUMPRODUCT($X72:BK72,INDIRECT(ADDRESS($B75,SUMIFS($2:$2,$1:$1,$P$8)-BK$8+1)&amp;":"&amp;ADDRESS($B75,SUMIFS($2:$2,$1:$1,$P$8)))))</f>
        <v>11343.518518518518</v>
      </c>
      <c r="BL82" s="5">
        <f ca="1">IF(BL$4="",0,SUMPRODUCT($X72:BL72,INDIRECT(ADDRESS($B75,SUMIFS($2:$2,$1:$1,$P$8)-BL$8+1)&amp;":"&amp;ADDRESS($B75,SUMIFS($2:$2,$1:$1,$P$8)))))</f>
        <v>11530.555555555555</v>
      </c>
      <c r="BM82" s="5">
        <f ca="1">IF(BM$4="",0,SUMPRODUCT($X72:BM72,INDIRECT(ADDRESS($B75,SUMIFS($2:$2,$1:$1,$P$8)-BM$8+1)&amp;":"&amp;ADDRESS($B75,SUMIFS($2:$2,$1:$1,$P$8)))))</f>
        <v>11728.703703703704</v>
      </c>
      <c r="BN82" s="5">
        <f ca="1">IF(BN$4="",0,SUMPRODUCT($X72:BN72,INDIRECT(ADDRESS($B75,SUMIFS($2:$2,$1:$1,$P$8)-BN$8+1)&amp;":"&amp;ADDRESS($B75,SUMIFS($2:$2,$1:$1,$P$8)))))</f>
        <v>11937.962962962964</v>
      </c>
      <c r="BO82" s="5">
        <f ca="1">IF(BO$4="",0,SUMPRODUCT($X72:BO72,INDIRECT(ADDRESS($B75,SUMIFS($2:$2,$1:$1,$P$8)-BO$8+1)&amp;":"&amp;ADDRESS($B75,SUMIFS($2:$2,$1:$1,$P$8)))))</f>
        <v>12157.539682539682</v>
      </c>
      <c r="BP82" s="5">
        <f ca="1">IF(BP$4="",0,SUMPRODUCT($X72:BP72,INDIRECT(ADDRESS($B75,SUMIFS($2:$2,$1:$1,$P$8)-BP$8+1)&amp;":"&amp;ADDRESS($B75,SUMIFS($2:$2,$1:$1,$P$8)))))</f>
        <v>12386.111111111113</v>
      </c>
      <c r="BQ82" s="5">
        <f ca="1">IF(BQ$4="",0,SUMPRODUCT($X72:BQ72,INDIRECT(ADDRESS($B75,SUMIFS($2:$2,$1:$1,$P$8)-BQ$8+1)&amp;":"&amp;ADDRESS($B75,SUMIFS($2:$2,$1:$1,$P$8)))))</f>
        <v>12622.089947089946</v>
      </c>
      <c r="BR82" s="5">
        <f ca="1">IF(BR$4="",0,SUMPRODUCT($X72:BR72,INDIRECT(ADDRESS($B75,SUMIFS($2:$2,$1:$1,$P$8)-BR$8+1)&amp;":"&amp;ADDRESS($B75,SUMIFS($2:$2,$1:$1,$P$8)))))</f>
        <v>12863.888888888891</v>
      </c>
      <c r="BS82" s="5">
        <f ca="1">IF(BS$4="",0,SUMPRODUCT($X72:BS72,INDIRECT(ADDRESS($B75,SUMIFS($2:$2,$1:$1,$P$8)-BS$8+1)&amp;":"&amp;ADDRESS($B75,SUMIFS($2:$2,$1:$1,$P$8)))))</f>
        <v>13109.920634920636</v>
      </c>
      <c r="BT82" s="5">
        <f ca="1">IF(BT$4="",0,SUMPRODUCT($X72:BT72,INDIRECT(ADDRESS($B75,SUMIFS($2:$2,$1:$1,$P$8)-BT$8+1)&amp;":"&amp;ADDRESS($B75,SUMIFS($2:$2,$1:$1,$P$8)))))</f>
        <v>13358.597883597886</v>
      </c>
      <c r="BU82" s="5">
        <f ca="1">IF(BU$4="",0,SUMPRODUCT($X72:BU72,INDIRECT(ADDRESS($B75,SUMIFS($2:$2,$1:$1,$P$8)-BU$8+1)&amp;":"&amp;ADDRESS($B75,SUMIFS($2:$2,$1:$1,$P$8)))))</f>
        <v>13608.333333333336</v>
      </c>
      <c r="BV82" s="5">
        <f ca="1">IF(BV$4="",0,SUMPRODUCT($X72:BV72,INDIRECT(ADDRESS($B75,SUMIFS($2:$2,$1:$1,$P$8)-BV$8+1)&amp;":"&amp;ADDRESS($B75,SUMIFS($2:$2,$1:$1,$P$8)))))</f>
        <v>13858.333333333332</v>
      </c>
      <c r="BW82" s="5">
        <f ca="1">IF(BW$4="",0,SUMPRODUCT($X72:BW72,INDIRECT(ADDRESS($B75,SUMIFS($2:$2,$1:$1,$P$8)-BW$8+1)&amp;":"&amp;ADDRESS($B75,SUMIFS($2:$2,$1:$1,$P$8)))))</f>
        <v>14108.333333333332</v>
      </c>
      <c r="BX82" s="5">
        <f ca="1">IF(BX$4="",0,SUMPRODUCT($X72:BX72,INDIRECT(ADDRESS($B75,SUMIFS($2:$2,$1:$1,$P$8)-BX$8+1)&amp;":"&amp;ADDRESS($B75,SUMIFS($2:$2,$1:$1,$P$8)))))</f>
        <v>14358.333333333336</v>
      </c>
      <c r="BY82" s="5">
        <f ca="1">IF(BY$4="",0,SUMPRODUCT($X72:BY72,INDIRECT(ADDRESS($B75,SUMIFS($2:$2,$1:$1,$P$8)-BY$8+1)&amp;":"&amp;ADDRESS($B75,SUMIFS($2:$2,$1:$1,$P$8)))))</f>
        <v>14608.333333333336</v>
      </c>
      <c r="BZ82" s="5">
        <f ca="1">IF(BZ$4="",0,SUMPRODUCT($X72:BZ72,INDIRECT(ADDRESS($B75,SUMIFS($2:$2,$1:$1,$P$8)-BZ$8+1)&amp;":"&amp;ADDRESS($B75,SUMIFS($2:$2,$1:$1,$P$8)))))</f>
        <v>14858.333333333336</v>
      </c>
      <c r="CA82" s="5">
        <f ca="1">IF(CA$4="",0,SUMPRODUCT($X72:CA72,INDIRECT(ADDRESS($B75,SUMIFS($2:$2,$1:$1,$P$8)-CA$8+1)&amp;":"&amp;ADDRESS($B75,SUMIFS($2:$2,$1:$1,$P$8)))))</f>
        <v>15108.333333333336</v>
      </c>
      <c r="CB82" s="5">
        <f ca="1">IF(CB$4="",0,SUMPRODUCT($X72:CB72,INDIRECT(ADDRESS($B75,SUMIFS($2:$2,$1:$1,$P$8)-CB$8+1)&amp;":"&amp;ADDRESS($B75,SUMIFS($2:$2,$1:$1,$P$8)))))</f>
        <v>15358.333333333332</v>
      </c>
      <c r="CC82" s="5">
        <f ca="1">IF(CC$4="",0,SUMPRODUCT($X72:CC72,INDIRECT(ADDRESS($B75,SUMIFS($2:$2,$1:$1,$P$8)-CC$8+1)&amp;":"&amp;ADDRESS($B75,SUMIFS($2:$2,$1:$1,$P$8)))))</f>
        <v>15608.333333333332</v>
      </c>
      <c r="CD82" s="5">
        <f ca="1">IF(CD$4="",0,SUMPRODUCT($X72:CD72,INDIRECT(ADDRESS($B75,SUMIFS($2:$2,$1:$1,$P$8)-CD$8+1)&amp;":"&amp;ADDRESS($B75,SUMIFS($2:$2,$1:$1,$P$8)))))</f>
        <v>15858.333333333332</v>
      </c>
      <c r="CE82" s="5">
        <f ca="1">IF(CE$4="",0,SUMPRODUCT($X72:CE72,INDIRECT(ADDRESS($B75,SUMIFS($2:$2,$1:$1,$P$8)-CE$8+1)&amp;":"&amp;ADDRESS($B75,SUMIFS($2:$2,$1:$1,$P$8)))))</f>
        <v>16108.333333333332</v>
      </c>
      <c r="CF82" s="5">
        <f ca="1">IF(CF$4="",0,SUMPRODUCT($X72:CF72,INDIRECT(ADDRESS($B75,SUMIFS($2:$2,$1:$1,$P$8)-CF$8+1)&amp;":"&amp;ADDRESS($B75,SUMIFS($2:$2,$1:$1,$P$8)))))</f>
        <v>0</v>
      </c>
    </row>
    <row r="83" spans="2:84" x14ac:dyDescent="0.3">
      <c r="B83" s="13">
        <f>ROW()</f>
        <v>83</v>
      </c>
    </row>
    <row r="84" spans="2:84" x14ac:dyDescent="0.3">
      <c r="B84" s="13">
        <f>ROW()</f>
        <v>84</v>
      </c>
    </row>
    <row r="85" spans="2:84" x14ac:dyDescent="0.3">
      <c r="B85" s="13">
        <f>ROW()</f>
        <v>85</v>
      </c>
    </row>
    <row r="86" spans="2:84" x14ac:dyDescent="0.3">
      <c r="B86" s="13">
        <f>ROW()</f>
        <v>86</v>
      </c>
    </row>
    <row r="87" spans="2:84" x14ac:dyDescent="0.3">
      <c r="B87" s="13">
        <f>ROW()</f>
        <v>87</v>
      </c>
    </row>
    <row r="88" spans="2:84" x14ac:dyDescent="0.3">
      <c r="B88" s="13">
        <f>ROW()</f>
        <v>88</v>
      </c>
    </row>
    <row r="89" spans="2:84" x14ac:dyDescent="0.3">
      <c r="B89" s="13">
        <f>ROW()</f>
        <v>89</v>
      </c>
    </row>
    <row r="90" spans="2:84" x14ac:dyDescent="0.3">
      <c r="B90" s="13">
        <f>ROW()</f>
        <v>90</v>
      </c>
    </row>
    <row r="91" spans="2:84" x14ac:dyDescent="0.3">
      <c r="B91" s="13">
        <f>ROW()</f>
        <v>91</v>
      </c>
    </row>
    <row r="92" spans="2:84" x14ac:dyDescent="0.3">
      <c r="B92" s="13">
        <f>ROW()</f>
        <v>92</v>
      </c>
    </row>
    <row r="93" spans="2:84" x14ac:dyDescent="0.3">
      <c r="B93" s="13">
        <f>ROW()</f>
        <v>93</v>
      </c>
    </row>
    <row r="94" spans="2:84" x14ac:dyDescent="0.3">
      <c r="B94" s="13">
        <f>ROW()</f>
        <v>94</v>
      </c>
    </row>
    <row r="95" spans="2:84" x14ac:dyDescent="0.3">
      <c r="B95" s="13">
        <f>ROW()</f>
        <v>95</v>
      </c>
    </row>
    <row r="96" spans="2:84" x14ac:dyDescent="0.3">
      <c r="B96" s="13">
        <f>ROW()</f>
        <v>96</v>
      </c>
    </row>
    <row r="97" spans="2:2" x14ac:dyDescent="0.3">
      <c r="B97" s="13">
        <f>ROW()</f>
        <v>97</v>
      </c>
    </row>
    <row r="98" spans="2:2" x14ac:dyDescent="0.3">
      <c r="B98" s="13">
        <f>ROW()</f>
        <v>98</v>
      </c>
    </row>
    <row r="99" spans="2:2" x14ac:dyDescent="0.3">
      <c r="B99" s="13">
        <f>ROW()</f>
        <v>99</v>
      </c>
    </row>
    <row r="100" spans="2:2" x14ac:dyDescent="0.3">
      <c r="B100" s="13">
        <f>ROW()</f>
        <v>100</v>
      </c>
    </row>
    <row r="101" spans="2:2" x14ac:dyDescent="0.3">
      <c r="B101" s="13">
        <f>ROW()</f>
        <v>101</v>
      </c>
    </row>
    <row r="102" spans="2:2" x14ac:dyDescent="0.3">
      <c r="B102" s="13">
        <f>ROW()</f>
        <v>102</v>
      </c>
    </row>
    <row r="103" spans="2:2" x14ac:dyDescent="0.3">
      <c r="B103" s="13">
        <f>ROW()</f>
        <v>103</v>
      </c>
    </row>
    <row r="104" spans="2:2" x14ac:dyDescent="0.3">
      <c r="B104" s="13">
        <f>ROW()</f>
        <v>104</v>
      </c>
    </row>
    <row r="105" spans="2:2" x14ac:dyDescent="0.3">
      <c r="B105" s="13">
        <f>ROW()</f>
        <v>105</v>
      </c>
    </row>
    <row r="106" spans="2:2" x14ac:dyDescent="0.3">
      <c r="B106" s="13">
        <f>ROW()</f>
        <v>106</v>
      </c>
    </row>
    <row r="107" spans="2:2" x14ac:dyDescent="0.3">
      <c r="B107" s="13">
        <f>ROW()</f>
        <v>107</v>
      </c>
    </row>
    <row r="108" spans="2:2" x14ac:dyDescent="0.3">
      <c r="B108" s="13">
        <f>ROW()</f>
        <v>108</v>
      </c>
    </row>
    <row r="109" spans="2:2" x14ac:dyDescent="0.3">
      <c r="B109" s="13">
        <f>ROW()</f>
        <v>109</v>
      </c>
    </row>
    <row r="110" spans="2:2" x14ac:dyDescent="0.3">
      <c r="B110" s="13">
        <f>ROW()</f>
        <v>110</v>
      </c>
    </row>
    <row r="111" spans="2:2" x14ac:dyDescent="0.3">
      <c r="B111" s="13">
        <f>ROW()</f>
        <v>111</v>
      </c>
    </row>
    <row r="112" spans="2:2" x14ac:dyDescent="0.3">
      <c r="B112" s="13">
        <f>ROW()</f>
        <v>112</v>
      </c>
    </row>
    <row r="113" spans="2:2" x14ac:dyDescent="0.3">
      <c r="B113" s="13">
        <f>ROW()</f>
        <v>113</v>
      </c>
    </row>
    <row r="114" spans="2:2" x14ac:dyDescent="0.3">
      <c r="B114" s="13">
        <f>ROW()</f>
        <v>114</v>
      </c>
    </row>
    <row r="115" spans="2:2" x14ac:dyDescent="0.3">
      <c r="B115" s="13">
        <f>ROW()</f>
        <v>115</v>
      </c>
    </row>
    <row r="116" spans="2:2" x14ac:dyDescent="0.3">
      <c r="B116" s="13">
        <f>ROW()</f>
        <v>116</v>
      </c>
    </row>
    <row r="117" spans="2:2" x14ac:dyDescent="0.3">
      <c r="B117" s="13">
        <f>ROW()</f>
        <v>117</v>
      </c>
    </row>
    <row r="118" spans="2:2" x14ac:dyDescent="0.3">
      <c r="B118" s="13">
        <f>ROW()</f>
        <v>118</v>
      </c>
    </row>
    <row r="119" spans="2:2" x14ac:dyDescent="0.3">
      <c r="B119" s="13">
        <f>ROW()</f>
        <v>119</v>
      </c>
    </row>
    <row r="120" spans="2:2" x14ac:dyDescent="0.3">
      <c r="B120" s="13">
        <f>ROW()</f>
        <v>120</v>
      </c>
    </row>
  </sheetData>
  <conditionalFormatting sqref="X4:Z4">
    <cfRule type="containsBlanks" dxfId="161" priority="131">
      <formula>LEN(TRIM(X4))=0</formula>
    </cfRule>
  </conditionalFormatting>
  <conditionalFormatting sqref="X1:Z1 A14:A25 A27:A28 A32 A37:A39 A79:A82">
    <cfRule type="containsBlanks" dxfId="160" priority="130">
      <formula>LEN(TRIM(A1))=0</formula>
    </cfRule>
  </conditionalFormatting>
  <conditionalFormatting sqref="H6:J6 H14:J25 U14:U25 X14:CF25 X27:CF28 U27:U28 H27:J28 H32:J32 U32 X32:CF32 U37:U39 H37:J39 X37:CF39 X79:CF82 U79:U82 H81:J82">
    <cfRule type="expression" dxfId="159" priority="127">
      <formula>AND($H6&lt;&gt;"",$I6&lt;&gt;"",$J6&lt;&gt;"")</formula>
    </cfRule>
    <cfRule type="expression" dxfId="158" priority="128">
      <formula>AND($H6&lt;&gt;"",$I6&lt;&gt;"",$J6="")</formula>
    </cfRule>
    <cfRule type="expression" dxfId="157" priority="129">
      <formula>AND($H6&lt;&gt;"",$I6="",$J6="")</formula>
    </cfRule>
  </conditionalFormatting>
  <conditionalFormatting sqref="X6:Z6 U6">
    <cfRule type="expression" dxfId="156" priority="124">
      <formula>AND($H6&lt;&gt;"",$I6&lt;&gt;"",$J6&lt;&gt;"")</formula>
    </cfRule>
    <cfRule type="expression" dxfId="155" priority="125">
      <formula>AND($H6&lt;&gt;"",$I6&lt;&gt;"",$J6="")</formula>
    </cfRule>
    <cfRule type="expression" dxfId="154" priority="126">
      <formula>AND($H6&lt;&gt;"",$I6="",$J6="")</formula>
    </cfRule>
  </conditionalFormatting>
  <conditionalFormatting sqref="H6 H14:H25 H27:H28 H32 H37:H39 H81:H82">
    <cfRule type="expression" dxfId="153" priority="123">
      <formula>AND($H6&lt;&gt;"",$I6&lt;&gt;"")</formula>
    </cfRule>
  </conditionalFormatting>
  <conditionalFormatting sqref="I6 I14:I25 I27:I28 I32 I37:I39 I81:I82">
    <cfRule type="expression" dxfId="152" priority="122">
      <formula>AND($I6&lt;&gt;"",$J6&lt;&gt;"")</formula>
    </cfRule>
  </conditionalFormatting>
  <conditionalFormatting sqref="H7:J10 H12:J13">
    <cfRule type="expression" dxfId="151" priority="119">
      <formula>AND($H7&lt;&gt;"",$I7&lt;&gt;"",$J7&lt;&gt;"")</formula>
    </cfRule>
    <cfRule type="expression" dxfId="150" priority="120">
      <formula>AND($H7&lt;&gt;"",$I7&lt;&gt;"",$J7="")</formula>
    </cfRule>
    <cfRule type="expression" dxfId="149" priority="121">
      <formula>AND($H7&lt;&gt;"",$I7="",$J7="")</formula>
    </cfRule>
  </conditionalFormatting>
  <conditionalFormatting sqref="X7:Z10 U7:U10 U12:U13 X12:Z13">
    <cfRule type="expression" dxfId="148" priority="116">
      <formula>AND($H7&lt;&gt;"",$I7&lt;&gt;"",$J7&lt;&gt;"")</formula>
    </cfRule>
    <cfRule type="expression" dxfId="147" priority="117">
      <formula>AND($H7&lt;&gt;"",$I7&lt;&gt;"",$J7="")</formula>
    </cfRule>
    <cfRule type="expression" dxfId="146" priority="118">
      <formula>AND($H7&lt;&gt;"",$I7="",$J7="")</formula>
    </cfRule>
  </conditionalFormatting>
  <conditionalFormatting sqref="H7:H10 H12:H13">
    <cfRule type="expression" dxfId="145" priority="115">
      <formula>AND($H7&lt;&gt;"",$I7&lt;&gt;"")</formula>
    </cfRule>
  </conditionalFormatting>
  <conditionalFormatting sqref="I7:I10 I12:I13">
    <cfRule type="expression" dxfId="144" priority="114">
      <formula>AND($I7&lt;&gt;"",$J7&lt;&gt;"")</formula>
    </cfRule>
  </conditionalFormatting>
  <conditionalFormatting sqref="A6:A10 A12:A13">
    <cfRule type="containsBlanks" dxfId="143" priority="113">
      <formula>LEN(TRIM(A6))=0</formula>
    </cfRule>
  </conditionalFormatting>
  <conditionalFormatting sqref="AA4:AB4">
    <cfRule type="containsBlanks" dxfId="142" priority="112">
      <formula>LEN(TRIM(AA4))=0</formula>
    </cfRule>
  </conditionalFormatting>
  <conditionalFormatting sqref="AA1:AB1">
    <cfRule type="containsBlanks" dxfId="141" priority="111">
      <formula>LEN(TRIM(AA1))=0</formula>
    </cfRule>
  </conditionalFormatting>
  <conditionalFormatting sqref="AA6:AB6">
    <cfRule type="expression" dxfId="140" priority="108">
      <formula>AND($H6&lt;&gt;"",$I6&lt;&gt;"",$J6&lt;&gt;"")</formula>
    </cfRule>
    <cfRule type="expression" dxfId="139" priority="109">
      <formula>AND($H6&lt;&gt;"",$I6&lt;&gt;"",$J6="")</formula>
    </cfRule>
    <cfRule type="expression" dxfId="138" priority="110">
      <formula>AND($H6&lt;&gt;"",$I6="",$J6="")</formula>
    </cfRule>
  </conditionalFormatting>
  <conditionalFormatting sqref="AA7:AB10 AA12:AB13">
    <cfRule type="expression" dxfId="137" priority="105">
      <formula>AND($H7&lt;&gt;"",$I7&lt;&gt;"",$J7&lt;&gt;"")</formula>
    </cfRule>
    <cfRule type="expression" dxfId="136" priority="106">
      <formula>AND($H7&lt;&gt;"",$I7&lt;&gt;"",$J7="")</formula>
    </cfRule>
    <cfRule type="expression" dxfId="135" priority="107">
      <formula>AND($H7&lt;&gt;"",$I7="",$J7="")</formula>
    </cfRule>
  </conditionalFormatting>
  <conditionalFormatting sqref="AC4:AD4">
    <cfRule type="containsBlanks" dxfId="134" priority="104">
      <formula>LEN(TRIM(AC4))=0</formula>
    </cfRule>
  </conditionalFormatting>
  <conditionalFormatting sqref="AC1:AD1">
    <cfRule type="containsBlanks" dxfId="133" priority="103">
      <formula>LEN(TRIM(AC1))=0</formula>
    </cfRule>
  </conditionalFormatting>
  <conditionalFormatting sqref="AC6:AD6">
    <cfRule type="expression" dxfId="132" priority="100">
      <formula>AND($H6&lt;&gt;"",$I6&lt;&gt;"",$J6&lt;&gt;"")</formula>
    </cfRule>
    <cfRule type="expression" dxfId="131" priority="101">
      <formula>AND($H6&lt;&gt;"",$I6&lt;&gt;"",$J6="")</formula>
    </cfRule>
    <cfRule type="expression" dxfId="130" priority="102">
      <formula>AND($H6&lt;&gt;"",$I6="",$J6="")</formula>
    </cfRule>
  </conditionalFormatting>
  <conditionalFormatting sqref="AC7:AD10 AC12:AD13">
    <cfRule type="expression" dxfId="129" priority="97">
      <formula>AND($H7&lt;&gt;"",$I7&lt;&gt;"",$J7&lt;&gt;"")</formula>
    </cfRule>
    <cfRule type="expression" dxfId="128" priority="98">
      <formula>AND($H7&lt;&gt;"",$I7&lt;&gt;"",$J7="")</formula>
    </cfRule>
    <cfRule type="expression" dxfId="127" priority="99">
      <formula>AND($H7&lt;&gt;"",$I7="",$J7="")</formula>
    </cfRule>
  </conditionalFormatting>
  <conditionalFormatting sqref="AE4:CF4">
    <cfRule type="containsBlanks" dxfId="126" priority="96">
      <formula>LEN(TRIM(AE4))=0</formula>
    </cfRule>
  </conditionalFormatting>
  <conditionalFormatting sqref="AE1:CF1">
    <cfRule type="containsBlanks" dxfId="125" priority="95">
      <formula>LEN(TRIM(AE1))=0</formula>
    </cfRule>
  </conditionalFormatting>
  <conditionalFormatting sqref="AE6:CF6">
    <cfRule type="expression" dxfId="124" priority="92">
      <formula>AND($H6&lt;&gt;"",$I6&lt;&gt;"",$J6&lt;&gt;"")</formula>
    </cfRule>
    <cfRule type="expression" dxfId="123" priority="93">
      <formula>AND($H6&lt;&gt;"",$I6&lt;&gt;"",$J6="")</formula>
    </cfRule>
    <cfRule type="expression" dxfId="122" priority="94">
      <formula>AND($H6&lt;&gt;"",$I6="",$J6="")</formula>
    </cfRule>
  </conditionalFormatting>
  <conditionalFormatting sqref="AE7:CF10 AE12:CF13">
    <cfRule type="expression" dxfId="121" priority="89">
      <formula>AND($H7&lt;&gt;"",$I7&lt;&gt;"",$J7&lt;&gt;"")</formula>
    </cfRule>
    <cfRule type="expression" dxfId="120" priority="90">
      <formula>AND($H7&lt;&gt;"",$I7&lt;&gt;"",$J7="")</formula>
    </cfRule>
    <cfRule type="expression" dxfId="119" priority="91">
      <formula>AND($H7&lt;&gt;"",$I7="",$J7="")</formula>
    </cfRule>
  </conditionalFormatting>
  <conditionalFormatting sqref="A29:A31">
    <cfRule type="containsBlanks" dxfId="118" priority="88">
      <formula>LEN(TRIM(A29))=0</formula>
    </cfRule>
  </conditionalFormatting>
  <conditionalFormatting sqref="H29:J31 U29:U31 X29:CF31">
    <cfRule type="expression" dxfId="117" priority="85">
      <formula>AND($H29&lt;&gt;"",$I29&lt;&gt;"",$J29&lt;&gt;"")</formula>
    </cfRule>
    <cfRule type="expression" dxfId="116" priority="86">
      <formula>AND($H29&lt;&gt;"",$I29&lt;&gt;"",$J29="")</formula>
    </cfRule>
    <cfRule type="expression" dxfId="115" priority="87">
      <formula>AND($H29&lt;&gt;"",$I29="",$J29="")</formula>
    </cfRule>
  </conditionalFormatting>
  <conditionalFormatting sqref="H29:H31">
    <cfRule type="expression" dxfId="114" priority="84">
      <formula>AND($H29&lt;&gt;"",$I29&lt;&gt;"")</formula>
    </cfRule>
  </conditionalFormatting>
  <conditionalFormatting sqref="I29:I31">
    <cfRule type="expression" dxfId="113" priority="83">
      <formula>AND($I29&lt;&gt;"",$J29&lt;&gt;"")</formula>
    </cfRule>
  </conditionalFormatting>
  <conditionalFormatting sqref="A33">
    <cfRule type="containsBlanks" dxfId="112" priority="82">
      <formula>LEN(TRIM(A33))=0</formula>
    </cfRule>
  </conditionalFormatting>
  <conditionalFormatting sqref="U33 H33:J33 X33:CF33">
    <cfRule type="expression" dxfId="111" priority="79">
      <formula>AND($H33&lt;&gt;"",$I33&lt;&gt;"",$J33&lt;&gt;"")</formula>
    </cfRule>
    <cfRule type="expression" dxfId="110" priority="80">
      <formula>AND($H33&lt;&gt;"",$I33&lt;&gt;"",$J33="")</formula>
    </cfRule>
    <cfRule type="expression" dxfId="109" priority="81">
      <formula>AND($H33&lt;&gt;"",$I33="",$J33="")</formula>
    </cfRule>
  </conditionalFormatting>
  <conditionalFormatting sqref="H33">
    <cfRule type="expression" dxfId="108" priority="78">
      <formula>AND($H33&lt;&gt;"",$I33&lt;&gt;"")</formula>
    </cfRule>
  </conditionalFormatting>
  <conditionalFormatting sqref="I33">
    <cfRule type="expression" dxfId="107" priority="77">
      <formula>AND($I33&lt;&gt;"",$J33&lt;&gt;"")</formula>
    </cfRule>
  </conditionalFormatting>
  <conditionalFormatting sqref="A34:A36">
    <cfRule type="containsBlanks" dxfId="106" priority="76">
      <formula>LEN(TRIM(A34))=0</formula>
    </cfRule>
  </conditionalFormatting>
  <conditionalFormatting sqref="H34:J36 U34:U36 X34:CF36">
    <cfRule type="expression" dxfId="105" priority="73">
      <formula>AND($H34&lt;&gt;"",$I34&lt;&gt;"",$J34&lt;&gt;"")</formula>
    </cfRule>
    <cfRule type="expression" dxfId="104" priority="74">
      <formula>AND($H34&lt;&gt;"",$I34&lt;&gt;"",$J34="")</formula>
    </cfRule>
    <cfRule type="expression" dxfId="103" priority="75">
      <formula>AND($H34&lt;&gt;"",$I34="",$J34="")</formula>
    </cfRule>
  </conditionalFormatting>
  <conditionalFormatting sqref="H34:H36">
    <cfRule type="expression" dxfId="102" priority="72">
      <formula>AND($H34&lt;&gt;"",$I34&lt;&gt;"")</formula>
    </cfRule>
  </conditionalFormatting>
  <conditionalFormatting sqref="I34:I36">
    <cfRule type="expression" dxfId="101" priority="71">
      <formula>AND($I34&lt;&gt;"",$J34&lt;&gt;"")</formula>
    </cfRule>
  </conditionalFormatting>
  <conditionalFormatting sqref="A45:A59 A83:A120">
    <cfRule type="containsBlanks" dxfId="100" priority="70">
      <formula>LEN(TRIM(A45))=0</formula>
    </cfRule>
  </conditionalFormatting>
  <conditionalFormatting sqref="X45:CF59 U45:U59 H47:J59 H83:J120 U83:U120 X83:CF120">
    <cfRule type="expression" dxfId="99" priority="67">
      <formula>AND($H45&lt;&gt;"",$I45&lt;&gt;"",$J45&lt;&gt;"")</formula>
    </cfRule>
    <cfRule type="expression" dxfId="98" priority="68">
      <formula>AND($H45&lt;&gt;"",$I45&lt;&gt;"",$J45="")</formula>
    </cfRule>
    <cfRule type="expression" dxfId="97" priority="69">
      <formula>AND($H45&lt;&gt;"",$I45="",$J45="")</formula>
    </cfRule>
  </conditionalFormatting>
  <conditionalFormatting sqref="H47:H59 H83:H120">
    <cfRule type="expression" dxfId="96" priority="66">
      <formula>AND($H47&lt;&gt;"",$I47&lt;&gt;"")</formula>
    </cfRule>
  </conditionalFormatting>
  <conditionalFormatting sqref="I47:I59 I83:I120">
    <cfRule type="expression" dxfId="95" priority="65">
      <formula>AND($I47&lt;&gt;"",$J47&lt;&gt;"")</formula>
    </cfRule>
  </conditionalFormatting>
  <conditionalFormatting sqref="A40 A44">
    <cfRule type="containsBlanks" dxfId="94" priority="64">
      <formula>LEN(TRIM(A40))=0</formula>
    </cfRule>
  </conditionalFormatting>
  <conditionalFormatting sqref="X40:CF40 U40 H40:J40 U44 X44:CF44">
    <cfRule type="expression" dxfId="93" priority="61">
      <formula>AND($H40&lt;&gt;"",$I40&lt;&gt;"",$J40&lt;&gt;"")</formula>
    </cfRule>
    <cfRule type="expression" dxfId="92" priority="62">
      <formula>AND($H40&lt;&gt;"",$I40&lt;&gt;"",$J40="")</formula>
    </cfRule>
    <cfRule type="expression" dxfId="91" priority="63">
      <formula>AND($H40&lt;&gt;"",$I40="",$J40="")</formula>
    </cfRule>
  </conditionalFormatting>
  <conditionalFormatting sqref="H40">
    <cfRule type="expression" dxfId="90" priority="60">
      <formula>AND($H40&lt;&gt;"",$I40&lt;&gt;"")</formula>
    </cfRule>
  </conditionalFormatting>
  <conditionalFormatting sqref="I40">
    <cfRule type="expression" dxfId="89" priority="59">
      <formula>AND($I40&lt;&gt;"",$J40&lt;&gt;"")</formula>
    </cfRule>
  </conditionalFormatting>
  <conditionalFormatting sqref="A41:A43">
    <cfRule type="containsBlanks" dxfId="88" priority="58">
      <formula>LEN(TRIM(A41))=0</formula>
    </cfRule>
  </conditionalFormatting>
  <conditionalFormatting sqref="H41:J43 U41:U43 X41:CF43">
    <cfRule type="expression" dxfId="87" priority="55">
      <formula>AND($H41&lt;&gt;"",$I41&lt;&gt;"",$J41&lt;&gt;"")</formula>
    </cfRule>
    <cfRule type="expression" dxfId="86" priority="56">
      <formula>AND($H41&lt;&gt;"",$I41&lt;&gt;"",$J41="")</formula>
    </cfRule>
    <cfRule type="expression" dxfId="85" priority="57">
      <formula>AND($H41&lt;&gt;"",$I41="",$J41="")</formula>
    </cfRule>
  </conditionalFormatting>
  <conditionalFormatting sqref="H41:H43">
    <cfRule type="expression" dxfId="84" priority="54">
      <formula>AND($H41&lt;&gt;"",$I41&lt;&gt;"")</formula>
    </cfRule>
  </conditionalFormatting>
  <conditionalFormatting sqref="I41:I43">
    <cfRule type="expression" dxfId="83" priority="53">
      <formula>AND($I41&lt;&gt;"",$J41&lt;&gt;"")</formula>
    </cfRule>
  </conditionalFormatting>
  <conditionalFormatting sqref="H44:J46">
    <cfRule type="expression" dxfId="82" priority="50">
      <formula>AND($H44&lt;&gt;"",$I44&lt;&gt;"",$J44&lt;&gt;"")</formula>
    </cfRule>
    <cfRule type="expression" dxfId="81" priority="51">
      <formula>AND($H44&lt;&gt;"",$I44&lt;&gt;"",$J44="")</formula>
    </cfRule>
    <cfRule type="expression" dxfId="80" priority="52">
      <formula>AND($H44&lt;&gt;"",$I44="",$J44="")</formula>
    </cfRule>
  </conditionalFormatting>
  <conditionalFormatting sqref="H44:H46">
    <cfRule type="expression" dxfId="79" priority="49">
      <formula>AND($H44&lt;&gt;"",$I44&lt;&gt;"")</formula>
    </cfRule>
  </conditionalFormatting>
  <conditionalFormatting sqref="I44:I46">
    <cfRule type="expression" dxfId="78" priority="48">
      <formula>AND($I44&lt;&gt;"",$J44&lt;&gt;"")</formula>
    </cfRule>
  </conditionalFormatting>
  <conditionalFormatting sqref="A61:A62 A66 A71:A73">
    <cfRule type="containsBlanks" dxfId="77" priority="47">
      <formula>LEN(TRIM(A61))=0</formula>
    </cfRule>
  </conditionalFormatting>
  <conditionalFormatting sqref="X61:CF62 U61:U62 H61:J62 H66:J66 U66 X66:CF66 U71:U73 H71:J73 X71:CF73">
    <cfRule type="expression" dxfId="76" priority="44">
      <formula>AND($H61&lt;&gt;"",$I61&lt;&gt;"",$J61&lt;&gt;"")</formula>
    </cfRule>
    <cfRule type="expression" dxfId="75" priority="45">
      <formula>AND($H61&lt;&gt;"",$I61&lt;&gt;"",$J61="")</formula>
    </cfRule>
    <cfRule type="expression" dxfId="74" priority="46">
      <formula>AND($H61&lt;&gt;"",$I61="",$J61="")</formula>
    </cfRule>
  </conditionalFormatting>
  <conditionalFormatting sqref="H61:H62 H66 H71:H73">
    <cfRule type="expression" dxfId="73" priority="43">
      <formula>AND($H61&lt;&gt;"",$I61&lt;&gt;"")</formula>
    </cfRule>
  </conditionalFormatting>
  <conditionalFormatting sqref="I61:I62 I66 I71:I73">
    <cfRule type="expression" dxfId="72" priority="42">
      <formula>AND($I61&lt;&gt;"",$J61&lt;&gt;"")</formula>
    </cfRule>
  </conditionalFormatting>
  <conditionalFormatting sqref="A63:A65">
    <cfRule type="containsBlanks" dxfId="71" priority="41">
      <formula>LEN(TRIM(A63))=0</formula>
    </cfRule>
  </conditionalFormatting>
  <conditionalFormatting sqref="H63:J65 U63:U65 X63:CF65">
    <cfRule type="expression" dxfId="70" priority="38">
      <formula>AND($H63&lt;&gt;"",$I63&lt;&gt;"",$J63&lt;&gt;"")</formula>
    </cfRule>
    <cfRule type="expression" dxfId="69" priority="39">
      <formula>AND($H63&lt;&gt;"",$I63&lt;&gt;"",$J63="")</formula>
    </cfRule>
    <cfRule type="expression" dxfId="68" priority="40">
      <formula>AND($H63&lt;&gt;"",$I63="",$J63="")</formula>
    </cfRule>
  </conditionalFormatting>
  <conditionalFormatting sqref="H63:H65">
    <cfRule type="expression" dxfId="67" priority="37">
      <formula>AND($H63&lt;&gt;"",$I63&lt;&gt;"")</formula>
    </cfRule>
  </conditionalFormatting>
  <conditionalFormatting sqref="I63:I65">
    <cfRule type="expression" dxfId="66" priority="36">
      <formula>AND($I63&lt;&gt;"",$J63&lt;&gt;"")</formula>
    </cfRule>
  </conditionalFormatting>
  <conditionalFormatting sqref="A67">
    <cfRule type="containsBlanks" dxfId="65" priority="35">
      <formula>LEN(TRIM(A67))=0</formula>
    </cfRule>
  </conditionalFormatting>
  <conditionalFormatting sqref="U67 H67:J67 X67:CF67">
    <cfRule type="expression" dxfId="64" priority="32">
      <formula>AND($H67&lt;&gt;"",$I67&lt;&gt;"",$J67&lt;&gt;"")</formula>
    </cfRule>
    <cfRule type="expression" dxfId="63" priority="33">
      <formula>AND($H67&lt;&gt;"",$I67&lt;&gt;"",$J67="")</formula>
    </cfRule>
    <cfRule type="expression" dxfId="62" priority="34">
      <formula>AND($H67&lt;&gt;"",$I67="",$J67="")</formula>
    </cfRule>
  </conditionalFormatting>
  <conditionalFormatting sqref="H67">
    <cfRule type="expression" dxfId="61" priority="31">
      <formula>AND($H67&lt;&gt;"",$I67&lt;&gt;"")</formula>
    </cfRule>
  </conditionalFormatting>
  <conditionalFormatting sqref="I67">
    <cfRule type="expression" dxfId="60" priority="30">
      <formula>AND($I67&lt;&gt;"",$J67&lt;&gt;"")</formula>
    </cfRule>
  </conditionalFormatting>
  <conditionalFormatting sqref="A68:A70">
    <cfRule type="containsBlanks" dxfId="59" priority="29">
      <formula>LEN(TRIM(A68))=0</formula>
    </cfRule>
  </conditionalFormatting>
  <conditionalFormatting sqref="H68:J70 U68:U70 X68:CF70">
    <cfRule type="expression" dxfId="58" priority="26">
      <formula>AND($H68&lt;&gt;"",$I68&lt;&gt;"",$J68&lt;&gt;"")</formula>
    </cfRule>
    <cfRule type="expression" dxfId="57" priority="27">
      <formula>AND($H68&lt;&gt;"",$I68&lt;&gt;"",$J68="")</formula>
    </cfRule>
    <cfRule type="expression" dxfId="56" priority="28">
      <formula>AND($H68&lt;&gt;"",$I68="",$J68="")</formula>
    </cfRule>
  </conditionalFormatting>
  <conditionalFormatting sqref="H68:H70">
    <cfRule type="expression" dxfId="55" priority="25">
      <formula>AND($H68&lt;&gt;"",$I68&lt;&gt;"")</formula>
    </cfRule>
  </conditionalFormatting>
  <conditionalFormatting sqref="I68:I70">
    <cfRule type="expression" dxfId="54" priority="24">
      <formula>AND($I68&lt;&gt;"",$J68&lt;&gt;"")</formula>
    </cfRule>
  </conditionalFormatting>
  <conditionalFormatting sqref="A74 A78">
    <cfRule type="containsBlanks" dxfId="53" priority="17">
      <formula>LEN(TRIM(A74))=0</formula>
    </cfRule>
  </conditionalFormatting>
  <conditionalFormatting sqref="X74:CF74 U74 H74:J74 U78 X78:CF78">
    <cfRule type="expression" dxfId="52" priority="14">
      <formula>AND($H74&lt;&gt;"",$I74&lt;&gt;"",$J74&lt;&gt;"")</formula>
    </cfRule>
    <cfRule type="expression" dxfId="51" priority="15">
      <formula>AND($H74&lt;&gt;"",$I74&lt;&gt;"",$J74="")</formula>
    </cfRule>
    <cfRule type="expression" dxfId="50" priority="16">
      <formula>AND($H74&lt;&gt;"",$I74="",$J74="")</formula>
    </cfRule>
  </conditionalFormatting>
  <conditionalFormatting sqref="H74">
    <cfRule type="expression" dxfId="49" priority="13">
      <formula>AND($H74&lt;&gt;"",$I74&lt;&gt;"")</formula>
    </cfRule>
  </conditionalFormatting>
  <conditionalFormatting sqref="I74">
    <cfRule type="expression" dxfId="48" priority="12">
      <formula>AND($I74&lt;&gt;"",$J74&lt;&gt;"")</formula>
    </cfRule>
  </conditionalFormatting>
  <conditionalFormatting sqref="A75:A77">
    <cfRule type="containsBlanks" dxfId="47" priority="11">
      <formula>LEN(TRIM(A75))=0</formula>
    </cfRule>
  </conditionalFormatting>
  <conditionalFormatting sqref="H75:J77 U75:U77 X75:CF77">
    <cfRule type="expression" dxfId="46" priority="8">
      <formula>AND($H75&lt;&gt;"",$I75&lt;&gt;"",$J75&lt;&gt;"")</formula>
    </cfRule>
    <cfRule type="expression" dxfId="45" priority="9">
      <formula>AND($H75&lt;&gt;"",$I75&lt;&gt;"",$J75="")</formula>
    </cfRule>
    <cfRule type="expression" dxfId="44" priority="10">
      <formula>AND($H75&lt;&gt;"",$I75="",$J75="")</formula>
    </cfRule>
  </conditionalFormatting>
  <conditionalFormatting sqref="H75:H77">
    <cfRule type="expression" dxfId="43" priority="7">
      <formula>AND($H75&lt;&gt;"",$I75&lt;&gt;"")</formula>
    </cfRule>
  </conditionalFormatting>
  <conditionalFormatting sqref="I75:I77">
    <cfRule type="expression" dxfId="42" priority="6">
      <formula>AND($I75&lt;&gt;"",$J75&lt;&gt;"")</formula>
    </cfRule>
  </conditionalFormatting>
  <conditionalFormatting sqref="H78:J80">
    <cfRule type="expression" dxfId="41" priority="3">
      <formula>AND($H78&lt;&gt;"",$I78&lt;&gt;"",$J78&lt;&gt;"")</formula>
    </cfRule>
    <cfRule type="expression" dxfId="40" priority="4">
      <formula>AND($H78&lt;&gt;"",$I78&lt;&gt;"",$J78="")</formula>
    </cfRule>
    <cfRule type="expression" dxfId="39" priority="5">
      <formula>AND($H78&lt;&gt;"",$I78="",$J78="")</formula>
    </cfRule>
  </conditionalFormatting>
  <conditionalFormatting sqref="H78:H80">
    <cfRule type="expression" dxfId="38" priority="2">
      <formula>AND($H78&lt;&gt;"",$I78&lt;&gt;"")</formula>
    </cfRule>
  </conditionalFormatting>
  <conditionalFormatting sqref="I78:I80">
    <cfRule type="expression" dxfId="37" priority="1">
      <formula>AND($I78&lt;&gt;"",$J78&lt;&gt;"")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INDIRECT(INDEX(Lists!$5:$5,1,SUMIFS(Lists!$1:$1,Lists!$4:$4,$I6)))</xm:f>
          </x14:formula1>
          <xm:sqref>P6:P7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AD47"/>
  <sheetViews>
    <sheetView showGridLines="0" workbookViewId="0">
      <pane xSplit="22" ySplit="9" topLeftCell="W10" activePane="bottomRight" state="frozen"/>
      <selection pane="topRight" activeCell="W1" sqref="W1"/>
      <selection pane="bottomLeft" activeCell="A10" sqref="A10"/>
      <selection pane="bottomRight" activeCell="H4" sqref="H4:P8"/>
    </sheetView>
  </sheetViews>
  <sheetFormatPr defaultRowHeight="14.4" x14ac:dyDescent="0.3"/>
  <cols>
    <col min="1" max="1" width="1.77734375" style="1" customWidth="1"/>
    <col min="2" max="2" width="1.77734375" style="13" customWidth="1"/>
    <col min="3" max="9" width="1.77734375" style="1" customWidth="1"/>
    <col min="10" max="10" width="31.109375" style="1" customWidth="1"/>
    <col min="11" max="12" width="0.88671875" style="1" customWidth="1"/>
    <col min="13" max="13" width="11.6640625" style="1" bestFit="1" customWidth="1"/>
    <col min="14" max="14" width="0.88671875" style="1" customWidth="1"/>
    <col min="15" max="15" width="1.77734375" style="8" customWidth="1"/>
    <col min="16" max="16" width="23.33203125" style="10" customWidth="1"/>
    <col min="17" max="17" width="1.77734375" style="9" customWidth="1"/>
    <col min="18" max="20" width="0.88671875" style="1" customWidth="1"/>
    <col min="21" max="21" width="14.77734375" style="5" customWidth="1"/>
    <col min="22" max="23" width="0.88671875" style="1" customWidth="1"/>
    <col min="24" max="30" width="12.77734375" style="5" customWidth="1"/>
    <col min="31" max="16384" width="8.88671875" style="1"/>
  </cols>
  <sheetData>
    <row r="1" spans="2:30" s="13" customFormat="1" ht="10.050000000000001" customHeight="1" x14ac:dyDescent="0.2">
      <c r="O1" s="22"/>
      <c r="P1" s="23"/>
      <c r="Q1" s="22"/>
      <c r="U1" s="24"/>
      <c r="X1" s="24">
        <f>MAX($W1:W1)+1</f>
        <v>1</v>
      </c>
      <c r="Y1" s="24">
        <f>MAX($W1:X1)+1</f>
        <v>2</v>
      </c>
      <c r="Z1" s="24">
        <f>MAX($W1:Y1)+1</f>
        <v>3</v>
      </c>
      <c r="AA1" s="24">
        <f>MAX($W1:Z1)+1</f>
        <v>4</v>
      </c>
      <c r="AB1" s="24">
        <f>MAX($W1:AA1)+1</f>
        <v>5</v>
      </c>
      <c r="AC1" s="24">
        <f>MAX($W1:AB1)+1</f>
        <v>6</v>
      </c>
      <c r="AD1" s="24">
        <f>MAX($W1:AC1)+1</f>
        <v>7</v>
      </c>
    </row>
    <row r="2" spans="2:30" s="13" customFormat="1" ht="10.050000000000001" customHeight="1" x14ac:dyDescent="0.2">
      <c r="O2" s="22"/>
      <c r="P2" s="23"/>
      <c r="Q2" s="22"/>
      <c r="U2" s="24"/>
      <c r="X2" s="24">
        <f>COLUMN()</f>
        <v>24</v>
      </c>
      <c r="Y2" s="24">
        <f>COLUMN()</f>
        <v>25</v>
      </c>
      <c r="Z2" s="24">
        <f>COLUMN()</f>
        <v>26</v>
      </c>
      <c r="AA2" s="24">
        <f>COLUMN()</f>
        <v>27</v>
      </c>
      <c r="AB2" s="24">
        <f>COLUMN()</f>
        <v>28</v>
      </c>
      <c r="AC2" s="24">
        <f>COLUMN()</f>
        <v>29</v>
      </c>
      <c r="AD2" s="24">
        <f>COLUMN()</f>
        <v>30</v>
      </c>
    </row>
    <row r="3" spans="2:30" s="13" customFormat="1" ht="10.050000000000001" customHeight="1" x14ac:dyDescent="0.2">
      <c r="O3" s="22"/>
      <c r="P3" s="23"/>
      <c r="Q3" s="22"/>
      <c r="U3" s="24"/>
      <c r="X3" s="24"/>
      <c r="Y3" s="24"/>
      <c r="Z3" s="24"/>
      <c r="AA3" s="24"/>
      <c r="AB3" s="24"/>
      <c r="AC3" s="24"/>
      <c r="AD3" s="24"/>
    </row>
    <row r="4" spans="2:30" s="2" customFormat="1" x14ac:dyDescent="0.3">
      <c r="B4" s="14"/>
      <c r="H4" s="3" t="s">
        <v>0</v>
      </c>
      <c r="I4" s="3"/>
      <c r="J4" s="3"/>
      <c r="M4" s="3" t="s">
        <v>1</v>
      </c>
      <c r="O4" s="8"/>
      <c r="P4" s="11" t="s">
        <v>2</v>
      </c>
      <c r="Q4" s="9"/>
      <c r="U4" s="6" t="s">
        <v>3</v>
      </c>
      <c r="X4" s="21">
        <f>IF(OR($P$6="",$P$6=0,$P$7="",$P$7=0,$P$8="",$P$7&lt;1),"",
IF(X$8="","",
IF($P$6=Lists!$I$6,X6,
IF($P$6=Lists!$I$7,INT(MONTH(X7)/3)&amp;"кв"&amp;(YEAR(X7)-2000)&amp;"г",
IF($P$6=Lists!$I$8,X8&amp;" год",
IF($P$6=Lists!$I$9,YEAR(X7)&amp;"г.",""))))))</f>
        <v>44531</v>
      </c>
      <c r="Y4" s="21">
        <f>IF(OR($P$6="",$P$6=0,$P$7="",$P$7=0,$P$8="",$P$7&lt;1),"",
IF(Y$8="","",
IF($P$6=Lists!$I$6,Y6,
IF($P$6=Lists!$I$7,INT(MONTH(Y7)/3)&amp;"кв"&amp;(YEAR(Y7)-2000)&amp;"г",
IF($P$6=Lists!$I$8,Y8&amp;" год",
IF($P$6=Lists!$I$9,YEAR(Y7)&amp;"г.",""))))))</f>
        <v>44562</v>
      </c>
      <c r="Z4" s="21">
        <f>IF(OR($P$6="",$P$6=0,$P$7="",$P$7=0,$P$8="",$P$7&lt;1),"",
IF(Z$8="","",
IF($P$6=Lists!$I$6,Z6,
IF($P$6=Lists!$I$7,INT(MONTH(Z7)/3)&amp;"кв"&amp;(YEAR(Z7)-2000)&amp;"г",
IF($P$6=Lists!$I$8,Z8&amp;" год",
IF($P$6=Lists!$I$9,YEAR(Z7)&amp;"г.",""))))))</f>
        <v>44593</v>
      </c>
      <c r="AA4" s="21">
        <f>IF(OR($P$6="",$P$6=0,$P$7="",$P$7=0,$P$8="",$P$7&lt;1),"",
IF(AA$8="","",
IF($P$6=Lists!$I$6,AA6,
IF($P$6=Lists!$I$7,INT(MONTH(AA7)/3)&amp;"кв"&amp;(YEAR(AA7)-2000)&amp;"г",
IF($P$6=Lists!$I$8,AA8&amp;" год",
IF($P$6=Lists!$I$9,YEAR(AA7)&amp;"г.",""))))))</f>
        <v>44621</v>
      </c>
      <c r="AB4" s="21">
        <f>IF(OR($P$6="",$P$6=0,$P$7="",$P$7=0,$P$8="",$P$7&lt;1),"",
IF(AB$8="","",
IF($P$6=Lists!$I$6,AB6,
IF($P$6=Lists!$I$7,INT(MONTH(AB7)/3)&amp;"кв"&amp;(YEAR(AB7)-2000)&amp;"г",
IF($P$6=Lists!$I$8,AB8&amp;" год",
IF($P$6=Lists!$I$9,YEAR(AB7)&amp;"г.",""))))))</f>
        <v>44652</v>
      </c>
      <c r="AC4" s="21" t="str">
        <f>IF(OR($P$6="",$P$6=0,$P$7="",$P$7=0,$P$8="",$P$7&lt;1),"",
IF(AC$8="","",
IF($P$6=Lists!$I$6,AC6,
IF($P$6=Lists!$I$7,INT(MONTH(AC7)/3)&amp;"кв"&amp;(YEAR(AC7)-2000)&amp;"г",
IF($P$6=Lists!$I$8,AC8&amp;" год",
IF($P$6=Lists!$I$9,YEAR(AC7)&amp;"г.",""))))))</f>
        <v/>
      </c>
      <c r="AD4" s="21" t="str">
        <f>IF(OR($P$6="",$P$6=0,$P$7="",$P$7=0,$P$8="",$P$7&lt;1),"",
IF(AD$8="","",
IF($P$6=Lists!$I$6,AD6,
IF($P$6=Lists!$I$7,INT(MONTH(AD7)/3)&amp;"кв"&amp;(YEAR(AD7)-2000)&amp;"г",
IF($P$6=Lists!$I$8,AD8&amp;" год",
IF($P$6=Lists!$I$9,YEAR(AD7)&amp;"г.",""))))))</f>
        <v/>
      </c>
    </row>
    <row r="5" spans="2:30" ht="3" customHeight="1" x14ac:dyDescent="0.3">
      <c r="H5" s="4"/>
      <c r="I5" s="4"/>
      <c r="J5" s="4"/>
      <c r="M5" s="4"/>
      <c r="P5" s="12"/>
      <c r="U5" s="7"/>
      <c r="X5" s="7"/>
      <c r="Y5" s="7"/>
      <c r="Z5" s="7"/>
      <c r="AA5" s="7"/>
      <c r="AB5" s="7"/>
      <c r="AC5" s="7"/>
      <c r="AD5" s="7"/>
    </row>
    <row r="6" spans="2:30" ht="12" customHeight="1" x14ac:dyDescent="0.3">
      <c r="B6" s="13">
        <f>ROW()</f>
        <v>6</v>
      </c>
      <c r="H6" s="1" t="str">
        <f>I6</f>
        <v>минимальный период расчетов</v>
      </c>
      <c r="I6" s="1" t="str">
        <f>Lists!$I$4</f>
        <v>минимальный период расчетов</v>
      </c>
      <c r="M6" s="1" t="s">
        <v>11</v>
      </c>
      <c r="O6" s="8" t="s">
        <v>4</v>
      </c>
      <c r="P6" s="18" t="s">
        <v>6</v>
      </c>
      <c r="Q6" s="9" t="s">
        <v>5</v>
      </c>
      <c r="U6" s="25">
        <f>X6</f>
        <v>44531</v>
      </c>
      <c r="X6" s="25">
        <f>IF(OR($P$6="",$P$6=0,$P$7="",$P$7=0,$P$8="",$P$7&lt;1),"",
IF(X$8="","",
IF(X$8=1,EOMONTH($P$7,-1)+1,W7+1)))</f>
        <v>44531</v>
      </c>
      <c r="Y6" s="25">
        <f t="shared" ref="Y6:AD6" si="0">IF(OR($P$6="",$P$6=0,$P$7="",$P$7=0,$P$8="",$P$7&lt;1),"",
IF(Y$8="","",
IF(Y$8=1,EOMONTH($P$7,-1)+1,X7+1)))</f>
        <v>44562</v>
      </c>
      <c r="Z6" s="25">
        <f t="shared" si="0"/>
        <v>44593</v>
      </c>
      <c r="AA6" s="25">
        <f t="shared" si="0"/>
        <v>44621</v>
      </c>
      <c r="AB6" s="25">
        <f t="shared" si="0"/>
        <v>44652</v>
      </c>
      <c r="AC6" s="25" t="str">
        <f t="shared" si="0"/>
        <v/>
      </c>
      <c r="AD6" s="25" t="str">
        <f t="shared" si="0"/>
        <v/>
      </c>
    </row>
    <row r="7" spans="2:30" ht="12" customHeight="1" x14ac:dyDescent="0.3">
      <c r="B7" s="13">
        <f>ROW()</f>
        <v>7</v>
      </c>
      <c r="H7" s="1" t="str">
        <f t="shared" ref="H7:H8" si="1">I7</f>
        <v>старт моделирования</v>
      </c>
      <c r="I7" s="1" t="str">
        <f>Lists!$N$4</f>
        <v>старт моделирования</v>
      </c>
      <c r="M7" s="1" t="s">
        <v>6</v>
      </c>
      <c r="O7" s="8" t="s">
        <v>4</v>
      </c>
      <c r="P7" s="19">
        <v>44531</v>
      </c>
      <c r="Q7" s="9" t="s">
        <v>5</v>
      </c>
      <c r="U7" s="25">
        <f ca="1">MAX(INDIRECT(ADDRESS($B7,X$2)&amp;":"&amp;ADDRESS($B7,MAX($2:$2))))</f>
        <v>44681</v>
      </c>
      <c r="X7" s="25">
        <f>IF(OR($P$6="",$P$6=0,$P$7="",$P$7=0,$P$8="",$P$7&lt;1),"",
IF(X$8="","",
IF($P$6=Lists!$I$6,EOMONTH(X6,0),
IF($P$6=Lists!$I$7,EOMONTH(X6,2-(MONTH(X6)-1-3*INT((MONTH(X6)-1)/3))),
IF($P$6=Lists!$I$8,EOMONTH(X6,11),
IF($P$6=Lists!$I$9,EOMONTH(X6,12-MONTH(X6)),""))))))</f>
        <v>44561</v>
      </c>
      <c r="Y7" s="25">
        <f>IF(OR($P$6="",$P$6=0,$P$7="",$P$7=0,$P$8="",$P$7&lt;1),"",
IF(Y$8="","",
IF($P$6=Lists!$I$6,EOMONTH(Y6,0),
IF($P$6=Lists!$I$7,EOMONTH(Y6,2-(MONTH(Y6)-1-3*INT((MONTH(Y6)-1)/3))),
IF($P$6=Lists!$I$8,EOMONTH(Y6,11),
IF($P$6=Lists!$I$9,EOMONTH(Y6,12-MONTH(Y6)),""))))))</f>
        <v>44592</v>
      </c>
      <c r="Z7" s="25">
        <f>IF(OR($P$6="",$P$6=0,$P$7="",$P$7=0,$P$8="",$P$7&lt;1),"",
IF(Z$8="","",
IF($P$6=Lists!$I$6,EOMONTH(Z6,0),
IF($P$6=Lists!$I$7,EOMONTH(Z6,2-(MONTH(Z6)-1-3*INT((MONTH(Z6)-1)/3))),
IF($P$6=Lists!$I$8,EOMONTH(Z6,11),
IF($P$6=Lists!$I$9,EOMONTH(Z6,12-MONTH(Z6)),""))))))</f>
        <v>44620</v>
      </c>
      <c r="AA7" s="25">
        <f>IF(OR($P$6="",$P$6=0,$P$7="",$P$7=0,$P$8="",$P$7&lt;1),"",
IF(AA$8="","",
IF($P$6=Lists!$I$6,EOMONTH(AA6,0),
IF($P$6=Lists!$I$7,EOMONTH(AA6,2-(MONTH(AA6)-1-3*INT((MONTH(AA6)-1)/3))),
IF($P$6=Lists!$I$8,EOMONTH(AA6,11),
IF($P$6=Lists!$I$9,EOMONTH(AA6,12-MONTH(AA6)),""))))))</f>
        <v>44651</v>
      </c>
      <c r="AB7" s="25">
        <f>IF(OR($P$6="",$P$6=0,$P$7="",$P$7=0,$P$8="",$P$7&lt;1),"",
IF(AB$8="","",
IF($P$6=Lists!$I$6,EOMONTH(AB6,0),
IF($P$6=Lists!$I$7,EOMONTH(AB6,2-(MONTH(AB6)-1-3*INT((MONTH(AB6)-1)/3))),
IF($P$6=Lists!$I$8,EOMONTH(AB6,11),
IF($P$6=Lists!$I$9,EOMONTH(AB6,12-MONTH(AB6)),""))))))</f>
        <v>44681</v>
      </c>
      <c r="AC7" s="25" t="str">
        <f>IF(OR($P$6="",$P$6=0,$P$7="",$P$7=0,$P$8="",$P$7&lt;1),"",
IF(AC$8="","",
IF($P$6=Lists!$I$6,EOMONTH(AC6,0),
IF($P$6=Lists!$I$7,EOMONTH(AC6,2-(MONTH(AC6)-1-3*INT((MONTH(AC6)-1)/3))),
IF($P$6=Lists!$I$8,EOMONTH(AC6,11),
IF($P$6=Lists!$I$9,EOMONTH(AC6,12-MONTH(AC6)),""))))))</f>
        <v/>
      </c>
      <c r="AD7" s="25" t="str">
        <f>IF(OR($P$6="",$P$6=0,$P$7="",$P$7=0,$P$8="",$P$7&lt;1),"",
IF(AD$8="","",
IF($P$6=Lists!$I$6,EOMONTH(AD6,0),
IF($P$6=Lists!$I$7,EOMONTH(AD6,2-(MONTH(AD6)-1-3*INT((MONTH(AD6)-1)/3))),
IF($P$6=Lists!$I$8,EOMONTH(AD6,11),
IF($P$6=Lists!$I$9,EOMONTH(AD6,12-MONTH(AD6)),""))))))</f>
        <v/>
      </c>
    </row>
    <row r="8" spans="2:30" ht="12" customHeight="1" x14ac:dyDescent="0.3">
      <c r="B8" s="13">
        <f>ROW()</f>
        <v>8</v>
      </c>
      <c r="H8" s="1" t="str">
        <f t="shared" si="1"/>
        <v>горизонт моделирования</v>
      </c>
      <c r="I8" s="1" t="s">
        <v>10</v>
      </c>
      <c r="M8" s="1" t="s">
        <v>12</v>
      </c>
      <c r="O8" s="8" t="s">
        <v>4</v>
      </c>
      <c r="P8" s="18">
        <v>5</v>
      </c>
      <c r="U8" s="5">
        <f ca="1">MAX(INDIRECT(ADDRESS($B8,X$2)&amp;":"&amp;ADDRESS($B8,MAX($2:$2))))</f>
        <v>5</v>
      </c>
      <c r="X8" s="5">
        <f>IF(OR($P$6="",$P$6=0,$P$7="",$P$7=0,$P$8="",$P$7&lt;1),"",
IF(MAX($W8:W8)+1&gt;$P$8,"",MAX($W8:W8)+1))</f>
        <v>1</v>
      </c>
      <c r="Y8" s="5">
        <f>IF(OR($P$6="",$P$6=0,$P$7="",$P$7=0,$P$8="",$P$7&lt;1),"",
IF(MAX($W8:X8)+1&gt;$P$8,"",MAX($W8:X8)+1))</f>
        <v>2</v>
      </c>
      <c r="Z8" s="5">
        <f>IF(OR($P$6="",$P$6=0,$P$7="",$P$7=0,$P$8="",$P$7&lt;1),"",
IF(MAX($W8:Y8)+1&gt;$P$8,"",MAX($W8:Y8)+1))</f>
        <v>3</v>
      </c>
      <c r="AA8" s="5">
        <f>IF(OR($P$6="",$P$6=0,$P$7="",$P$7=0,$P$8="",$P$7&lt;1),"",
IF(MAX($W8:Z8)+1&gt;$P$8,"",MAX($W8:Z8)+1))</f>
        <v>4</v>
      </c>
      <c r="AB8" s="5">
        <f>IF(OR($P$6="",$P$6=0,$P$7="",$P$7=0,$P$8="",$P$7&lt;1),"",
IF(MAX($W8:AA8)+1&gt;$P$8,"",MAX($W8:AA8)+1))</f>
        <v>5</v>
      </c>
      <c r="AC8" s="5" t="str">
        <f>IF(OR($P$6="",$P$6=0,$P$7="",$P$7=0,$P$8="",$P$7&lt;1),"",
IF(MAX($W8:AB8)+1&gt;$P$8,"",MAX($W8:AB8)+1))</f>
        <v/>
      </c>
      <c r="AD8" s="5" t="str">
        <f>IF(OR($P$6="",$P$6=0,$P$7="",$P$7=0,$P$8="",$P$7&lt;1),"",
IF(MAX($W8:AC8)+1&gt;$P$8,"",MAX($W8:AC8)+1))</f>
        <v/>
      </c>
    </row>
    <row r="9" spans="2:30" ht="3" customHeight="1" x14ac:dyDescent="0.3">
      <c r="B9" s="13">
        <f>ROW()</f>
        <v>9</v>
      </c>
    </row>
    <row r="10" spans="2:30" x14ac:dyDescent="0.3">
      <c r="B10" s="13">
        <f>ROW()</f>
        <v>10</v>
      </c>
    </row>
    <row r="11" spans="2:30" x14ac:dyDescent="0.3">
      <c r="B11" s="13">
        <f>ROW()</f>
        <v>11</v>
      </c>
    </row>
    <row r="12" spans="2:30" x14ac:dyDescent="0.3">
      <c r="B12" s="13">
        <f>ROW()</f>
        <v>12</v>
      </c>
    </row>
    <row r="13" spans="2:30" x14ac:dyDescent="0.3">
      <c r="B13" s="13">
        <f>ROW()</f>
        <v>13</v>
      </c>
    </row>
    <row r="14" spans="2:30" x14ac:dyDescent="0.3">
      <c r="B14" s="13">
        <f>ROW()</f>
        <v>14</v>
      </c>
    </row>
    <row r="15" spans="2:30" x14ac:dyDescent="0.3">
      <c r="B15" s="13">
        <f>ROW()</f>
        <v>15</v>
      </c>
    </row>
    <row r="16" spans="2:30" x14ac:dyDescent="0.3">
      <c r="B16" s="13">
        <f>ROW()</f>
        <v>16</v>
      </c>
    </row>
    <row r="17" spans="2:2" x14ac:dyDescent="0.3">
      <c r="B17" s="13">
        <f>ROW()</f>
        <v>17</v>
      </c>
    </row>
    <row r="18" spans="2:2" x14ac:dyDescent="0.3">
      <c r="B18" s="13">
        <f>ROW()</f>
        <v>18</v>
      </c>
    </row>
    <row r="19" spans="2:2" x14ac:dyDescent="0.3">
      <c r="B19" s="13">
        <f>ROW()</f>
        <v>19</v>
      </c>
    </row>
    <row r="20" spans="2:2" x14ac:dyDescent="0.3">
      <c r="B20" s="13">
        <f>ROW()</f>
        <v>20</v>
      </c>
    </row>
    <row r="21" spans="2:2" x14ac:dyDescent="0.3">
      <c r="B21" s="13">
        <f>ROW()</f>
        <v>21</v>
      </c>
    </row>
    <row r="22" spans="2:2" x14ac:dyDescent="0.3">
      <c r="B22" s="13">
        <f>ROW()</f>
        <v>22</v>
      </c>
    </row>
    <row r="23" spans="2:2" x14ac:dyDescent="0.3">
      <c r="B23" s="13">
        <f>ROW()</f>
        <v>23</v>
      </c>
    </row>
    <row r="24" spans="2:2" x14ac:dyDescent="0.3">
      <c r="B24" s="13">
        <f>ROW()</f>
        <v>24</v>
      </c>
    </row>
    <row r="25" spans="2:2" x14ac:dyDescent="0.3">
      <c r="B25" s="13">
        <f>ROW()</f>
        <v>25</v>
      </c>
    </row>
    <row r="26" spans="2:2" x14ac:dyDescent="0.3">
      <c r="B26" s="13">
        <f>ROW()</f>
        <v>26</v>
      </c>
    </row>
    <row r="27" spans="2:2" x14ac:dyDescent="0.3">
      <c r="B27" s="13">
        <f>ROW()</f>
        <v>27</v>
      </c>
    </row>
    <row r="28" spans="2:2" x14ac:dyDescent="0.3">
      <c r="B28" s="13">
        <f>ROW()</f>
        <v>28</v>
      </c>
    </row>
    <row r="29" spans="2:2" x14ac:dyDescent="0.3">
      <c r="B29" s="13">
        <f>ROW()</f>
        <v>29</v>
      </c>
    </row>
    <row r="30" spans="2:2" x14ac:dyDescent="0.3">
      <c r="B30" s="13">
        <f>ROW()</f>
        <v>30</v>
      </c>
    </row>
    <row r="31" spans="2:2" x14ac:dyDescent="0.3">
      <c r="B31" s="13">
        <f>ROW()</f>
        <v>31</v>
      </c>
    </row>
    <row r="32" spans="2:2" x14ac:dyDescent="0.3">
      <c r="B32" s="13">
        <f>ROW()</f>
        <v>32</v>
      </c>
    </row>
    <row r="33" spans="2:2" x14ac:dyDescent="0.3">
      <c r="B33" s="13">
        <f>ROW()</f>
        <v>33</v>
      </c>
    </row>
    <row r="34" spans="2:2" x14ac:dyDescent="0.3">
      <c r="B34" s="13">
        <f>ROW()</f>
        <v>34</v>
      </c>
    </row>
    <row r="35" spans="2:2" x14ac:dyDescent="0.3">
      <c r="B35" s="13">
        <f>ROW()</f>
        <v>35</v>
      </c>
    </row>
    <row r="36" spans="2:2" x14ac:dyDescent="0.3">
      <c r="B36" s="13">
        <f>ROW()</f>
        <v>36</v>
      </c>
    </row>
    <row r="37" spans="2:2" x14ac:dyDescent="0.3">
      <c r="B37" s="13">
        <f>ROW()</f>
        <v>37</v>
      </c>
    </row>
    <row r="38" spans="2:2" x14ac:dyDescent="0.3">
      <c r="B38" s="13">
        <f>ROW()</f>
        <v>38</v>
      </c>
    </row>
    <row r="39" spans="2:2" x14ac:dyDescent="0.3">
      <c r="B39" s="13">
        <f>ROW()</f>
        <v>39</v>
      </c>
    </row>
    <row r="40" spans="2:2" x14ac:dyDescent="0.3">
      <c r="B40" s="13">
        <f>ROW()</f>
        <v>40</v>
      </c>
    </row>
    <row r="41" spans="2:2" x14ac:dyDescent="0.3">
      <c r="B41" s="13">
        <f>ROW()</f>
        <v>41</v>
      </c>
    </row>
    <row r="42" spans="2:2" x14ac:dyDescent="0.3">
      <c r="B42" s="13">
        <f>ROW()</f>
        <v>42</v>
      </c>
    </row>
    <row r="43" spans="2:2" x14ac:dyDescent="0.3">
      <c r="B43" s="13">
        <f>ROW()</f>
        <v>43</v>
      </c>
    </row>
    <row r="44" spans="2:2" x14ac:dyDescent="0.3">
      <c r="B44" s="13">
        <f>ROW()</f>
        <v>44</v>
      </c>
    </row>
    <row r="45" spans="2:2" x14ac:dyDescent="0.3">
      <c r="B45" s="13">
        <f>ROW()</f>
        <v>45</v>
      </c>
    </row>
    <row r="46" spans="2:2" x14ac:dyDescent="0.3">
      <c r="B46" s="13">
        <f>ROW()</f>
        <v>46</v>
      </c>
    </row>
    <row r="47" spans="2:2" x14ac:dyDescent="0.3">
      <c r="B47" s="13">
        <f>ROW()</f>
        <v>47</v>
      </c>
    </row>
  </sheetData>
  <conditionalFormatting sqref="X4:Z4">
    <cfRule type="containsBlanks" dxfId="36" priority="36">
      <formula>LEN(TRIM(X4))=0</formula>
    </cfRule>
  </conditionalFormatting>
  <conditionalFormatting sqref="X1:Z1">
    <cfRule type="containsBlanks" dxfId="35" priority="35">
      <formula>LEN(TRIM(X1))=0</formula>
    </cfRule>
  </conditionalFormatting>
  <conditionalFormatting sqref="H6:J6">
    <cfRule type="expression" dxfId="34" priority="31">
      <formula>AND($H6&lt;&gt;"",$I6&lt;&gt;"",$J6&lt;&gt;"")</formula>
    </cfRule>
    <cfRule type="expression" dxfId="33" priority="32">
      <formula>AND($H6&lt;&gt;"",$I6&lt;&gt;"",$J6="")</formula>
    </cfRule>
    <cfRule type="expression" dxfId="32" priority="34">
      <formula>AND($H6&lt;&gt;"",$I6="",$J6="")</formula>
    </cfRule>
  </conditionalFormatting>
  <conditionalFormatting sqref="X6:Z6 U6">
    <cfRule type="expression" dxfId="31" priority="28">
      <formula>AND($H6&lt;&gt;"",$I6&lt;&gt;"",$J6&lt;&gt;"")</formula>
    </cfRule>
    <cfRule type="expression" dxfId="30" priority="29">
      <formula>AND($H6&lt;&gt;"",$I6&lt;&gt;"",$J6="")</formula>
    </cfRule>
    <cfRule type="expression" dxfId="29" priority="30">
      <formula>AND($H6&lt;&gt;"",$I6="",$J6="")</formula>
    </cfRule>
  </conditionalFormatting>
  <conditionalFormatting sqref="H6">
    <cfRule type="expression" dxfId="28" priority="27">
      <formula>AND($H6&lt;&gt;"",$I6&lt;&gt;"")</formula>
    </cfRule>
  </conditionalFormatting>
  <conditionalFormatting sqref="I6">
    <cfRule type="expression" dxfId="27" priority="26">
      <formula>AND($I6&lt;&gt;"",$J6&lt;&gt;"")</formula>
    </cfRule>
  </conditionalFormatting>
  <conditionalFormatting sqref="H7:J47">
    <cfRule type="expression" dxfId="26" priority="23">
      <formula>AND($H7&lt;&gt;"",$I7&lt;&gt;"",$J7&lt;&gt;"")</formula>
    </cfRule>
    <cfRule type="expression" dxfId="25" priority="24">
      <formula>AND($H7&lt;&gt;"",$I7&lt;&gt;"",$J7="")</formula>
    </cfRule>
    <cfRule type="expression" dxfId="24" priority="25">
      <formula>AND($H7&lt;&gt;"",$I7="",$J7="")</formula>
    </cfRule>
  </conditionalFormatting>
  <conditionalFormatting sqref="X7:Z47 U7:U47">
    <cfRule type="expression" dxfId="23" priority="20">
      <formula>AND($H7&lt;&gt;"",$I7&lt;&gt;"",$J7&lt;&gt;"")</formula>
    </cfRule>
    <cfRule type="expression" dxfId="22" priority="21">
      <formula>AND($H7&lt;&gt;"",$I7&lt;&gt;"",$J7="")</formula>
    </cfRule>
    <cfRule type="expression" dxfId="21" priority="22">
      <formula>AND($H7&lt;&gt;"",$I7="",$J7="")</formula>
    </cfRule>
  </conditionalFormatting>
  <conditionalFormatting sqref="H7:H47">
    <cfRule type="expression" dxfId="20" priority="19">
      <formula>AND($H7&lt;&gt;"",$I7&lt;&gt;"")</formula>
    </cfRule>
  </conditionalFormatting>
  <conditionalFormatting sqref="I7:I47">
    <cfRule type="expression" dxfId="19" priority="18">
      <formula>AND($I7&lt;&gt;"",$J7&lt;&gt;"")</formula>
    </cfRule>
  </conditionalFormatting>
  <conditionalFormatting sqref="A6:A47">
    <cfRule type="containsBlanks" dxfId="18" priority="17">
      <formula>LEN(TRIM(A6))=0</formula>
    </cfRule>
  </conditionalFormatting>
  <conditionalFormatting sqref="AA4:AB4">
    <cfRule type="containsBlanks" dxfId="17" priority="16">
      <formula>LEN(TRIM(AA4))=0</formula>
    </cfRule>
  </conditionalFormatting>
  <conditionalFormatting sqref="AA1:AB1">
    <cfRule type="containsBlanks" dxfId="16" priority="15">
      <formula>LEN(TRIM(AA1))=0</formula>
    </cfRule>
  </conditionalFormatting>
  <conditionalFormatting sqref="AA6:AB6">
    <cfRule type="expression" dxfId="15" priority="12">
      <formula>AND($H6&lt;&gt;"",$I6&lt;&gt;"",$J6&lt;&gt;"")</formula>
    </cfRule>
    <cfRule type="expression" dxfId="14" priority="13">
      <formula>AND($H6&lt;&gt;"",$I6&lt;&gt;"",$J6="")</formula>
    </cfRule>
    <cfRule type="expression" dxfId="13" priority="14">
      <formula>AND($H6&lt;&gt;"",$I6="",$J6="")</formula>
    </cfRule>
  </conditionalFormatting>
  <conditionalFormatting sqref="AA7:AB47">
    <cfRule type="expression" dxfId="12" priority="9">
      <formula>AND($H7&lt;&gt;"",$I7&lt;&gt;"",$J7&lt;&gt;"")</formula>
    </cfRule>
    <cfRule type="expression" dxfId="11" priority="10">
      <formula>AND($H7&lt;&gt;"",$I7&lt;&gt;"",$J7="")</formula>
    </cfRule>
    <cfRule type="expression" dxfId="10" priority="11">
      <formula>AND($H7&lt;&gt;"",$I7="",$J7="")</formula>
    </cfRule>
  </conditionalFormatting>
  <conditionalFormatting sqref="AC4:AD4">
    <cfRule type="containsBlanks" dxfId="9" priority="8">
      <formula>LEN(TRIM(AC4))=0</formula>
    </cfRule>
  </conditionalFormatting>
  <conditionalFormatting sqref="AC1:AD1">
    <cfRule type="containsBlanks" dxfId="8" priority="7">
      <formula>LEN(TRIM(AC1))=0</formula>
    </cfRule>
  </conditionalFormatting>
  <conditionalFormatting sqref="AC6:AD6">
    <cfRule type="expression" dxfId="7" priority="4">
      <formula>AND($H6&lt;&gt;"",$I6&lt;&gt;"",$J6&lt;&gt;"")</formula>
    </cfRule>
    <cfRule type="expression" dxfId="6" priority="5">
      <formula>AND($H6&lt;&gt;"",$I6&lt;&gt;"",$J6="")</formula>
    </cfRule>
    <cfRule type="expression" dxfId="5" priority="6">
      <formula>AND($H6&lt;&gt;"",$I6="",$J6="")</formula>
    </cfRule>
  </conditionalFormatting>
  <conditionalFormatting sqref="AC7:AD47">
    <cfRule type="expression" dxfId="4" priority="1">
      <formula>AND($H7&lt;&gt;"",$I7&lt;&gt;"",$J7&lt;&gt;"")</formula>
    </cfRule>
    <cfRule type="expression" dxfId="3" priority="2">
      <formula>AND($H7&lt;&gt;"",$I7&lt;&gt;"",$J7="")</formula>
    </cfRule>
    <cfRule type="expression" dxfId="2" priority="3">
      <formula>AND($H7&lt;&gt;"",$I7="",$J7="")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INDIRECT(INDEX(Lists!$5:$5,1,SUMIFS(Lists!$1:$1,Lists!$4:$4,$I6)))</xm:f>
          </x14:formula1>
          <xm:sqref>P6</xm:sqref>
        </x14:dataValidation>
        <x14:dataValidation type="list" allowBlank="1" showInputMessage="1" showErrorMessage="1">
          <x14:formula1>
            <xm:f>INDIRECT(INDEX(Lists!$5:$5,1,SUMIFS(Lists!$1:$1,Lists!$4:$4,$I7)))</xm:f>
          </x14:formula1>
          <xm:sqref>P7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P47"/>
  <sheetViews>
    <sheetView showGridLines="0" workbookViewId="0">
      <pane ySplit="4" topLeftCell="A5" activePane="bottomLeft" state="frozen"/>
      <selection pane="bottomLeft"/>
    </sheetView>
  </sheetViews>
  <sheetFormatPr defaultRowHeight="14.4" x14ac:dyDescent="0.3"/>
  <cols>
    <col min="1" max="1" width="2.33203125" style="13" bestFit="1" customWidth="1"/>
    <col min="2" max="7" width="1.77734375" style="1" customWidth="1"/>
    <col min="8" max="8" width="1.77734375" style="8" customWidth="1"/>
    <col min="9" max="9" width="31.109375" style="10" bestFit="1" customWidth="1"/>
    <col min="10" max="10" width="1.77734375" style="9" customWidth="1"/>
    <col min="11" max="11" width="1.77734375" style="16" customWidth="1"/>
    <col min="12" max="12" width="1.77734375" style="1" customWidth="1"/>
    <col min="13" max="13" width="1.77734375" style="8" customWidth="1"/>
    <col min="14" max="14" width="21.88671875" style="10" bestFit="1" customWidth="1"/>
    <col min="15" max="15" width="2.33203125" style="9" bestFit="1" customWidth="1"/>
    <col min="16" max="16" width="1.77734375" style="16" customWidth="1"/>
    <col min="17" max="17" width="1.77734375" style="1" customWidth="1"/>
    <col min="18" max="16384" width="8.88671875" style="1"/>
  </cols>
  <sheetData>
    <row r="1" spans="1:16" ht="12" customHeight="1" x14ac:dyDescent="0.3">
      <c r="I1" s="20">
        <f>COLUMN()</f>
        <v>9</v>
      </c>
      <c r="N1" s="20">
        <f>COLUMN()</f>
        <v>14</v>
      </c>
    </row>
    <row r="2" spans="1:16" ht="12" customHeight="1" x14ac:dyDescent="0.3">
      <c r="I2" s="20" t="str">
        <f>LEFT(ADDRESS(1,I1,4),(LEN(ADDRESS(1,I1,4))-1))</f>
        <v>I</v>
      </c>
      <c r="N2" s="20" t="str">
        <f>LEFT(ADDRESS(1,N1,4),(LEN(ADDRESS(1,N1,4))-1))</f>
        <v>N</v>
      </c>
    </row>
    <row r="3" spans="1:16" ht="12" customHeight="1" x14ac:dyDescent="0.3"/>
    <row r="4" spans="1:16" s="2" customFormat="1" x14ac:dyDescent="0.3">
      <c r="A4" s="14"/>
      <c r="H4" s="8"/>
      <c r="I4" s="11" t="s">
        <v>9</v>
      </c>
      <c r="J4" s="9"/>
      <c r="K4" s="17"/>
      <c r="M4" s="8"/>
      <c r="N4" s="11" t="s">
        <v>8</v>
      </c>
      <c r="O4" s="9"/>
      <c r="P4" s="17"/>
    </row>
    <row r="5" spans="1:16" x14ac:dyDescent="0.3">
      <c r="A5" s="13">
        <f>ROW()</f>
        <v>5</v>
      </c>
      <c r="I5" s="15" t="str">
        <f>"Lists!"&amp;I$2&amp;$A6&amp;":"&amp;I$2&amp;($A5+MAX(J:J))</f>
        <v>Lists!I6:I9</v>
      </c>
      <c r="N5" s="15" t="str">
        <f>"Lists!"&amp;N$2&amp;$A6&amp;":"&amp;N$2&amp;($A5+MAX(O:O))</f>
        <v>Lists!N6:N29</v>
      </c>
    </row>
    <row r="6" spans="1:16" x14ac:dyDescent="0.3">
      <c r="A6" s="13">
        <f>ROW()</f>
        <v>6</v>
      </c>
      <c r="H6" s="8" t="s">
        <v>4</v>
      </c>
      <c r="I6" s="18" t="s">
        <v>6</v>
      </c>
      <c r="J6" s="9">
        <f>MAX(J$5:J5)+1</f>
        <v>1</v>
      </c>
      <c r="K6" s="16">
        <f>IF(AND(I6="",J6&lt;&gt;0),1,IF(COUNTIF(I:I,I6)&lt;&gt;1,1,0))</f>
        <v>0</v>
      </c>
      <c r="N6" s="19">
        <f ca="1">EOMONTH(TODAY(),0)+1</f>
        <v>45352</v>
      </c>
      <c r="O6" s="9">
        <f>MAX(O$5:O5)+1</f>
        <v>1</v>
      </c>
      <c r="P6" s="16">
        <f t="shared" ref="P6:P29" ca="1" si="0">IF(AND(N6="",O6&lt;&gt;0),1,IF(COUNTIF(N:N,N6)&lt;&gt;1,1,0))</f>
        <v>0</v>
      </c>
    </row>
    <row r="7" spans="1:16" x14ac:dyDescent="0.3">
      <c r="A7" s="13">
        <f>ROW()</f>
        <v>7</v>
      </c>
      <c r="H7" s="8" t="s">
        <v>4</v>
      </c>
      <c r="I7" s="18" t="s">
        <v>7</v>
      </c>
      <c r="J7" s="9">
        <f>MAX(J$5:J6)+1</f>
        <v>2</v>
      </c>
      <c r="K7" s="16">
        <f>IF(AND(I7="",J7&lt;&gt;0),1,IF(COUNTIF(I:I,I7)&lt;&gt;1,1,0))</f>
        <v>0</v>
      </c>
      <c r="N7" s="19">
        <f ca="1">EOMONTH(N6,0)+1</f>
        <v>45383</v>
      </c>
      <c r="O7" s="9">
        <f>MAX(O$5:O6)+1</f>
        <v>2</v>
      </c>
      <c r="P7" s="16">
        <f t="shared" ca="1" si="0"/>
        <v>0</v>
      </c>
    </row>
    <row r="8" spans="1:16" x14ac:dyDescent="0.3">
      <c r="A8" s="13">
        <f>ROW()</f>
        <v>8</v>
      </c>
      <c r="H8" s="8" t="s">
        <v>4</v>
      </c>
      <c r="I8" s="18" t="s">
        <v>13</v>
      </c>
      <c r="J8" s="9">
        <f>MAX(J$5:J7)+1</f>
        <v>3</v>
      </c>
      <c r="K8" s="16">
        <f>IF(AND(I8="",J8&lt;&gt;0),1,IF(COUNTIF(I:I,I8)&lt;&gt;1,1,0))</f>
        <v>0</v>
      </c>
      <c r="N8" s="19">
        <f t="shared" ref="N8:N17" ca="1" si="1">EOMONTH(N7,0)+1</f>
        <v>45413</v>
      </c>
      <c r="O8" s="9">
        <f>MAX(O$5:O7)+1</f>
        <v>3</v>
      </c>
      <c r="P8" s="16">
        <f t="shared" ca="1" si="0"/>
        <v>0</v>
      </c>
    </row>
    <row r="9" spans="1:16" x14ac:dyDescent="0.3">
      <c r="A9" s="13">
        <f>ROW()</f>
        <v>9</v>
      </c>
      <c r="H9" s="8" t="s">
        <v>4</v>
      </c>
      <c r="I9" s="18" t="s">
        <v>14</v>
      </c>
      <c r="J9" s="9">
        <f>MAX(J$5:J8)+1</f>
        <v>4</v>
      </c>
      <c r="K9" s="16">
        <f>IF(AND(I9="",J9&lt;&gt;0),1,IF(COUNTIF(I:I,I9)&lt;&gt;1,1,0))</f>
        <v>0</v>
      </c>
      <c r="N9" s="19">
        <f t="shared" ca="1" si="1"/>
        <v>45444</v>
      </c>
      <c r="O9" s="9">
        <f>MAX(O$5:O8)+1</f>
        <v>4</v>
      </c>
      <c r="P9" s="16">
        <f t="shared" ca="1" si="0"/>
        <v>0</v>
      </c>
    </row>
    <row r="10" spans="1:16" x14ac:dyDescent="0.3">
      <c r="A10" s="13">
        <f>ROW()</f>
        <v>10</v>
      </c>
      <c r="N10" s="19">
        <f t="shared" ca="1" si="1"/>
        <v>45474</v>
      </c>
      <c r="O10" s="9">
        <f>MAX(O$5:O9)+1</f>
        <v>5</v>
      </c>
      <c r="P10" s="16">
        <f t="shared" ca="1" si="0"/>
        <v>0</v>
      </c>
    </row>
    <row r="11" spans="1:16" x14ac:dyDescent="0.3">
      <c r="A11" s="13">
        <f>ROW()</f>
        <v>11</v>
      </c>
      <c r="N11" s="19">
        <f t="shared" ca="1" si="1"/>
        <v>45505</v>
      </c>
      <c r="O11" s="9">
        <f>MAX(O$5:O10)+1</f>
        <v>6</v>
      </c>
      <c r="P11" s="16">
        <f t="shared" ca="1" si="0"/>
        <v>0</v>
      </c>
    </row>
    <row r="12" spans="1:16" x14ac:dyDescent="0.3">
      <c r="A12" s="13">
        <f>ROW()</f>
        <v>12</v>
      </c>
      <c r="N12" s="19">
        <f t="shared" ca="1" si="1"/>
        <v>45536</v>
      </c>
      <c r="O12" s="9">
        <f>MAX(O$5:O11)+1</f>
        <v>7</v>
      </c>
      <c r="P12" s="16">
        <f t="shared" ca="1" si="0"/>
        <v>0</v>
      </c>
    </row>
    <row r="13" spans="1:16" x14ac:dyDescent="0.3">
      <c r="A13" s="13">
        <f>ROW()</f>
        <v>13</v>
      </c>
      <c r="N13" s="19">
        <f t="shared" ca="1" si="1"/>
        <v>45566</v>
      </c>
      <c r="O13" s="9">
        <f>MAX(O$5:O12)+1</f>
        <v>8</v>
      </c>
      <c r="P13" s="16">
        <f t="shared" ca="1" si="0"/>
        <v>0</v>
      </c>
    </row>
    <row r="14" spans="1:16" x14ac:dyDescent="0.3">
      <c r="A14" s="13">
        <f>ROW()</f>
        <v>14</v>
      </c>
      <c r="N14" s="19">
        <f t="shared" ca="1" si="1"/>
        <v>45597</v>
      </c>
      <c r="O14" s="9">
        <f>MAX(O$5:O13)+1</f>
        <v>9</v>
      </c>
      <c r="P14" s="16">
        <f t="shared" ca="1" si="0"/>
        <v>0</v>
      </c>
    </row>
    <row r="15" spans="1:16" x14ac:dyDescent="0.3">
      <c r="A15" s="13">
        <f>ROW()</f>
        <v>15</v>
      </c>
      <c r="N15" s="19">
        <f t="shared" ca="1" si="1"/>
        <v>45627</v>
      </c>
      <c r="O15" s="9">
        <f>MAX(O$5:O14)+1</f>
        <v>10</v>
      </c>
      <c r="P15" s="16">
        <f t="shared" ca="1" si="0"/>
        <v>0</v>
      </c>
    </row>
    <row r="16" spans="1:16" x14ac:dyDescent="0.3">
      <c r="A16" s="13">
        <f>ROW()</f>
        <v>16</v>
      </c>
      <c r="N16" s="19">
        <f t="shared" ca="1" si="1"/>
        <v>45658</v>
      </c>
      <c r="O16" s="9">
        <f>MAX(O$5:O15)+1</f>
        <v>11</v>
      </c>
      <c r="P16" s="16">
        <f t="shared" ca="1" si="0"/>
        <v>0</v>
      </c>
    </row>
    <row r="17" spans="1:16" x14ac:dyDescent="0.3">
      <c r="A17" s="13">
        <f>ROW()</f>
        <v>17</v>
      </c>
      <c r="N17" s="19">
        <f t="shared" ca="1" si="1"/>
        <v>45689</v>
      </c>
      <c r="O17" s="9">
        <f>MAX(O$5:O16)+1</f>
        <v>12</v>
      </c>
      <c r="P17" s="16">
        <f t="shared" ca="1" si="0"/>
        <v>0</v>
      </c>
    </row>
    <row r="18" spans="1:16" x14ac:dyDescent="0.3">
      <c r="A18" s="13">
        <f>ROW()</f>
        <v>18</v>
      </c>
      <c r="N18" s="19">
        <f t="shared" ref="N18:N28" ca="1" si="2">EOMONTH(N17,0)+1</f>
        <v>45717</v>
      </c>
      <c r="O18" s="9">
        <f>MAX(O$5:O17)+1</f>
        <v>13</v>
      </c>
      <c r="P18" s="16">
        <f t="shared" ca="1" si="0"/>
        <v>0</v>
      </c>
    </row>
    <row r="19" spans="1:16" x14ac:dyDescent="0.3">
      <c r="A19" s="13">
        <f>ROW()</f>
        <v>19</v>
      </c>
      <c r="N19" s="19">
        <f t="shared" ca="1" si="2"/>
        <v>45748</v>
      </c>
      <c r="O19" s="9">
        <f>MAX(O$5:O18)+1</f>
        <v>14</v>
      </c>
      <c r="P19" s="16">
        <f t="shared" ca="1" si="0"/>
        <v>0</v>
      </c>
    </row>
    <row r="20" spans="1:16" x14ac:dyDescent="0.3">
      <c r="A20" s="13">
        <f>ROW()</f>
        <v>20</v>
      </c>
      <c r="N20" s="19">
        <f t="shared" ca="1" si="2"/>
        <v>45778</v>
      </c>
      <c r="O20" s="9">
        <f>MAX(O$5:O19)+1</f>
        <v>15</v>
      </c>
      <c r="P20" s="16">
        <f t="shared" ca="1" si="0"/>
        <v>0</v>
      </c>
    </row>
    <row r="21" spans="1:16" x14ac:dyDescent="0.3">
      <c r="A21" s="13">
        <f>ROW()</f>
        <v>21</v>
      </c>
      <c r="N21" s="19">
        <f t="shared" ca="1" si="2"/>
        <v>45809</v>
      </c>
      <c r="O21" s="9">
        <f>MAX(O$5:O20)+1</f>
        <v>16</v>
      </c>
      <c r="P21" s="16">
        <f t="shared" ca="1" si="0"/>
        <v>0</v>
      </c>
    </row>
    <row r="22" spans="1:16" x14ac:dyDescent="0.3">
      <c r="A22" s="13">
        <f>ROW()</f>
        <v>22</v>
      </c>
      <c r="N22" s="19">
        <f t="shared" ca="1" si="2"/>
        <v>45839</v>
      </c>
      <c r="O22" s="9">
        <f>MAX(O$5:O21)+1</f>
        <v>17</v>
      </c>
      <c r="P22" s="16">
        <f t="shared" ca="1" si="0"/>
        <v>0</v>
      </c>
    </row>
    <row r="23" spans="1:16" x14ac:dyDescent="0.3">
      <c r="A23" s="13">
        <f>ROW()</f>
        <v>23</v>
      </c>
      <c r="N23" s="19">
        <f t="shared" ca="1" si="2"/>
        <v>45870</v>
      </c>
      <c r="O23" s="9">
        <f>MAX(O$5:O22)+1</f>
        <v>18</v>
      </c>
      <c r="P23" s="16">
        <f t="shared" ca="1" si="0"/>
        <v>0</v>
      </c>
    </row>
    <row r="24" spans="1:16" x14ac:dyDescent="0.3">
      <c r="A24" s="13">
        <f>ROW()</f>
        <v>24</v>
      </c>
      <c r="N24" s="19">
        <f t="shared" ca="1" si="2"/>
        <v>45901</v>
      </c>
      <c r="O24" s="9">
        <f>MAX(O$5:O23)+1</f>
        <v>19</v>
      </c>
      <c r="P24" s="16">
        <f t="shared" ca="1" si="0"/>
        <v>0</v>
      </c>
    </row>
    <row r="25" spans="1:16" x14ac:dyDescent="0.3">
      <c r="A25" s="13">
        <f>ROW()</f>
        <v>25</v>
      </c>
      <c r="N25" s="19">
        <f t="shared" ca="1" si="2"/>
        <v>45931</v>
      </c>
      <c r="O25" s="9">
        <f>MAX(O$5:O24)+1</f>
        <v>20</v>
      </c>
      <c r="P25" s="16">
        <f t="shared" ca="1" si="0"/>
        <v>0</v>
      </c>
    </row>
    <row r="26" spans="1:16" x14ac:dyDescent="0.3">
      <c r="A26" s="13">
        <f>ROW()</f>
        <v>26</v>
      </c>
      <c r="N26" s="19">
        <f t="shared" ca="1" si="2"/>
        <v>45962</v>
      </c>
      <c r="O26" s="9">
        <f>MAX(O$5:O25)+1</f>
        <v>21</v>
      </c>
      <c r="P26" s="16">
        <f t="shared" ca="1" si="0"/>
        <v>0</v>
      </c>
    </row>
    <row r="27" spans="1:16" x14ac:dyDescent="0.3">
      <c r="A27" s="13">
        <f>ROW()</f>
        <v>27</v>
      </c>
      <c r="N27" s="19">
        <f t="shared" ca="1" si="2"/>
        <v>45992</v>
      </c>
      <c r="O27" s="9">
        <f>MAX(O$5:O26)+1</f>
        <v>22</v>
      </c>
      <c r="P27" s="16">
        <f t="shared" ca="1" si="0"/>
        <v>0</v>
      </c>
    </row>
    <row r="28" spans="1:16" x14ac:dyDescent="0.3">
      <c r="A28" s="13">
        <f>ROW()</f>
        <v>28</v>
      </c>
      <c r="N28" s="19">
        <f t="shared" ca="1" si="2"/>
        <v>46023</v>
      </c>
      <c r="O28" s="9">
        <f>MAX(O$5:O27)+1</f>
        <v>23</v>
      </c>
      <c r="P28" s="16">
        <f t="shared" ca="1" si="0"/>
        <v>0</v>
      </c>
    </row>
    <row r="29" spans="1:16" x14ac:dyDescent="0.3">
      <c r="A29" s="13">
        <f>ROW()</f>
        <v>29</v>
      </c>
      <c r="N29" s="19">
        <f t="shared" ref="N29" ca="1" si="3">EOMONTH(N28,0)+1</f>
        <v>46054</v>
      </c>
      <c r="O29" s="9">
        <f>MAX(O$5:O28)+1</f>
        <v>24</v>
      </c>
      <c r="P29" s="16">
        <f t="shared" ca="1" si="0"/>
        <v>0</v>
      </c>
    </row>
    <row r="30" spans="1:16" x14ac:dyDescent="0.3">
      <c r="A30" s="13">
        <f>ROW()</f>
        <v>30</v>
      </c>
    </row>
    <row r="31" spans="1:16" x14ac:dyDescent="0.3">
      <c r="A31" s="13">
        <f>ROW()</f>
        <v>31</v>
      </c>
    </row>
    <row r="32" spans="1:16" x14ac:dyDescent="0.3">
      <c r="A32" s="13">
        <f>ROW()</f>
        <v>32</v>
      </c>
    </row>
    <row r="33" spans="1:1" x14ac:dyDescent="0.3">
      <c r="A33" s="13">
        <f>ROW()</f>
        <v>33</v>
      </c>
    </row>
    <row r="34" spans="1:1" x14ac:dyDescent="0.3">
      <c r="A34" s="13">
        <f>ROW()</f>
        <v>34</v>
      </c>
    </row>
    <row r="35" spans="1:1" x14ac:dyDescent="0.3">
      <c r="A35" s="13">
        <f>ROW()</f>
        <v>35</v>
      </c>
    </row>
    <row r="36" spans="1:1" x14ac:dyDescent="0.3">
      <c r="A36" s="13">
        <f>ROW()</f>
        <v>36</v>
      </c>
    </row>
    <row r="37" spans="1:1" x14ac:dyDescent="0.3">
      <c r="A37" s="13">
        <f>ROW()</f>
        <v>37</v>
      </c>
    </row>
    <row r="38" spans="1:1" x14ac:dyDescent="0.3">
      <c r="A38" s="13">
        <f>ROW()</f>
        <v>38</v>
      </c>
    </row>
    <row r="39" spans="1:1" x14ac:dyDescent="0.3">
      <c r="A39" s="13">
        <f>ROW()</f>
        <v>39</v>
      </c>
    </row>
    <row r="40" spans="1:1" x14ac:dyDescent="0.3">
      <c r="A40" s="13">
        <f>ROW()</f>
        <v>40</v>
      </c>
    </row>
    <row r="41" spans="1:1" x14ac:dyDescent="0.3">
      <c r="A41" s="13">
        <f>ROW()</f>
        <v>41</v>
      </c>
    </row>
    <row r="42" spans="1:1" x14ac:dyDescent="0.3">
      <c r="A42" s="13">
        <f>ROW()</f>
        <v>42</v>
      </c>
    </row>
    <row r="43" spans="1:1" x14ac:dyDescent="0.3">
      <c r="A43" s="13">
        <f>ROW()</f>
        <v>43</v>
      </c>
    </row>
    <row r="44" spans="1:1" x14ac:dyDescent="0.3">
      <c r="A44" s="13">
        <f>ROW()</f>
        <v>44</v>
      </c>
    </row>
    <row r="45" spans="1:1" x14ac:dyDescent="0.3">
      <c r="A45" s="13">
        <f>ROW()</f>
        <v>45</v>
      </c>
    </row>
    <row r="46" spans="1:1" x14ac:dyDescent="0.3">
      <c r="A46" s="13">
        <f>ROW()</f>
        <v>46</v>
      </c>
    </row>
    <row r="47" spans="1:1" x14ac:dyDescent="0.3">
      <c r="A47" s="13">
        <f>ROW()</f>
        <v>47</v>
      </c>
    </row>
  </sheetData>
  <conditionalFormatting sqref="K1:K1048576 P1:P1048576">
    <cfRule type="cellIs" dxfId="1" priority="3" operator="notEqual">
      <formula>0</formula>
    </cfRule>
  </conditionalFormatting>
  <conditionalFormatting sqref="A1:XFD1048576">
    <cfRule type="cellIs" dxfId="0" priority="2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"/>
  <sheetViews>
    <sheetView topLeftCell="A26" workbookViewId="0">
      <selection activeCell="O35" sqref="O35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Demand</vt:lpstr>
      <vt:lpstr>Model</vt:lpstr>
      <vt:lpstr>Lists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2024-02-09T11:10:01Z</dcterms:modified>
</cp:coreProperties>
</file>